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fileSharing readOnlyRecommended="1"/>
  <workbookPr filterPrivacy="1" codeName="ThisWorkbook" defaultThemeVersion="166925"/>
  <xr:revisionPtr revIDLastSave="57" documentId="8_{5373F676-24CD-4C04-9569-C644FBAA8D60}" xr6:coauthVersionLast="47" xr6:coauthVersionMax="47" xr10:uidLastSave="{CC6B563B-024C-428D-9F64-140649897DF9}"/>
  <workbookProtection lockStructure="1"/>
  <bookViews>
    <workbookView xWindow="-98" yWindow="-98" windowWidth="21795" windowHeight="13875" tabRatio="1000" xr2:uid="{658F2685-4DA9-4E8C-B004-273E83FB23AA}"/>
  </bookViews>
  <sheets>
    <sheet name="Cover" sheetId="41" r:id="rId1"/>
    <sheet name="Model Map" sheetId="39" r:id="rId2"/>
    <sheet name="Sources" sheetId="36" r:id="rId3"/>
    <sheet name="Inp_All" sheetId="4" r:id="rId4"/>
    <sheet name="Performance Range_WoC" sheetId="14" r:id="rId5"/>
    <sheet name="Percentiles_WoC" sheetId="19" r:id="rId6"/>
    <sheet name="Performance Range_WaSC" sheetId="23" r:id="rId7"/>
    <sheet name="Percentiles_WaSC" sheetId="38" r:id="rId8"/>
    <sheet name="WaSC_lower quartile" sheetId="25" r:id="rId9"/>
    <sheet name="Percentiles_WaSC_Final" sheetId="26" r:id="rId10"/>
    <sheet name="Final Output" sheetId="2" r:id="rId11"/>
    <sheet name="F_Outputs" sheetId="28" r:id="rId12"/>
  </sheets>
  <definedNames>
    <definedName name="____net1" localSheetId="0" hidden="1">{"NET",#N/A,FALSE,"401C11"}</definedName>
    <definedName name="__123Graph_A" localSheetId="0" hidden="1">#REF!</definedName>
    <definedName name="__123Graph_B" localSheetId="0" hidden="1">#REF!</definedName>
    <definedName name="__123Graph_C" localSheetId="0" hidden="1">#REF!</definedName>
    <definedName name="__123Graph_X" localSheetId="0" hidden="1">#REF!</definedName>
    <definedName name="__net1" localSheetId="0" hidden="1">{"NET",#N/A,FALSE,"401C11"}</definedName>
    <definedName name="_1_0__123Grap" localSheetId="0" hidden="1">#REF!</definedName>
    <definedName name="_1_123Grap" localSheetId="0" hidden="1">#REF!</definedName>
    <definedName name="_123Graph_F" localSheetId="0" hidden="1">#REF!</definedName>
    <definedName name="_2_0__123Grap" localSheetId="0" hidden="1">#REF!</definedName>
    <definedName name="_2_123Grap" localSheetId="0" hidden="1">#REF!</definedName>
    <definedName name="_3_0_S" localSheetId="0" hidden="1">#REF!</definedName>
    <definedName name="_3_123Grap" localSheetId="0" hidden="1">#REF!</definedName>
    <definedName name="_34_123Grap" localSheetId="0" hidden="1">#REF!</definedName>
    <definedName name="_42S" localSheetId="0" hidden="1">#REF!</definedName>
    <definedName name="_4S" localSheetId="0" hidden="1">#REF!</definedName>
    <definedName name="_5_0__123Grap" localSheetId="0" hidden="1">#REF!</definedName>
    <definedName name="_6_0_S" localSheetId="0" hidden="1">#REF!</definedName>
    <definedName name="_6_123Grap" localSheetId="0" hidden="1">#REF!</definedName>
    <definedName name="_8_123Grap" localSheetId="0" hidden="1">#REF!</definedName>
    <definedName name="_8S" localSheetId="0" hidden="1">#REF!</definedName>
    <definedName name="_AtRisk_SimSetting_AutomaticallyGenerateReports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CorrelationEnabledState" hidden="1">1</definedName>
    <definedName name="_AtRisk_SimSetting_GoalSeekTargetValue" hidden="1">0</definedName>
    <definedName name="_AtRisk_SimSetting_LiveUpdate" hidden="1">TRUE</definedName>
    <definedName name="_AtRisk_SimSetting_LiveUpdatePeriod">-1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-1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ReportOptionCustomItemsCount">0</definedName>
    <definedName name="_AtRisk_SimSetting_ReportOptionDataMode">1</definedName>
    <definedName name="_AtRisk_SimSetting_ReportOptionReportMultiSimType">1</definedName>
    <definedName name="_AtRisk_SimSetting_ReportOptionReportPlacement">1</definedName>
    <definedName name="_AtRisk_SimSetting_ReportOptionReportSelection">257</definedName>
    <definedName name="_AtRisk_SimSetting_ReportOptionReportsFileType">1</definedName>
    <definedName name="_AtRisk_SimSetting_ReportOptionSelectiveQR">FALSE</definedName>
    <definedName name="_AtRisk_SimSetting_ReportsList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localSheetId="0">0</definedName>
    <definedName name="_AtRisk_SimSetting_StdRecalcWithoutRiskStatic" hidden="1">1</definedName>
    <definedName name="_AtRisk_SimSetting_StdRecalcWithoutRiskStaticPercentile" hidden="1">0.5</definedName>
    <definedName name="_Dist_Values" hidden="1">#REF!</definedName>
    <definedName name="_Fill" localSheetId="0" hidden="1">#REF!</definedName>
    <definedName name="_xlnm._FilterDatabase" localSheetId="11" hidden="1">F_Outputs!$A$2:$F$360</definedName>
    <definedName name="_Key1" localSheetId="0" hidden="1">#REF!</definedName>
    <definedName name="_Key2" localSheetId="0" hidden="1">#REF!</definedName>
    <definedName name="_net1" localSheetId="0" hidden="1">{"NET",#N/A,FALSE,"401C11"}</definedName>
    <definedName name="_Order1">255</definedName>
    <definedName name="_Order2">255</definedName>
    <definedName name="_Sort" localSheetId="0" hidden="1">#REF!</definedName>
    <definedName name="a" localSheetId="0" hidden="1">{"CHARGE",#N/A,FALSE,"401C11"}</definedName>
    <definedName name="aa" localSheetId="0" hidden="1">{"CHARGE",#N/A,FALSE,"401C11"}</definedName>
    <definedName name="aaa" localSheetId="0" hidden="1">{"CHARGE",#N/A,FALSE,"401C11"}</definedName>
    <definedName name="aaaa" localSheetId="0" hidden="1">{"CHARGE",#N/A,FALSE,"401C11"}</definedName>
    <definedName name="abc" localSheetId="0" hidden="1">{"NET",#N/A,FALSE,"401C11"}</definedName>
    <definedName name="adbr" localSheetId="0" hidden="1">{"CHARGE",#N/A,FALSE,"401C11"}</definedName>
    <definedName name="b" localSheetId="0" hidden="1">{"CHARGE",#N/A,FALSE,"401C11"}</definedName>
    <definedName name="BMGHIndex" hidden="1">"O"</definedName>
    <definedName name="change1" localSheetId="0" hidden="1">{"CHARGE",#N/A,FALSE,"401C11"}</definedName>
    <definedName name="charge" localSheetId="0" hidden="1">{"CHARGE",#N/A,FALSE,"401C11"}</definedName>
    <definedName name="da" localSheetId="0" hidden="1">#REF!</definedName>
    <definedName name="dog" localSheetId="0" hidden="1">{"NET",#N/A,FALSE,"401C11"}</definedName>
    <definedName name="EV__LASTREFTIME__" hidden="1">40339.4799074074</definedName>
    <definedName name="Expired" hidden="1">FALSE</definedName>
    <definedName name="F">{"bal",#N/A,FALSE,"working papers";"income",#N/A,FALSE,"working papers"}</definedName>
    <definedName name="fdraf">{"bal",#N/A,FALSE,"working papers";"income",#N/A,FALSE,"working papers"}</definedName>
    <definedName name="Fdraft">{"bal",#N/A,FALSE,"working papers";"income",#N/A,FALSE,"working papers"}</definedName>
    <definedName name="Foutput" localSheetId="0" hidden="1">#REF!</definedName>
    <definedName name="fsdfffd" localSheetId="0" hidden="1">#REF!</definedName>
    <definedName name="fsdfsd" localSheetId="0" hidden="1">#REF!</definedName>
    <definedName name="fsfds" localSheetId="0" hidden="1">#REF!</definedName>
    <definedName name="fsfsd" localSheetId="0" hidden="1">#REF!</definedName>
    <definedName name="gfff" localSheetId="0" hidden="1">{"CHARGE",#N/A,FALSE,"401C11"}</definedName>
    <definedName name="gross" localSheetId="0" hidden="1">{"GROSS",#N/A,FALSE,"401C11"}</definedName>
    <definedName name="gross1" localSheetId="0" hidden="1">{"GROSS",#N/A,FALSE,"401C11"}</definedName>
    <definedName name="hasdfjklhklj" localSheetId="0" hidden="1">{"NET",#N/A,FALSE,"401C11"}</definedName>
    <definedName name="help" localSheetId="0" hidden="1">{"CHARGE",#N/A,FALSE,"401C11"}</definedName>
    <definedName name="hghghhj" localSheetId="0" hidden="1">{"CHARGE",#N/A,FALSE,"401C11"}</definedName>
    <definedName name="HTML_CodePage" hidden="1">1252</definedName>
    <definedName name="HTML_Control" localSheetId="0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IQ_CH">110000</definedName>
    <definedName name="IQ_CQ">5000</definedName>
    <definedName name="IQ_CY">10000</definedName>
    <definedName name="IQ_DAILY">500000</definedName>
    <definedName name="IQ_DNTM">700000</definedName>
    <definedName name="IQ_EXPENSE_CODE_">80019595006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MTD">800000</definedName>
    <definedName name="IQ_NAMES_REVISION_DATE_">41366.3748958333</definedName>
    <definedName name="IQ_NTM">6000</definedName>
    <definedName name="IQ_QTD">750000</definedName>
    <definedName name="IQ_TODAY">0</definedName>
    <definedName name="IQ_WEEK">50000</definedName>
    <definedName name="IQ_YTD">3000</definedName>
    <definedName name="IQ_YTDMONTH">130000</definedName>
    <definedName name="JFELL" localSheetId="0" hidden="1">#REF!</definedName>
    <definedName name="new" localSheetId="0" hidden="1">{"bal",#N/A,FALSE,"working papers";"income",#N/A,FALSE,"working papers"}</definedName>
    <definedName name="OISIII" localSheetId="0" hidden="1">#REF!</definedName>
    <definedName name="qfx" localSheetId="0" hidden="1">{"NET",#N/A,FALSE,"401C11"}</definedName>
    <definedName name="qwefqefa" localSheetId="0" hidden="1">#REF!</definedName>
    <definedName name="real" localSheetId="0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localSheetId="0">5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localSheetId="0">TRUE</definedName>
    <definedName name="RiskMultipleCPUSupportEnabled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localSheetId="0">TRUE</definedName>
    <definedName name="RiskUseMultipleCPUs" hidden="1">FALSE</definedName>
    <definedName name="rytry" localSheetId="0" hidden="1">{"NET",#N/A,FALSE,"401C11"}</definedName>
    <definedName name="SAPBEXrevision">1</definedName>
    <definedName name="SAPBEXsysID">"BWB"</definedName>
    <definedName name="SAPBEXwbID">"49ZLUKBQR0WG29D9LLI3IBIIT"</definedName>
    <definedName name="sort" localSheetId="0" hidden="1">#REF!</definedName>
    <definedName name="Table3.4" localSheetId="0" hidden="1">{"CHARGE",#N/A,FALSE,"401C11"}</definedName>
    <definedName name="Test23" localSheetId="0" hidden="1">{"NET",#N/A,FALSE,"401C11"}</definedName>
    <definedName name="trdhtr" localSheetId="0" hidden="1">#REF!</definedName>
    <definedName name="wert" localSheetId="0" hidden="1">{"GROSS",#N/A,FALSE,"401C11"}</definedName>
    <definedName name="wombat" localSheetId="0" hidden="1">#REF!</definedName>
    <definedName name="wotsthis" localSheetId="0" hidden="1">{"P&amp;L phased",#N/A,FALSE,"P and L";"Interest phased",#N/A,FALSE,"Interest";"Cshf phased",#N/A,FALSE,"Cashflow";"BSheet phased",#N/A,FALSE,"B Sheet";"Capex phased",#N/A,FALSE,"Capex"}</definedName>
    <definedName name="wrn.CHARGE." localSheetId="0" hidden="1">{"CHARGE",#N/A,FALSE,"401C11"}</definedName>
    <definedName name="wrn.GROSS." localSheetId="0" hidden="1">{"GROSS",#N/A,FALSE,"401C11"}</definedName>
    <definedName name="wrn.NET." localSheetId="0" hidden="1">{"NET",#N/A,FALSE,"401C11"}</definedName>
    <definedName name="wrn.papersdraft">{"bal",#N/A,FALSE,"working papers";"income",#N/A,FALSE,"working papers"}</definedName>
    <definedName name="wrn.Print._.5._.and._.12." localSheetId="0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Phased." localSheetId="0" hidden="1">{"P&amp;L phased",#N/A,FALSE,"P and L";"Interest phased",#N/A,FALSE,"Interest";"Cshf phased",#N/A,FALSE,"Cashflow";"BSheet phased",#N/A,FALSE,"B Sheet";"Capex phased",#N/A,FALSE,"Capex"}</definedName>
    <definedName name="wrn.wpapers.">{"bal",#N/A,FALSE,"working papers";"income",#N/A,FALSE,"working papers"}</definedName>
    <definedName name="xxx" localSheetId="0" hidden="1">{"CHARGE",#N/A,FALSE,"401C11"}</definedName>
    <definedName name="yyy" localSheetId="0" hidden="1">{"GROSS",#N/A,FALSE,"401C11"}</definedName>
    <definedName name="zzz" localSheetId="0" hidden="1">{"NET",#N/A,FALSE,"401C11"}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41" l="1"/>
  <c r="A1" i="41"/>
  <c r="F341" i="28"/>
  <c r="F340" i="28"/>
  <c r="F320" i="28"/>
  <c r="F319" i="28"/>
  <c r="F299" i="28"/>
  <c r="F298" i="28"/>
  <c r="F278" i="28"/>
  <c r="F277" i="28"/>
  <c r="F257" i="28"/>
  <c r="F256" i="28"/>
  <c r="F236" i="28"/>
  <c r="F235" i="28"/>
  <c r="F215" i="28"/>
  <c r="F214" i="28"/>
  <c r="F194" i="28"/>
  <c r="F193" i="28"/>
  <c r="F173" i="28"/>
  <c r="F172" i="28"/>
  <c r="F152" i="28"/>
  <c r="F151" i="28"/>
  <c r="F131" i="28"/>
  <c r="F130" i="28"/>
  <c r="F110" i="28"/>
  <c r="F109" i="28"/>
  <c r="F89" i="28"/>
  <c r="F88" i="28"/>
  <c r="F68" i="28"/>
  <c r="F67" i="28"/>
  <c r="F47" i="28"/>
  <c r="F46" i="28"/>
  <c r="F29" i="28"/>
  <c r="F26" i="28"/>
  <c r="F25" i="28"/>
  <c r="F5" i="28"/>
  <c r="F4" i="28"/>
  <c r="J9" i="2"/>
  <c r="F50" i="28" s="1"/>
  <c r="A1" i="2"/>
  <c r="H37" i="26"/>
  <c r="A1" i="26"/>
  <c r="T18" i="25"/>
  <c r="K17" i="25"/>
  <c r="J16" i="25"/>
  <c r="Q13" i="25"/>
  <c r="A1" i="25"/>
  <c r="V18" i="38"/>
  <c r="L16" i="38"/>
  <c r="S13" i="38"/>
  <c r="P13" i="38"/>
  <c r="A1" i="38"/>
  <c r="O49" i="23"/>
  <c r="O19" i="25" s="1"/>
  <c r="N49" i="23"/>
  <c r="N19" i="25" s="1"/>
  <c r="L49" i="23"/>
  <c r="K49" i="23"/>
  <c r="M19" i="38" s="1"/>
  <c r="J49" i="23"/>
  <c r="L19" i="38" s="1"/>
  <c r="T48" i="23"/>
  <c r="S48" i="23"/>
  <c r="M48" i="23"/>
  <c r="L48" i="23"/>
  <c r="L18" i="25" s="1"/>
  <c r="K48" i="23"/>
  <c r="K18" i="25" s="1"/>
  <c r="V47" i="23"/>
  <c r="U47" i="23"/>
  <c r="Q47" i="23"/>
  <c r="Q17" i="25" s="1"/>
  <c r="M47" i="23"/>
  <c r="M17" i="25" s="1"/>
  <c r="L47" i="23"/>
  <c r="L17" i="25" s="1"/>
  <c r="J47" i="23"/>
  <c r="J17" i="25" s="1"/>
  <c r="V46" i="23"/>
  <c r="U46" i="23"/>
  <c r="U16" i="25" s="1"/>
  <c r="O46" i="23"/>
  <c r="N46" i="23"/>
  <c r="J46" i="23"/>
  <c r="U45" i="23"/>
  <c r="U15" i="25" s="1"/>
  <c r="S45" i="23"/>
  <c r="P45" i="23"/>
  <c r="O45" i="23"/>
  <c r="L45" i="23"/>
  <c r="K45" i="23"/>
  <c r="M15" i="38" s="1"/>
  <c r="Q44" i="23"/>
  <c r="Q14" i="25" s="1"/>
  <c r="P44" i="23"/>
  <c r="O44" i="23"/>
  <c r="M44" i="23"/>
  <c r="L44" i="23"/>
  <c r="L14" i="25" s="1"/>
  <c r="J44" i="23"/>
  <c r="J14" i="25" s="1"/>
  <c r="Q43" i="23"/>
  <c r="P43" i="23"/>
  <c r="N43" i="23"/>
  <c r="N13" i="25" s="1"/>
  <c r="M43" i="23"/>
  <c r="M13" i="25" s="1"/>
  <c r="L43" i="23"/>
  <c r="K43" i="23"/>
  <c r="K13" i="25" s="1"/>
  <c r="J43" i="23"/>
  <c r="S42" i="23"/>
  <c r="N42" i="23"/>
  <c r="N12" i="25" s="1"/>
  <c r="L42" i="23"/>
  <c r="N12" i="38" s="1"/>
  <c r="J42" i="23"/>
  <c r="J12" i="25" s="1"/>
  <c r="S41" i="23"/>
  <c r="S11" i="25" s="1"/>
  <c r="P41" i="23"/>
  <c r="P11" i="25" s="1"/>
  <c r="O41" i="23"/>
  <c r="K41" i="23"/>
  <c r="U40" i="23"/>
  <c r="S40" i="23"/>
  <c r="S10" i="25" s="1"/>
  <c r="P40" i="23"/>
  <c r="R10" i="38" s="1"/>
  <c r="V39" i="23"/>
  <c r="U39" i="23"/>
  <c r="R39" i="23"/>
  <c r="T9" i="38" s="1"/>
  <c r="P39" i="23"/>
  <c r="P9" i="25" s="1"/>
  <c r="O39" i="23"/>
  <c r="N39" i="23"/>
  <c r="N9" i="25" s="1"/>
  <c r="L39" i="23"/>
  <c r="L9" i="25" s="1"/>
  <c r="K39" i="23"/>
  <c r="V35" i="23"/>
  <c r="U35" i="23"/>
  <c r="T35" i="23"/>
  <c r="S35" i="23"/>
  <c r="R35" i="23"/>
  <c r="Q35" i="23"/>
  <c r="P35" i="23"/>
  <c r="O35" i="23"/>
  <c r="N35" i="23"/>
  <c r="M35" i="23"/>
  <c r="L35" i="23"/>
  <c r="K35" i="23"/>
  <c r="J35" i="23"/>
  <c r="V34" i="23"/>
  <c r="U34" i="23"/>
  <c r="U49" i="23" s="1"/>
  <c r="T34" i="23"/>
  <c r="S34" i="23"/>
  <c r="S49" i="23" s="1"/>
  <c r="S19" i="25" s="1"/>
  <c r="R34" i="23"/>
  <c r="Q34" i="23"/>
  <c r="P34" i="23"/>
  <c r="O34" i="23"/>
  <c r="N34" i="23"/>
  <c r="M34" i="23"/>
  <c r="M49" i="23" s="1"/>
  <c r="L34" i="23"/>
  <c r="K34" i="23"/>
  <c r="J34" i="23"/>
  <c r="V33" i="23"/>
  <c r="V48" i="23" s="1"/>
  <c r="X18" i="38" s="1"/>
  <c r="U33" i="23"/>
  <c r="T33" i="23"/>
  <c r="S33" i="23"/>
  <c r="R33" i="23"/>
  <c r="Q33" i="23"/>
  <c r="P33" i="23"/>
  <c r="P48" i="23" s="1"/>
  <c r="O33" i="23"/>
  <c r="N33" i="23"/>
  <c r="M33" i="23"/>
  <c r="L33" i="23"/>
  <c r="K33" i="23"/>
  <c r="J33" i="23"/>
  <c r="J48" i="23" s="1"/>
  <c r="L18" i="38" s="1"/>
  <c r="V32" i="23"/>
  <c r="U32" i="23"/>
  <c r="T32" i="23"/>
  <c r="S32" i="23"/>
  <c r="R32" i="23"/>
  <c r="Q32" i="23"/>
  <c r="P32" i="23"/>
  <c r="P47" i="23" s="1"/>
  <c r="O32" i="23"/>
  <c r="N32" i="23"/>
  <c r="N47" i="23" s="1"/>
  <c r="N17" i="25" s="1"/>
  <c r="M32" i="23"/>
  <c r="L32" i="23"/>
  <c r="K32" i="23"/>
  <c r="K47" i="23" s="1"/>
  <c r="M17" i="38" s="1"/>
  <c r="J32" i="23"/>
  <c r="V31" i="23"/>
  <c r="U31" i="23"/>
  <c r="T31" i="23"/>
  <c r="S31" i="23"/>
  <c r="S46" i="23" s="1"/>
  <c r="R31" i="23"/>
  <c r="Q31" i="23"/>
  <c r="Q46" i="23" s="1"/>
  <c r="P31" i="23"/>
  <c r="O31" i="23"/>
  <c r="N31" i="23"/>
  <c r="M31" i="23"/>
  <c r="M46" i="23" s="1"/>
  <c r="L31" i="23"/>
  <c r="L46" i="23" s="1"/>
  <c r="K31" i="23"/>
  <c r="J31" i="23"/>
  <c r="V30" i="23"/>
  <c r="U30" i="23"/>
  <c r="T30" i="23"/>
  <c r="S30" i="23"/>
  <c r="R30" i="23"/>
  <c r="Q30" i="23"/>
  <c r="Q45" i="23" s="1"/>
  <c r="P30" i="23"/>
  <c r="O30" i="23"/>
  <c r="N30" i="23"/>
  <c r="N45" i="23" s="1"/>
  <c r="M30" i="23"/>
  <c r="M45" i="23" s="1"/>
  <c r="L30" i="23"/>
  <c r="K30" i="23"/>
  <c r="J30" i="23"/>
  <c r="V29" i="23"/>
  <c r="U29" i="23"/>
  <c r="T29" i="23"/>
  <c r="S29" i="23"/>
  <c r="R29" i="23"/>
  <c r="Q29" i="23"/>
  <c r="P29" i="23"/>
  <c r="O29" i="23"/>
  <c r="N29" i="23"/>
  <c r="N44" i="23" s="1"/>
  <c r="M29" i="23"/>
  <c r="L29" i="23"/>
  <c r="K29" i="23"/>
  <c r="K44" i="23" s="1"/>
  <c r="J29" i="23"/>
  <c r="V28" i="23"/>
  <c r="V43" i="23" s="1"/>
  <c r="U28" i="23"/>
  <c r="U43" i="23" s="1"/>
  <c r="T28" i="23"/>
  <c r="S28" i="23"/>
  <c r="R28" i="23"/>
  <c r="Q28" i="23"/>
  <c r="P28" i="23"/>
  <c r="O28" i="23"/>
  <c r="O43" i="23" s="1"/>
  <c r="Q13" i="38" s="1"/>
  <c r="N28" i="23"/>
  <c r="M28" i="23"/>
  <c r="L28" i="23"/>
  <c r="K28" i="23"/>
  <c r="J28" i="23"/>
  <c r="V27" i="23"/>
  <c r="V42" i="23" s="1"/>
  <c r="U27" i="23"/>
  <c r="U42" i="23" s="1"/>
  <c r="T27" i="23"/>
  <c r="S27" i="23"/>
  <c r="R27" i="23"/>
  <c r="Q27" i="23"/>
  <c r="Q42" i="23" s="1"/>
  <c r="P27" i="23"/>
  <c r="P42" i="23" s="1"/>
  <c r="O27" i="23"/>
  <c r="N27" i="23"/>
  <c r="M27" i="23"/>
  <c r="L27" i="23"/>
  <c r="K27" i="23"/>
  <c r="K42" i="23" s="1"/>
  <c r="J27" i="23"/>
  <c r="V26" i="23"/>
  <c r="V41" i="23" s="1"/>
  <c r="U26" i="23"/>
  <c r="U41" i="23" s="1"/>
  <c r="T26" i="23"/>
  <c r="S26" i="23"/>
  <c r="R26" i="23"/>
  <c r="Q26" i="23"/>
  <c r="Q41" i="23" s="1"/>
  <c r="P26" i="23"/>
  <c r="O26" i="23"/>
  <c r="N26" i="23"/>
  <c r="M26" i="23"/>
  <c r="L26" i="23"/>
  <c r="K26" i="23"/>
  <c r="J26" i="23"/>
  <c r="J41" i="23" s="1"/>
  <c r="V25" i="23"/>
  <c r="V40" i="23" s="1"/>
  <c r="U25" i="23"/>
  <c r="T25" i="23"/>
  <c r="S25" i="23"/>
  <c r="R25" i="23"/>
  <c r="R40" i="23" s="1"/>
  <c r="Q25" i="23"/>
  <c r="P25" i="23"/>
  <c r="O25" i="23"/>
  <c r="N25" i="23"/>
  <c r="N40" i="23" s="1"/>
  <c r="M25" i="23"/>
  <c r="M40" i="23" s="1"/>
  <c r="L25" i="23"/>
  <c r="L40" i="23" s="1"/>
  <c r="L10" i="25" s="1"/>
  <c r="K25" i="23"/>
  <c r="J25" i="23"/>
  <c r="V24" i="23"/>
  <c r="U24" i="23"/>
  <c r="T24" i="23"/>
  <c r="S24" i="23"/>
  <c r="S39" i="23" s="1"/>
  <c r="U9" i="38" s="1"/>
  <c r="R24" i="23"/>
  <c r="Q24" i="23"/>
  <c r="Q39" i="23" s="1"/>
  <c r="Q9" i="25" s="1"/>
  <c r="P24" i="23"/>
  <c r="O24" i="23"/>
  <c r="N24" i="23"/>
  <c r="M24" i="23"/>
  <c r="M39" i="23" s="1"/>
  <c r="M9" i="25" s="1"/>
  <c r="L24" i="23"/>
  <c r="K24" i="23"/>
  <c r="J24" i="23"/>
  <c r="J39" i="23" s="1"/>
  <c r="J9" i="25" s="1"/>
  <c r="V20" i="23"/>
  <c r="U20" i="23"/>
  <c r="T20" i="23"/>
  <c r="S20" i="23"/>
  <c r="R20" i="23"/>
  <c r="Q20" i="23"/>
  <c r="P20" i="23"/>
  <c r="O20" i="23"/>
  <c r="N20" i="23"/>
  <c r="M20" i="23"/>
  <c r="L20" i="23"/>
  <c r="K20" i="23"/>
  <c r="J20" i="23"/>
  <c r="V19" i="23"/>
  <c r="U19" i="23"/>
  <c r="T19" i="23"/>
  <c r="S19" i="23"/>
  <c r="R19" i="23"/>
  <c r="Q19" i="23"/>
  <c r="P19" i="23"/>
  <c r="O19" i="23"/>
  <c r="N19" i="23"/>
  <c r="M19" i="23"/>
  <c r="L19" i="23"/>
  <c r="K19" i="23"/>
  <c r="J19" i="23"/>
  <c r="V18" i="23"/>
  <c r="U18" i="23"/>
  <c r="T18" i="23"/>
  <c r="S18" i="23"/>
  <c r="R18" i="23"/>
  <c r="Q18" i="23"/>
  <c r="P18" i="23"/>
  <c r="O18" i="23"/>
  <c r="N18" i="23"/>
  <c r="M18" i="23"/>
  <c r="L18" i="23"/>
  <c r="K18" i="23"/>
  <c r="J18" i="23"/>
  <c r="V17" i="23"/>
  <c r="U17" i="23"/>
  <c r="T17" i="23"/>
  <c r="S17" i="23"/>
  <c r="R17" i="23"/>
  <c r="Q17" i="23"/>
  <c r="P17" i="23"/>
  <c r="O17" i="23"/>
  <c r="N17" i="23"/>
  <c r="M17" i="23"/>
  <c r="L17" i="23"/>
  <c r="K17" i="23"/>
  <c r="J17" i="23"/>
  <c r="V16" i="23"/>
  <c r="U16" i="23"/>
  <c r="T16" i="23"/>
  <c r="S16" i="23"/>
  <c r="R16" i="23"/>
  <c r="Q16" i="23"/>
  <c r="P16" i="23"/>
  <c r="O16" i="23"/>
  <c r="N16" i="23"/>
  <c r="M16" i="23"/>
  <c r="L16" i="23"/>
  <c r="K16" i="23"/>
  <c r="J16" i="23"/>
  <c r="V15" i="23"/>
  <c r="U15" i="23"/>
  <c r="T15" i="23"/>
  <c r="S15" i="23"/>
  <c r="R15" i="23"/>
  <c r="Q15" i="23"/>
  <c r="P15" i="23"/>
  <c r="O15" i="23"/>
  <c r="N15" i="23"/>
  <c r="M15" i="23"/>
  <c r="L15" i="23"/>
  <c r="K15" i="23"/>
  <c r="J15" i="23"/>
  <c r="V14" i="23"/>
  <c r="U14" i="23"/>
  <c r="T14" i="23"/>
  <c r="S14" i="23"/>
  <c r="R14" i="23"/>
  <c r="Q14" i="23"/>
  <c r="P14" i="23"/>
  <c r="O14" i="23"/>
  <c r="N14" i="23"/>
  <c r="M14" i="23"/>
  <c r="L14" i="23"/>
  <c r="K14" i="23"/>
  <c r="J14" i="23"/>
  <c r="V13" i="23"/>
  <c r="U13" i="23"/>
  <c r="T13" i="23"/>
  <c r="S13" i="23"/>
  <c r="R13" i="23"/>
  <c r="Q13" i="23"/>
  <c r="P13" i="23"/>
  <c r="O13" i="23"/>
  <c r="N13" i="23"/>
  <c r="M13" i="23"/>
  <c r="L13" i="23"/>
  <c r="K13" i="23"/>
  <c r="J13" i="23"/>
  <c r="V12" i="23"/>
  <c r="U12" i="23"/>
  <c r="T12" i="23"/>
  <c r="S12" i="23"/>
  <c r="R12" i="23"/>
  <c r="Q12" i="23"/>
  <c r="P12" i="23"/>
  <c r="O12" i="23"/>
  <c r="N12" i="23"/>
  <c r="M12" i="23"/>
  <c r="L12" i="23"/>
  <c r="K12" i="23"/>
  <c r="J12" i="23"/>
  <c r="V11" i="23"/>
  <c r="U11" i="23"/>
  <c r="T11" i="23"/>
  <c r="S11" i="23"/>
  <c r="R11" i="23"/>
  <c r="Q11" i="23"/>
  <c r="P11" i="23"/>
  <c r="O11" i="23"/>
  <c r="N11" i="23"/>
  <c r="M11" i="23"/>
  <c r="L11" i="23"/>
  <c r="K11" i="23"/>
  <c r="J11" i="23"/>
  <c r="V10" i="23"/>
  <c r="U10" i="23"/>
  <c r="T10" i="23"/>
  <c r="S10" i="23"/>
  <c r="R10" i="23"/>
  <c r="Q10" i="23"/>
  <c r="P10" i="23"/>
  <c r="O10" i="23"/>
  <c r="N10" i="23"/>
  <c r="M10" i="23"/>
  <c r="L10" i="23"/>
  <c r="K10" i="23"/>
  <c r="J10" i="23"/>
  <c r="V9" i="23"/>
  <c r="U9" i="23"/>
  <c r="T9" i="23"/>
  <c r="S9" i="23"/>
  <c r="R9" i="23"/>
  <c r="Q9" i="23"/>
  <c r="P9" i="23"/>
  <c r="O9" i="23"/>
  <c r="N9" i="23"/>
  <c r="M9" i="23"/>
  <c r="L9" i="23"/>
  <c r="K9" i="23"/>
  <c r="J9" i="23"/>
  <c r="A1" i="23"/>
  <c r="R14" i="19"/>
  <c r="T13" i="19"/>
  <c r="R13" i="19"/>
  <c r="T12" i="19"/>
  <c r="O12" i="19"/>
  <c r="N12" i="19"/>
  <c r="M12" i="19"/>
  <c r="O11" i="19"/>
  <c r="W10" i="19"/>
  <c r="V10" i="19"/>
  <c r="Q10" i="19"/>
  <c r="P10" i="19"/>
  <c r="O10" i="19"/>
  <c r="N10" i="19"/>
  <c r="X9" i="19"/>
  <c r="V9" i="19"/>
  <c r="L9" i="19"/>
  <c r="A1" i="19"/>
  <c r="V32" i="14"/>
  <c r="X14" i="19" s="1"/>
  <c r="T32" i="14"/>
  <c r="V14" i="19" s="1"/>
  <c r="K32" i="14"/>
  <c r="M14" i="19" s="1"/>
  <c r="J32" i="14"/>
  <c r="L14" i="19" s="1"/>
  <c r="V31" i="14"/>
  <c r="X13" i="19" s="1"/>
  <c r="R31" i="14"/>
  <c r="P31" i="14"/>
  <c r="L31" i="14"/>
  <c r="N13" i="19" s="1"/>
  <c r="K31" i="14"/>
  <c r="M13" i="19" s="1"/>
  <c r="J31" i="14"/>
  <c r="L13" i="19" s="1"/>
  <c r="S30" i="14"/>
  <c r="U12" i="19" s="1"/>
  <c r="K30" i="14"/>
  <c r="T29" i="14"/>
  <c r="V11" i="19" s="1"/>
  <c r="S29" i="14"/>
  <c r="U11" i="19" s="1"/>
  <c r="R29" i="14"/>
  <c r="T11" i="19" s="1"/>
  <c r="N29" i="14"/>
  <c r="P11" i="19" s="1"/>
  <c r="U28" i="14"/>
  <c r="T28" i="14"/>
  <c r="S28" i="14"/>
  <c r="U10" i="19" s="1"/>
  <c r="O28" i="14"/>
  <c r="N28" i="14"/>
  <c r="M28" i="14"/>
  <c r="V27" i="14"/>
  <c r="U27" i="14"/>
  <c r="W9" i="19" s="1"/>
  <c r="T27" i="14"/>
  <c r="P27" i="14"/>
  <c r="R9" i="19" s="1"/>
  <c r="O27" i="14"/>
  <c r="Q9" i="19" s="1"/>
  <c r="V23" i="14"/>
  <c r="U23" i="14"/>
  <c r="U32" i="14" s="1"/>
  <c r="W14" i="19" s="1"/>
  <c r="T23" i="14"/>
  <c r="S23" i="14"/>
  <c r="S32" i="14" s="1"/>
  <c r="U14" i="19" s="1"/>
  <c r="R23" i="14"/>
  <c r="R32" i="14" s="1"/>
  <c r="T14" i="19" s="1"/>
  <c r="Q23" i="14"/>
  <c r="Q32" i="14" s="1"/>
  <c r="S14" i="19" s="1"/>
  <c r="P23" i="14"/>
  <c r="P32" i="14" s="1"/>
  <c r="O23" i="14"/>
  <c r="O32" i="14" s="1"/>
  <c r="Q14" i="19" s="1"/>
  <c r="N23" i="14"/>
  <c r="M23" i="14"/>
  <c r="L23" i="14"/>
  <c r="K23" i="14"/>
  <c r="J23" i="14"/>
  <c r="V22" i="14"/>
  <c r="U22" i="14"/>
  <c r="U31" i="14" s="1"/>
  <c r="W13" i="19" s="1"/>
  <c r="T22" i="14"/>
  <c r="T31" i="14" s="1"/>
  <c r="V13" i="19" s="1"/>
  <c r="S22" i="14"/>
  <c r="S31" i="14" s="1"/>
  <c r="U13" i="19" s="1"/>
  <c r="R22" i="14"/>
  <c r="Q22" i="14"/>
  <c r="Q31" i="14" s="1"/>
  <c r="S13" i="19" s="1"/>
  <c r="P22" i="14"/>
  <c r="O22" i="14"/>
  <c r="N22" i="14"/>
  <c r="M22" i="14"/>
  <c r="L22" i="14"/>
  <c r="K22" i="14"/>
  <c r="J22" i="14"/>
  <c r="V21" i="14"/>
  <c r="V30" i="14" s="1"/>
  <c r="X12" i="19" s="1"/>
  <c r="U21" i="14"/>
  <c r="U30" i="14" s="1"/>
  <c r="W12" i="19" s="1"/>
  <c r="T21" i="14"/>
  <c r="T30" i="14" s="1"/>
  <c r="V12" i="19" s="1"/>
  <c r="S21" i="14"/>
  <c r="R21" i="14"/>
  <c r="R30" i="14" s="1"/>
  <c r="Q21" i="14"/>
  <c r="Q30" i="14" s="1"/>
  <c r="S12" i="19" s="1"/>
  <c r="P21" i="14"/>
  <c r="O21" i="14"/>
  <c r="N21" i="14"/>
  <c r="M21" i="14"/>
  <c r="M30" i="14" s="1"/>
  <c r="L21" i="14"/>
  <c r="K21" i="14"/>
  <c r="J21" i="14"/>
  <c r="J30" i="14" s="1"/>
  <c r="L12" i="19" s="1"/>
  <c r="V20" i="14"/>
  <c r="V29" i="14" s="1"/>
  <c r="X11" i="19" s="1"/>
  <c r="U20" i="14"/>
  <c r="U29" i="14" s="1"/>
  <c r="W11" i="19" s="1"/>
  <c r="T20" i="14"/>
  <c r="S20" i="14"/>
  <c r="R20" i="14"/>
  <c r="Q20" i="14"/>
  <c r="P20" i="14"/>
  <c r="O20" i="14"/>
  <c r="N20" i="14"/>
  <c r="M20" i="14"/>
  <c r="L20" i="14"/>
  <c r="L29" i="14" s="1"/>
  <c r="N11" i="19" s="1"/>
  <c r="K20" i="14"/>
  <c r="K29" i="14" s="1"/>
  <c r="M11" i="19" s="1"/>
  <c r="J20" i="14"/>
  <c r="J29" i="14" s="1"/>
  <c r="L11" i="19" s="1"/>
  <c r="V19" i="14"/>
  <c r="V28" i="14" s="1"/>
  <c r="X10" i="19" s="1"/>
  <c r="U19" i="14"/>
  <c r="T19" i="14"/>
  <c r="S19" i="14"/>
  <c r="R19" i="14"/>
  <c r="Q19" i="14"/>
  <c r="P19" i="14"/>
  <c r="O19" i="14"/>
  <c r="N19" i="14"/>
  <c r="M19" i="14"/>
  <c r="L19" i="14"/>
  <c r="L28" i="14" s="1"/>
  <c r="K19" i="14"/>
  <c r="K28" i="14" s="1"/>
  <c r="M10" i="19" s="1"/>
  <c r="J19" i="14"/>
  <c r="J28" i="14" s="1"/>
  <c r="L10" i="19" s="1"/>
  <c r="V18" i="14"/>
  <c r="U18" i="14"/>
  <c r="T18" i="14"/>
  <c r="S18" i="14"/>
  <c r="R18" i="14"/>
  <c r="Q18" i="14"/>
  <c r="P18" i="14"/>
  <c r="O18" i="14"/>
  <c r="N18" i="14"/>
  <c r="N27" i="14" s="1"/>
  <c r="P9" i="19" s="1"/>
  <c r="M18" i="14"/>
  <c r="M27" i="14" s="1"/>
  <c r="O9" i="19" s="1"/>
  <c r="L18" i="14"/>
  <c r="L27" i="14" s="1"/>
  <c r="N9" i="19" s="1"/>
  <c r="K18" i="14"/>
  <c r="K27" i="14" s="1"/>
  <c r="M9" i="19" s="1"/>
  <c r="J18" i="14"/>
  <c r="V14" i="14"/>
  <c r="U14" i="14"/>
  <c r="T14" i="14"/>
  <c r="S14" i="14"/>
  <c r="R14" i="14"/>
  <c r="Q14" i="14"/>
  <c r="P14" i="14"/>
  <c r="O14" i="14"/>
  <c r="N14" i="14"/>
  <c r="N32" i="14" s="1"/>
  <c r="P14" i="19" s="1"/>
  <c r="M14" i="14"/>
  <c r="M32" i="14" s="1"/>
  <c r="O14" i="19" s="1"/>
  <c r="L14" i="14"/>
  <c r="K14" i="14"/>
  <c r="J14" i="14"/>
  <c r="V13" i="14"/>
  <c r="U13" i="14"/>
  <c r="T13" i="14"/>
  <c r="S13" i="14"/>
  <c r="R13" i="14"/>
  <c r="Q13" i="14"/>
  <c r="P13" i="14"/>
  <c r="O13" i="14"/>
  <c r="N13" i="14"/>
  <c r="N31" i="14" s="1"/>
  <c r="P13" i="19" s="1"/>
  <c r="M13" i="14"/>
  <c r="L13" i="14"/>
  <c r="K13" i="14"/>
  <c r="J13" i="14"/>
  <c r="V12" i="14"/>
  <c r="U12" i="14"/>
  <c r="T12" i="14"/>
  <c r="S12" i="14"/>
  <c r="R12" i="14"/>
  <c r="Q12" i="14"/>
  <c r="P12" i="14"/>
  <c r="P30" i="14" s="1"/>
  <c r="R12" i="19" s="1"/>
  <c r="O12" i="14"/>
  <c r="O30" i="14" s="1"/>
  <c r="Q12" i="19" s="1"/>
  <c r="N12" i="14"/>
  <c r="M12" i="14"/>
  <c r="L12" i="14"/>
  <c r="L30" i="14" s="1"/>
  <c r="K12" i="14"/>
  <c r="J12" i="14"/>
  <c r="V11" i="14"/>
  <c r="U11" i="14"/>
  <c r="T11" i="14"/>
  <c r="S11" i="14"/>
  <c r="R11" i="14"/>
  <c r="Q11" i="14"/>
  <c r="P11" i="14"/>
  <c r="P29" i="14" s="1"/>
  <c r="R11" i="19" s="1"/>
  <c r="O11" i="14"/>
  <c r="O29" i="14" s="1"/>
  <c r="Q11" i="19" s="1"/>
  <c r="N11" i="14"/>
  <c r="M11" i="14"/>
  <c r="M29" i="14" s="1"/>
  <c r="L11" i="14"/>
  <c r="K11" i="14"/>
  <c r="J11" i="14"/>
  <c r="V10" i="14"/>
  <c r="U10" i="14"/>
  <c r="T10" i="14"/>
  <c r="S10" i="14"/>
  <c r="R10" i="14"/>
  <c r="R28" i="14" s="1"/>
  <c r="T10" i="19" s="1"/>
  <c r="Q10" i="14"/>
  <c r="Q28" i="14" s="1"/>
  <c r="S10" i="19" s="1"/>
  <c r="P10" i="14"/>
  <c r="P28" i="14" s="1"/>
  <c r="R10" i="19" s="1"/>
  <c r="O10" i="14"/>
  <c r="N10" i="14"/>
  <c r="M10" i="14"/>
  <c r="L10" i="14"/>
  <c r="K10" i="14"/>
  <c r="J10" i="14"/>
  <c r="V9" i="14"/>
  <c r="U9" i="14"/>
  <c r="T9" i="14"/>
  <c r="S9" i="14"/>
  <c r="S27" i="14" s="1"/>
  <c r="U9" i="19" s="1"/>
  <c r="R9" i="14"/>
  <c r="R27" i="14" s="1"/>
  <c r="T9" i="19" s="1"/>
  <c r="Q9" i="14"/>
  <c r="P9" i="14"/>
  <c r="O9" i="14"/>
  <c r="N9" i="14"/>
  <c r="M9" i="14"/>
  <c r="L9" i="14"/>
  <c r="K9" i="14"/>
  <c r="J9" i="14"/>
  <c r="J27" i="14" s="1"/>
  <c r="A1" i="14"/>
  <c r="A1" i="4"/>
  <c r="A1" i="36"/>
  <c r="A1" i="39"/>
  <c r="J19" i="25" l="1"/>
  <c r="Q19" i="38"/>
  <c r="K19" i="25"/>
  <c r="R11" i="38"/>
  <c r="U19" i="38"/>
  <c r="L12" i="38"/>
  <c r="P12" i="38"/>
  <c r="R9" i="25"/>
  <c r="M13" i="38"/>
  <c r="S9" i="25"/>
  <c r="O17" i="38"/>
  <c r="V18" i="25"/>
  <c r="O13" i="38"/>
  <c r="O13" i="25"/>
  <c r="N17" i="38"/>
  <c r="L32" i="14"/>
  <c r="N14" i="19" s="1"/>
  <c r="V10" i="25"/>
  <c r="X10" i="38"/>
  <c r="U11" i="25"/>
  <c r="W11" i="38"/>
  <c r="Q15" i="25"/>
  <c r="S15" i="38"/>
  <c r="M19" i="25"/>
  <c r="O19" i="38"/>
  <c r="J11" i="25"/>
  <c r="L11" i="38"/>
  <c r="X11" i="38"/>
  <c r="V11" i="25"/>
  <c r="U12" i="25"/>
  <c r="W12" i="38"/>
  <c r="Q16" i="25"/>
  <c r="S16" i="38"/>
  <c r="P17" i="25"/>
  <c r="R17" i="38"/>
  <c r="M10" i="25"/>
  <c r="O10" i="38"/>
  <c r="K12" i="25"/>
  <c r="M12" i="38"/>
  <c r="X13" i="38"/>
  <c r="V13" i="25"/>
  <c r="S16" i="25"/>
  <c r="U16" i="38"/>
  <c r="N10" i="25"/>
  <c r="P10" i="38"/>
  <c r="L12" i="25"/>
  <c r="K9" i="25"/>
  <c r="M9" i="38"/>
  <c r="U10" i="25"/>
  <c r="W10" i="38"/>
  <c r="W17" i="38"/>
  <c r="U17" i="25"/>
  <c r="U10" i="38"/>
  <c r="J40" i="23"/>
  <c r="T42" i="23"/>
  <c r="S43" i="23"/>
  <c r="R44" i="23"/>
  <c r="P46" i="23"/>
  <c r="O47" i="23"/>
  <c r="N48" i="23"/>
  <c r="S12" i="25"/>
  <c r="U12" i="38"/>
  <c r="M14" i="25"/>
  <c r="O14" i="38"/>
  <c r="N16" i="25"/>
  <c r="P16" i="38"/>
  <c r="V17" i="25"/>
  <c r="X17" i="38"/>
  <c r="I30" i="19"/>
  <c r="I28" i="19"/>
  <c r="I48" i="19" s="1"/>
  <c r="K40" i="23"/>
  <c r="S44" i="23"/>
  <c r="O48" i="23"/>
  <c r="O16" i="25"/>
  <c r="Q16" i="38"/>
  <c r="I35" i="19"/>
  <c r="T45" i="23"/>
  <c r="Q48" i="23"/>
  <c r="N30" i="14"/>
  <c r="P12" i="19" s="1"/>
  <c r="M31" i="14"/>
  <c r="O13" i="19" s="1"/>
  <c r="V44" i="23"/>
  <c r="T46" i="23"/>
  <c r="R48" i="23"/>
  <c r="Q49" i="23"/>
  <c r="L13" i="25"/>
  <c r="N13" i="38"/>
  <c r="S18" i="25"/>
  <c r="U18" i="38"/>
  <c r="P9" i="38"/>
  <c r="O40" i="23"/>
  <c r="N41" i="23"/>
  <c r="M42" i="23"/>
  <c r="J45" i="23"/>
  <c r="V45" i="23"/>
  <c r="T47" i="23"/>
  <c r="R49" i="23"/>
  <c r="U9" i="25"/>
  <c r="W9" i="38"/>
  <c r="L15" i="25"/>
  <c r="N15" i="38"/>
  <c r="V16" i="25"/>
  <c r="X16" i="38"/>
  <c r="R9" i="38"/>
  <c r="L14" i="38"/>
  <c r="Q40" i="23"/>
  <c r="O42" i="23"/>
  <c r="K46" i="23"/>
  <c r="U48" i="23"/>
  <c r="T49" i="23"/>
  <c r="P15" i="25"/>
  <c r="R15" i="38"/>
  <c r="N10" i="38"/>
  <c r="S14" i="38"/>
  <c r="T43" i="23"/>
  <c r="R45" i="23"/>
  <c r="O14" i="25"/>
  <c r="Q14" i="38"/>
  <c r="L9" i="38"/>
  <c r="S17" i="38"/>
  <c r="L41" i="23"/>
  <c r="U44" i="23"/>
  <c r="P49" i="23"/>
  <c r="O11" i="25"/>
  <c r="Q11" i="38"/>
  <c r="O9" i="38"/>
  <c r="W15" i="38"/>
  <c r="Q27" i="14"/>
  <c r="S9" i="19" s="1"/>
  <c r="I25" i="19" s="1"/>
  <c r="I45" i="19" s="1"/>
  <c r="M41" i="23"/>
  <c r="S47" i="23"/>
  <c r="K14" i="25"/>
  <c r="M14" i="38"/>
  <c r="O31" i="14"/>
  <c r="Q13" i="19" s="1"/>
  <c r="N14" i="38"/>
  <c r="P10" i="25"/>
  <c r="L19" i="25"/>
  <c r="N19" i="38"/>
  <c r="W16" i="38"/>
  <c r="P17" i="38"/>
  <c r="V12" i="25"/>
  <c r="X12" i="38"/>
  <c r="W13" i="38"/>
  <c r="U13" i="25"/>
  <c r="P18" i="25"/>
  <c r="R18" i="38"/>
  <c r="Q9" i="38"/>
  <c r="O9" i="25"/>
  <c r="K11" i="25"/>
  <c r="M11" i="38"/>
  <c r="J13" i="25"/>
  <c r="L13" i="38"/>
  <c r="P14" i="25"/>
  <c r="R14" i="38"/>
  <c r="N9" i="38"/>
  <c r="M18" i="38"/>
  <c r="R47" i="23"/>
  <c r="M18" i="25"/>
  <c r="O18" i="38"/>
  <c r="N18" i="38"/>
  <c r="K15" i="25"/>
  <c r="X9" i="38"/>
  <c r="V9" i="25"/>
  <c r="Q15" i="38"/>
  <c r="O15" i="25"/>
  <c r="S9" i="38"/>
  <c r="I18" i="19"/>
  <c r="Q12" i="25"/>
  <c r="S12" i="38"/>
  <c r="P15" i="38"/>
  <c r="N15" i="25"/>
  <c r="M16" i="25"/>
  <c r="O16" i="38"/>
  <c r="S15" i="25"/>
  <c r="U15" i="38"/>
  <c r="L17" i="38"/>
  <c r="P19" i="38"/>
  <c r="Q29" i="14"/>
  <c r="S11" i="19" s="1"/>
  <c r="I34" i="19" s="1"/>
  <c r="T44" i="23"/>
  <c r="R46" i="23"/>
  <c r="U11" i="38"/>
  <c r="P13" i="25"/>
  <c r="R13" i="38"/>
  <c r="T39" i="23"/>
  <c r="R41" i="23"/>
  <c r="V49" i="23"/>
  <c r="T40" i="23"/>
  <c r="R42" i="23"/>
  <c r="T41" i="23"/>
  <c r="R43" i="23"/>
  <c r="J18" i="25"/>
  <c r="R10" i="25"/>
  <c r="T10" i="38"/>
  <c r="Q11" i="25"/>
  <c r="S11" i="38"/>
  <c r="R12" i="38"/>
  <c r="P12" i="25"/>
  <c r="P14" i="38"/>
  <c r="N14" i="25"/>
  <c r="M15" i="25"/>
  <c r="O15" i="38"/>
  <c r="L16" i="25"/>
  <c r="N16" i="38"/>
  <c r="W19" i="38"/>
  <c r="U19" i="25"/>
  <c r="F8" i="28"/>
  <c r="F113" i="28"/>
  <c r="F71" i="28"/>
  <c r="F92" i="28"/>
  <c r="I74" i="19" l="1"/>
  <c r="J21" i="2" s="1"/>
  <c r="I54" i="19"/>
  <c r="R16" i="25"/>
  <c r="T16" i="38"/>
  <c r="U14" i="25"/>
  <c r="W14" i="38"/>
  <c r="I22" i="19"/>
  <c r="I42" i="19" s="1"/>
  <c r="V14" i="25"/>
  <c r="X14" i="38"/>
  <c r="I36" i="19"/>
  <c r="Q10" i="38"/>
  <c r="O10" i="25"/>
  <c r="I37" i="19"/>
  <c r="I26" i="19"/>
  <c r="I46" i="19" s="1"/>
  <c r="R19" i="38"/>
  <c r="P19" i="25"/>
  <c r="I75" i="19"/>
  <c r="J22" i="2" s="1"/>
  <c r="I55" i="19"/>
  <c r="N18" i="25"/>
  <c r="P18" i="38"/>
  <c r="I50" i="19"/>
  <c r="I70" i="19"/>
  <c r="J17" i="2" s="1"/>
  <c r="Q17" i="38"/>
  <c r="O17" i="25"/>
  <c r="R13" i="25"/>
  <c r="T13" i="38"/>
  <c r="N11" i="38"/>
  <c r="L11" i="25"/>
  <c r="R19" i="25"/>
  <c r="T19" i="38"/>
  <c r="P16" i="25"/>
  <c r="R16" i="38"/>
  <c r="T11" i="25"/>
  <c r="V11" i="38"/>
  <c r="K16" i="25"/>
  <c r="M16" i="38"/>
  <c r="V17" i="38"/>
  <c r="T17" i="25"/>
  <c r="Q19" i="25"/>
  <c r="S19" i="38"/>
  <c r="O18" i="25"/>
  <c r="H18" i="25" s="1"/>
  <c r="Q18" i="38"/>
  <c r="R14" i="25"/>
  <c r="T14" i="38"/>
  <c r="I33" i="19"/>
  <c r="O12" i="25"/>
  <c r="Q12" i="38"/>
  <c r="R18" i="25"/>
  <c r="T18" i="38"/>
  <c r="U13" i="38"/>
  <c r="S13" i="25"/>
  <c r="S17" i="25"/>
  <c r="U17" i="38"/>
  <c r="S10" i="38"/>
  <c r="Q10" i="25"/>
  <c r="J15" i="25"/>
  <c r="L15" i="38"/>
  <c r="T16" i="25"/>
  <c r="V16" i="38"/>
  <c r="K10" i="25"/>
  <c r="M10" i="38"/>
  <c r="T12" i="25"/>
  <c r="V12" i="38"/>
  <c r="V19" i="25"/>
  <c r="X19" i="38"/>
  <c r="O11" i="38"/>
  <c r="M11" i="25"/>
  <c r="I32" i="19"/>
  <c r="J10" i="25"/>
  <c r="L10" i="38"/>
  <c r="I165" i="38" s="1" a="1"/>
  <c r="I165" i="38" s="1"/>
  <c r="Z16" i="26" s="1"/>
  <c r="R11" i="25"/>
  <c r="T11" i="38"/>
  <c r="I29" i="19"/>
  <c r="I49" i="19" s="1"/>
  <c r="V13" i="38"/>
  <c r="T13" i="25"/>
  <c r="I23" i="19"/>
  <c r="I43" i="19" s="1"/>
  <c r="I27" i="19"/>
  <c r="I47" i="19" s="1"/>
  <c r="I38" i="19"/>
  <c r="Q18" i="25"/>
  <c r="S18" i="38"/>
  <c r="I24" i="19"/>
  <c r="I44" i="19" s="1"/>
  <c r="I31" i="19"/>
  <c r="T14" i="25"/>
  <c r="V14" i="38"/>
  <c r="T19" i="25"/>
  <c r="V19" i="38"/>
  <c r="W18" i="38"/>
  <c r="U18" i="25"/>
  <c r="R12" i="25"/>
  <c r="T12" i="38"/>
  <c r="V15" i="25"/>
  <c r="X15" i="38"/>
  <c r="S14" i="25"/>
  <c r="U14" i="38"/>
  <c r="T10" i="25"/>
  <c r="V10" i="38"/>
  <c r="M12" i="25"/>
  <c r="O12" i="38"/>
  <c r="R15" i="25"/>
  <c r="T15" i="38"/>
  <c r="N11" i="25"/>
  <c r="P11" i="38"/>
  <c r="T9" i="25"/>
  <c r="H9" i="25" s="1"/>
  <c r="V9" i="38"/>
  <c r="R17" i="25"/>
  <c r="T17" i="38"/>
  <c r="T15" i="25"/>
  <c r="V15" i="38"/>
  <c r="I183" i="38" l="1" a="1"/>
  <c r="I183" i="38" s="1"/>
  <c r="Z17" i="26" s="1"/>
  <c r="H14" i="25"/>
  <c r="H11" i="25"/>
  <c r="H19" i="25"/>
  <c r="H12" i="25"/>
  <c r="H13" i="25"/>
  <c r="I92" i="38" a="1"/>
  <c r="I92" i="38" s="1"/>
  <c r="Y12" i="26" s="1"/>
  <c r="I111" i="38" a="1"/>
  <c r="I111" i="38" s="1"/>
  <c r="Z13" i="26" s="1"/>
  <c r="I136" i="38" a="1"/>
  <c r="I136" i="38" s="1"/>
  <c r="O15" i="26" s="1"/>
  <c r="I103" i="38" a="1"/>
  <c r="I103" i="38" s="1"/>
  <c r="R13" i="26" s="1"/>
  <c r="I131" i="38" a="1"/>
  <c r="I131" i="38" s="1"/>
  <c r="J15" i="26" s="1"/>
  <c r="I86" i="38" a="1"/>
  <c r="I86" i="38" s="1"/>
  <c r="S12" i="26" s="1"/>
  <c r="I149" i="38" a="1"/>
  <c r="I149" i="38" s="1"/>
  <c r="J16" i="26" s="1"/>
  <c r="I211" i="38" a="1"/>
  <c r="I211" i="38" s="1"/>
  <c r="R19" i="26" s="1"/>
  <c r="I201" i="38" a="1"/>
  <c r="I201" i="38" s="1"/>
  <c r="Z18" i="26" s="1"/>
  <c r="I102" i="38" a="1"/>
  <c r="I102" i="38" s="1"/>
  <c r="Q13" i="26" s="1"/>
  <c r="I54" i="38" a="1"/>
  <c r="I54" i="38" s="1"/>
  <c r="W10" i="26" s="1"/>
  <c r="I113" i="38" a="1"/>
  <c r="I113" i="38" s="1"/>
  <c r="J14" i="26" s="1"/>
  <c r="I52" i="38" a="1"/>
  <c r="I52" i="38" s="1"/>
  <c r="U10" i="26" s="1"/>
  <c r="I156" i="38" a="1"/>
  <c r="I156" i="38" s="1"/>
  <c r="Q16" i="26" s="1"/>
  <c r="I133" i="38" a="1"/>
  <c r="I133" i="38" s="1"/>
  <c r="L15" i="26" s="1"/>
  <c r="I219" i="38" a="1"/>
  <c r="I219" i="38" s="1"/>
  <c r="Z19" i="26" s="1"/>
  <c r="I122" i="38" a="1"/>
  <c r="I122" i="38" s="1"/>
  <c r="S14" i="26" s="1"/>
  <c r="I137" i="38" a="1"/>
  <c r="I137" i="38" s="1"/>
  <c r="P15" i="26" s="1"/>
  <c r="I43" i="38" a="1"/>
  <c r="I43" i="38" s="1"/>
  <c r="L10" i="26" s="1"/>
  <c r="I135" i="38" a="1"/>
  <c r="I135" i="38" s="1"/>
  <c r="N15" i="26" s="1"/>
  <c r="I174" i="38" a="1"/>
  <c r="I174" i="38" s="1"/>
  <c r="Q17" i="26" s="1"/>
  <c r="I46" i="38" a="1"/>
  <c r="I46" i="38" s="1"/>
  <c r="O10" i="26" s="1"/>
  <c r="I195" i="38" a="1"/>
  <c r="I195" i="38" s="1"/>
  <c r="T18" i="26" s="1"/>
  <c r="H10" i="25"/>
  <c r="I39" i="38" a="1"/>
  <c r="I39" i="38" s="1"/>
  <c r="Z9" i="26" s="1"/>
  <c r="I161" i="38" a="1"/>
  <c r="I161" i="38" s="1"/>
  <c r="V16" i="26" s="1"/>
  <c r="I151" i="38" a="1"/>
  <c r="I151" i="38" s="1"/>
  <c r="L16" i="26" s="1"/>
  <c r="I96" i="38" a="1"/>
  <c r="I96" i="38" s="1"/>
  <c r="K13" i="26" s="1"/>
  <c r="I173" i="38" a="1"/>
  <c r="I173" i="38" s="1"/>
  <c r="P17" i="26" s="1"/>
  <c r="I176" i="38" a="1"/>
  <c r="I176" i="38" s="1"/>
  <c r="S17" i="26" s="1"/>
  <c r="I209" i="38" a="1"/>
  <c r="I209" i="38" s="1"/>
  <c r="P19" i="26" s="1"/>
  <c r="I87" i="38" a="1"/>
  <c r="I87" i="38" s="1"/>
  <c r="T12" i="26" s="1"/>
  <c r="I77" i="38" a="1"/>
  <c r="I77" i="38" s="1"/>
  <c r="J12" i="26" s="1"/>
  <c r="I163" i="38" a="1"/>
  <c r="I163" i="38" s="1"/>
  <c r="X16" i="26" s="1"/>
  <c r="I162" i="38" a="1"/>
  <c r="I162" i="38" s="1"/>
  <c r="W16" i="26" s="1"/>
  <c r="I109" i="38" a="1"/>
  <c r="I109" i="38" s="1"/>
  <c r="X13" i="26" s="1"/>
  <c r="I206" i="38" a="1"/>
  <c r="I206" i="38" s="1"/>
  <c r="M19" i="26" s="1"/>
  <c r="I108" i="38" a="1"/>
  <c r="I108" i="38" s="1"/>
  <c r="W13" i="26" s="1"/>
  <c r="I216" i="38" a="1"/>
  <c r="I216" i="38" s="1"/>
  <c r="W19" i="26" s="1"/>
  <c r="F21" i="28"/>
  <c r="F126" i="28"/>
  <c r="F105" i="28"/>
  <c r="F63" i="28"/>
  <c r="F42" i="28"/>
  <c r="F84" i="28"/>
  <c r="I58" i="19"/>
  <c r="I78" i="19"/>
  <c r="J25" i="2" s="1"/>
  <c r="I56" i="38" a="1"/>
  <c r="I56" i="38" s="1"/>
  <c r="Y10" i="26" s="1"/>
  <c r="I41" i="38" a="1"/>
  <c r="I41" i="38" s="1"/>
  <c r="J10" i="26" s="1"/>
  <c r="I190" i="38" a="1"/>
  <c r="I190" i="38" s="1"/>
  <c r="O18" i="26" s="1"/>
  <c r="I188" i="38" a="1"/>
  <c r="I188" i="38" s="1"/>
  <c r="M18" i="26" s="1"/>
  <c r="I172" i="38" a="1"/>
  <c r="I172" i="38" s="1"/>
  <c r="O17" i="26" s="1"/>
  <c r="I117" i="38" a="1"/>
  <c r="I117" i="38" s="1"/>
  <c r="N14" i="26" s="1"/>
  <c r="I75" i="38" a="1"/>
  <c r="I75" i="38" s="1"/>
  <c r="Z11" i="26" s="1"/>
  <c r="I215" i="38" a="1"/>
  <c r="I215" i="38" s="1"/>
  <c r="V19" i="26" s="1"/>
  <c r="I45" i="38" a="1"/>
  <c r="I45" i="38" s="1"/>
  <c r="N10" i="26" s="1"/>
  <c r="I194" i="38" a="1"/>
  <c r="I194" i="38" s="1"/>
  <c r="S18" i="26" s="1"/>
  <c r="I29" i="38" a="1"/>
  <c r="I29" i="38" s="1"/>
  <c r="P9" i="26" s="1"/>
  <c r="I24" i="38" a="1"/>
  <c r="I24" i="38" s="1"/>
  <c r="K9" i="26" s="1"/>
  <c r="I189" i="38" a="1"/>
  <c r="I189" i="38" s="1"/>
  <c r="N18" i="26" s="1"/>
  <c r="I125" i="38" a="1"/>
  <c r="I125" i="38" s="1"/>
  <c r="V14" i="26" s="1"/>
  <c r="I213" i="38" a="1"/>
  <c r="I213" i="38" s="1"/>
  <c r="T19" i="26" s="1"/>
  <c r="I69" i="38" a="1"/>
  <c r="I69" i="38" s="1"/>
  <c r="T11" i="26" s="1"/>
  <c r="I169" i="38" a="1"/>
  <c r="I169" i="38" s="1"/>
  <c r="L17" i="26" s="1"/>
  <c r="I59" i="38" a="1"/>
  <c r="I59" i="38" s="1"/>
  <c r="J11" i="26" s="1"/>
  <c r="I145" i="38" a="1"/>
  <c r="I145" i="38" s="1"/>
  <c r="X15" i="26" s="1"/>
  <c r="I62" i="38" a="1"/>
  <c r="I62" i="38" s="1"/>
  <c r="M11" i="26" s="1"/>
  <c r="I66" i="38" a="1"/>
  <c r="I66" i="38" s="1"/>
  <c r="Q11" i="26" s="1"/>
  <c r="I141" i="38" a="1"/>
  <c r="I141" i="38" s="1"/>
  <c r="T15" i="26" s="1"/>
  <c r="I187" i="38" a="1"/>
  <c r="I187" i="38" s="1"/>
  <c r="L18" i="26" s="1"/>
  <c r="I119" i="38" a="1"/>
  <c r="I119" i="38" s="1"/>
  <c r="P14" i="26" s="1"/>
  <c r="I129" i="38" a="1"/>
  <c r="I129" i="38" s="1"/>
  <c r="Z14" i="26" s="1"/>
  <c r="I64" i="38" a="1"/>
  <c r="I64" i="38" s="1"/>
  <c r="O11" i="26" s="1"/>
  <c r="I97" i="38" a="1"/>
  <c r="I97" i="38" s="1"/>
  <c r="L13" i="26" s="1"/>
  <c r="I47" i="38" a="1"/>
  <c r="I47" i="38" s="1"/>
  <c r="P10" i="26" s="1"/>
  <c r="I51" i="38" a="1"/>
  <c r="I51" i="38" s="1"/>
  <c r="T10" i="26" s="1"/>
  <c r="I171" i="38" a="1"/>
  <c r="I171" i="38" s="1"/>
  <c r="N17" i="26" s="1"/>
  <c r="I95" i="38" a="1"/>
  <c r="I95" i="38" s="1"/>
  <c r="J13" i="26" s="1"/>
  <c r="I98" i="38" a="1"/>
  <c r="I98" i="38" s="1"/>
  <c r="M13" i="26" s="1"/>
  <c r="I82" i="38" a="1"/>
  <c r="I82" i="38" s="1"/>
  <c r="O12" i="26" s="1"/>
  <c r="I74" i="38" a="1"/>
  <c r="I74" i="38" s="1"/>
  <c r="Y11" i="26" s="1"/>
  <c r="I150" i="38" a="1"/>
  <c r="I150" i="38" s="1"/>
  <c r="K16" i="26" s="1"/>
  <c r="I106" i="38" a="1"/>
  <c r="I106" i="38" s="1"/>
  <c r="U13" i="26" s="1"/>
  <c r="I191" i="38" a="1"/>
  <c r="I191" i="38" s="1"/>
  <c r="P18" i="26" s="1"/>
  <c r="I193" i="38" a="1"/>
  <c r="I193" i="38" s="1"/>
  <c r="R18" i="26" s="1"/>
  <c r="H17" i="25"/>
  <c r="I77" i="19"/>
  <c r="J24" i="2" s="1"/>
  <c r="I57" i="19"/>
  <c r="F20" i="28"/>
  <c r="F125" i="28"/>
  <c r="F83" i="28"/>
  <c r="F41" i="28"/>
  <c r="F104" i="28"/>
  <c r="F62" i="28"/>
  <c r="I50" i="38" a="1"/>
  <c r="I50" i="38" s="1"/>
  <c r="S10" i="26" s="1"/>
  <c r="I198" i="38" a="1"/>
  <c r="I198" i="38" s="1"/>
  <c r="W18" i="26" s="1"/>
  <c r="I89" i="38" a="1"/>
  <c r="I89" i="38" s="1"/>
  <c r="V12" i="26" s="1"/>
  <c r="I81" i="38" a="1"/>
  <c r="I81" i="38" s="1"/>
  <c r="N12" i="26" s="1"/>
  <c r="I142" i="38" a="1"/>
  <c r="I142" i="38" s="1"/>
  <c r="U15" i="26" s="1"/>
  <c r="I55" i="38" a="1"/>
  <c r="I55" i="38" s="1"/>
  <c r="X10" i="26" s="1"/>
  <c r="I71" i="38" a="1"/>
  <c r="I71" i="38" s="1"/>
  <c r="V11" i="26" s="1"/>
  <c r="I204" i="38" a="1"/>
  <c r="I204" i="38" s="1"/>
  <c r="K19" i="26" s="1"/>
  <c r="I181" i="38" a="1"/>
  <c r="I181" i="38" s="1"/>
  <c r="X17" i="26" s="1"/>
  <c r="I115" i="38" a="1"/>
  <c r="I115" i="38" s="1"/>
  <c r="L14" i="26" s="1"/>
  <c r="I99" i="38" a="1"/>
  <c r="I99" i="38" s="1"/>
  <c r="N13" i="26" s="1"/>
  <c r="I91" i="38" a="1"/>
  <c r="I91" i="38" s="1"/>
  <c r="X12" i="26" s="1"/>
  <c r="I158" i="38" a="1"/>
  <c r="I158" i="38" s="1"/>
  <c r="S16" i="26" s="1"/>
  <c r="I114" i="38" a="1"/>
  <c r="I114" i="38" s="1"/>
  <c r="K14" i="26" s="1"/>
  <c r="I200" i="38" a="1"/>
  <c r="I200" i="38" s="1"/>
  <c r="Y18" i="26" s="1"/>
  <c r="I207" i="38" a="1"/>
  <c r="I207" i="38" s="1"/>
  <c r="N19" i="26" s="1"/>
  <c r="H16" i="25"/>
  <c r="I180" i="38" a="1"/>
  <c r="I180" i="38" s="1"/>
  <c r="W17" i="26" s="1"/>
  <c r="I44" i="38" a="1"/>
  <c r="I44" i="38" s="1"/>
  <c r="M10" i="26" s="1"/>
  <c r="I124" i="38" a="1"/>
  <c r="I124" i="38" s="1"/>
  <c r="U14" i="26" s="1"/>
  <c r="I51" i="19"/>
  <c r="I71" i="19"/>
  <c r="J18" i="2" s="1"/>
  <c r="I93" i="38" a="1"/>
  <c r="I93" i="38" s="1"/>
  <c r="Z12" i="26" s="1"/>
  <c r="I33" i="38" a="1"/>
  <c r="I33" i="38" s="1"/>
  <c r="T9" i="26" s="1"/>
  <c r="I157" i="38" a="1"/>
  <c r="I157" i="38" s="1"/>
  <c r="R16" i="26" s="1"/>
  <c r="I152" i="38" a="1"/>
  <c r="I152" i="38" s="1"/>
  <c r="M16" i="26" s="1"/>
  <c r="I139" i="38" a="1"/>
  <c r="I139" i="38" s="1"/>
  <c r="R15" i="26" s="1"/>
  <c r="I126" i="38" a="1"/>
  <c r="I126" i="38" s="1"/>
  <c r="W14" i="26" s="1"/>
  <c r="I164" i="38" a="1"/>
  <c r="I164" i="38" s="1"/>
  <c r="Y16" i="26" s="1"/>
  <c r="I159" i="38" a="1"/>
  <c r="I159" i="38" s="1"/>
  <c r="T16" i="26" s="1"/>
  <c r="I143" i="38" a="1"/>
  <c r="I143" i="38" s="1"/>
  <c r="V15" i="26" s="1"/>
  <c r="I138" i="38" a="1"/>
  <c r="I138" i="38" s="1"/>
  <c r="Q15" i="26" s="1"/>
  <c r="I146" i="38" a="1"/>
  <c r="I146" i="38" s="1"/>
  <c r="Y15" i="26" s="1"/>
  <c r="I53" i="38" a="1"/>
  <c r="I53" i="38" s="1"/>
  <c r="V10" i="26" s="1"/>
  <c r="I72" i="19"/>
  <c r="J19" i="2" s="1"/>
  <c r="I52" i="19"/>
  <c r="I170" i="38" a="1"/>
  <c r="I170" i="38" s="1"/>
  <c r="M17" i="26" s="1"/>
  <c r="I177" i="38" a="1"/>
  <c r="I177" i="38" s="1"/>
  <c r="T17" i="26" s="1"/>
  <c r="I160" i="38" a="1"/>
  <c r="I160" i="38" s="1"/>
  <c r="U16" i="26" s="1"/>
  <c r="I68" i="38" a="1"/>
  <c r="I68" i="38" s="1"/>
  <c r="S11" i="26" s="1"/>
  <c r="I104" i="38" a="1"/>
  <c r="I104" i="38" s="1"/>
  <c r="S13" i="26" s="1"/>
  <c r="I118" i="38" a="1"/>
  <c r="I118" i="38" s="1"/>
  <c r="O14" i="26" s="1"/>
  <c r="I120" i="38" a="1"/>
  <c r="I120" i="38" s="1"/>
  <c r="Q14" i="26" s="1"/>
  <c r="I208" i="38" a="1"/>
  <c r="I208" i="38" s="1"/>
  <c r="O19" i="26" s="1"/>
  <c r="I199" i="38" a="1"/>
  <c r="I199" i="38" s="1"/>
  <c r="X18" i="26" s="1"/>
  <c r="I101" i="38" a="1"/>
  <c r="I101" i="38" s="1"/>
  <c r="P13" i="26" s="1"/>
  <c r="I212" i="38" a="1"/>
  <c r="I212" i="38" s="1"/>
  <c r="S19" i="26" s="1"/>
  <c r="I65" i="38" a="1"/>
  <c r="I65" i="38" s="1"/>
  <c r="P11" i="26" s="1"/>
  <c r="I168" i="38" a="1"/>
  <c r="I168" i="38" s="1"/>
  <c r="K17" i="26" s="1"/>
  <c r="I36" i="38" a="1"/>
  <c r="I36" i="38" s="1"/>
  <c r="W9" i="26" s="1"/>
  <c r="I42" i="38" a="1"/>
  <c r="I42" i="38" s="1"/>
  <c r="K10" i="26" s="1"/>
  <c r="I73" i="38" a="1"/>
  <c r="I73" i="38" s="1"/>
  <c r="X11" i="26" s="1"/>
  <c r="I90" i="38" a="1"/>
  <c r="I90" i="38" s="1"/>
  <c r="W12" i="26" s="1"/>
  <c r="I154" i="38" a="1"/>
  <c r="I154" i="38" s="1"/>
  <c r="O16" i="26" s="1"/>
  <c r="I30" i="38" a="1"/>
  <c r="I30" i="38" s="1"/>
  <c r="Q9" i="26" s="1"/>
  <c r="I217" i="38" a="1"/>
  <c r="I217" i="38" s="1"/>
  <c r="X19" i="26" s="1"/>
  <c r="I153" i="38" a="1"/>
  <c r="I153" i="38" s="1"/>
  <c r="N16" i="26" s="1"/>
  <c r="I31" i="38" a="1"/>
  <c r="I31" i="38" s="1"/>
  <c r="R9" i="26" s="1"/>
  <c r="I67" i="38" a="1"/>
  <c r="I67" i="38" s="1"/>
  <c r="R11" i="26" s="1"/>
  <c r="I84" i="38" a="1"/>
  <c r="I84" i="38" s="1"/>
  <c r="Q12" i="26" s="1"/>
  <c r="I25" i="38" a="1"/>
  <c r="I25" i="38" s="1"/>
  <c r="L9" i="26" s="1"/>
  <c r="I26" i="38" a="1"/>
  <c r="I26" i="38" s="1"/>
  <c r="M9" i="26" s="1"/>
  <c r="I123" i="38" a="1"/>
  <c r="I123" i="38" s="1"/>
  <c r="T14" i="26" s="1"/>
  <c r="I107" i="38" a="1"/>
  <c r="I107" i="38" s="1"/>
  <c r="V13" i="26" s="1"/>
  <c r="I100" i="38" a="1"/>
  <c r="I100" i="38" s="1"/>
  <c r="O13" i="26" s="1"/>
  <c r="I186" i="38" a="1"/>
  <c r="I186" i="38" s="1"/>
  <c r="K18" i="26" s="1"/>
  <c r="I121" i="38" a="1"/>
  <c r="I121" i="38" s="1"/>
  <c r="R14" i="26" s="1"/>
  <c r="I210" i="38" a="1"/>
  <c r="I210" i="38" s="1"/>
  <c r="Q19" i="26" s="1"/>
  <c r="I214" i="38" a="1"/>
  <c r="I214" i="38" s="1"/>
  <c r="U19" i="26" s="1"/>
  <c r="F100" i="28"/>
  <c r="F58" i="28"/>
  <c r="F16" i="28"/>
  <c r="F79" i="28"/>
  <c r="F37" i="28"/>
  <c r="F121" i="28"/>
  <c r="I80" i="38" a="1"/>
  <c r="I80" i="38" s="1"/>
  <c r="M12" i="26" s="1"/>
  <c r="I88" i="38" a="1"/>
  <c r="I88" i="38" s="1"/>
  <c r="U12" i="26" s="1"/>
  <c r="I147" i="38" a="1"/>
  <c r="I147" i="38" s="1"/>
  <c r="Z15" i="26" s="1"/>
  <c r="I144" i="38" a="1"/>
  <c r="I144" i="38" s="1"/>
  <c r="W15" i="26" s="1"/>
  <c r="I38" i="38" a="1"/>
  <c r="I38" i="38" s="1"/>
  <c r="Y9" i="26" s="1"/>
  <c r="I178" i="38" a="1"/>
  <c r="I178" i="38" s="1"/>
  <c r="U17" i="26" s="1"/>
  <c r="I110" i="38" a="1"/>
  <c r="I110" i="38" s="1"/>
  <c r="Y13" i="26" s="1"/>
  <c r="I32" i="38" a="1"/>
  <c r="I32" i="38" s="1"/>
  <c r="S9" i="26" s="1"/>
  <c r="I155" i="38" a="1"/>
  <c r="I155" i="38" s="1"/>
  <c r="P16" i="26" s="1"/>
  <c r="I63" i="38" a="1"/>
  <c r="I63" i="38" s="1"/>
  <c r="N11" i="26" s="1"/>
  <c r="I65" i="19"/>
  <c r="J12" i="2" s="1"/>
  <c r="I63" i="19"/>
  <c r="J10" i="2" s="1"/>
  <c r="I64" i="19"/>
  <c r="J11" i="2" s="1"/>
  <c r="I68" i="19"/>
  <c r="J15" i="2" s="1"/>
  <c r="I67" i="19"/>
  <c r="J14" i="2" s="1"/>
  <c r="I66" i="19"/>
  <c r="J13" i="2" s="1"/>
  <c r="I69" i="19"/>
  <c r="J16" i="2" s="1"/>
  <c r="I28" i="38" a="1"/>
  <c r="I28" i="38" s="1"/>
  <c r="O9" i="26" s="1"/>
  <c r="I72" i="38" a="1"/>
  <c r="I72" i="38" s="1"/>
  <c r="W11" i="26" s="1"/>
  <c r="I185" i="38" a="1"/>
  <c r="I185" i="38" s="1"/>
  <c r="J18" i="26" s="1"/>
  <c r="I167" i="38" a="1"/>
  <c r="I167" i="38" s="1"/>
  <c r="J17" i="26" s="1"/>
  <c r="H15" i="25"/>
  <c r="I79" i="38" a="1"/>
  <c r="I79" i="38" s="1"/>
  <c r="L12" i="26" s="1"/>
  <c r="I85" i="38" a="1"/>
  <c r="I85" i="38" s="1"/>
  <c r="R12" i="26" s="1"/>
  <c r="I196" i="38" a="1"/>
  <c r="I196" i="38" s="1"/>
  <c r="U18" i="26" s="1"/>
  <c r="I182" i="38" a="1"/>
  <c r="I182" i="38" s="1"/>
  <c r="Y17" i="26" s="1"/>
  <c r="I203" i="38" a="1"/>
  <c r="I203" i="38" s="1"/>
  <c r="J19" i="26" s="1"/>
  <c r="I192" i="38" a="1"/>
  <c r="I192" i="38" s="1"/>
  <c r="Q18" i="26" s="1"/>
  <c r="I27" i="38" a="1"/>
  <c r="I27" i="38" s="1"/>
  <c r="N9" i="26" s="1"/>
  <c r="I218" i="38" a="1"/>
  <c r="I218" i="38" s="1"/>
  <c r="Y19" i="26" s="1"/>
  <c r="I127" i="38" a="1"/>
  <c r="I127" i="38" s="1"/>
  <c r="X14" i="26" s="1"/>
  <c r="I134" i="38" a="1"/>
  <c r="I134" i="38" s="1"/>
  <c r="M15" i="26" s="1"/>
  <c r="I57" i="38" a="1"/>
  <c r="I57" i="38" s="1"/>
  <c r="Z10" i="26" s="1"/>
  <c r="I83" i="38" a="1"/>
  <c r="I83" i="38" s="1"/>
  <c r="P12" i="26" s="1"/>
  <c r="I60" i="38" a="1"/>
  <c r="I60" i="38" s="1"/>
  <c r="K11" i="26" s="1"/>
  <c r="I37" i="38" a="1"/>
  <c r="I37" i="38" s="1"/>
  <c r="X9" i="26" s="1"/>
  <c r="I205" i="38" a="1"/>
  <c r="I205" i="38" s="1"/>
  <c r="L19" i="26" s="1"/>
  <c r="I175" i="38" a="1"/>
  <c r="I175" i="38" s="1"/>
  <c r="R17" i="26" s="1"/>
  <c r="I179" i="38" a="1"/>
  <c r="I179" i="38" s="1"/>
  <c r="V17" i="26" s="1"/>
  <c r="I70" i="38" a="1"/>
  <c r="I70" i="38" s="1"/>
  <c r="U11" i="26" s="1"/>
  <c r="I61" i="38" a="1"/>
  <c r="I61" i="38" s="1"/>
  <c r="L11" i="26" s="1"/>
  <c r="I23" i="38" a="1"/>
  <c r="I23" i="38" s="1"/>
  <c r="J9" i="26" s="1"/>
  <c r="I49" i="38" a="1"/>
  <c r="I49" i="38" s="1"/>
  <c r="R10" i="26" s="1"/>
  <c r="I48" i="38" a="1"/>
  <c r="I48" i="38" s="1"/>
  <c r="Q10" i="26" s="1"/>
  <c r="I78" i="38" a="1"/>
  <c r="I78" i="38" s="1"/>
  <c r="K12" i="26" s="1"/>
  <c r="I105" i="38" a="1"/>
  <c r="I105" i="38" s="1"/>
  <c r="T13" i="26" s="1"/>
  <c r="I34" i="38" a="1"/>
  <c r="I34" i="38" s="1"/>
  <c r="U9" i="26" s="1"/>
  <c r="I35" i="38" a="1"/>
  <c r="I35" i="38" s="1"/>
  <c r="V9" i="26" s="1"/>
  <c r="I132" i="38" a="1"/>
  <c r="I132" i="38" s="1"/>
  <c r="K15" i="26" s="1"/>
  <c r="I140" i="38" a="1"/>
  <c r="I140" i="38" s="1"/>
  <c r="S15" i="26" s="1"/>
  <c r="I116" i="38" a="1"/>
  <c r="I116" i="38" s="1"/>
  <c r="M14" i="26" s="1"/>
  <c r="I197" i="38" a="1"/>
  <c r="I197" i="38" s="1"/>
  <c r="V18" i="26" s="1"/>
  <c r="I128" i="38" a="1"/>
  <c r="I128" i="38" s="1"/>
  <c r="Y14" i="26" s="1"/>
  <c r="I73" i="19"/>
  <c r="J20" i="2" s="1"/>
  <c r="I53" i="19"/>
  <c r="I76" i="19"/>
  <c r="J23" i="2" s="1"/>
  <c r="I56" i="19"/>
  <c r="F86" i="28" l="1"/>
  <c r="F107" i="28"/>
  <c r="F23" i="28"/>
  <c r="F128" i="28"/>
  <c r="F65" i="28"/>
  <c r="F44" i="28"/>
  <c r="F9" i="28"/>
  <c r="F114" i="28"/>
  <c r="F72" i="28"/>
  <c r="F51" i="28"/>
  <c r="F93" i="28"/>
  <c r="F30" i="28"/>
  <c r="F74" i="28"/>
  <c r="F95" i="28"/>
  <c r="F11" i="28"/>
  <c r="F32" i="28"/>
  <c r="F53" i="28"/>
  <c r="F116" i="28"/>
  <c r="F61" i="28"/>
  <c r="F19" i="28"/>
  <c r="F124" i="28"/>
  <c r="F40" i="28"/>
  <c r="F82" i="28"/>
  <c r="F103" i="28"/>
  <c r="F115" i="28"/>
  <c r="F73" i="28"/>
  <c r="F52" i="28"/>
  <c r="F10" i="28"/>
  <c r="F31" i="28"/>
  <c r="F94" i="28"/>
  <c r="F87" i="28"/>
  <c r="F45" i="28"/>
  <c r="F129" i="28"/>
  <c r="F66" i="28"/>
  <c r="F108" i="28"/>
  <c r="F24" i="28"/>
  <c r="F127" i="28"/>
  <c r="F85" i="28"/>
  <c r="F106" i="28"/>
  <c r="F22" i="28"/>
  <c r="F43" i="28"/>
  <c r="F64" i="28"/>
  <c r="F60" i="28"/>
  <c r="F123" i="28"/>
  <c r="F39" i="28"/>
  <c r="F81" i="28"/>
  <c r="F102" i="28"/>
  <c r="F18" i="28"/>
  <c r="F101" i="28"/>
  <c r="F59" i="28"/>
  <c r="F17" i="28"/>
  <c r="F38" i="28"/>
  <c r="F80" i="28"/>
  <c r="F122" i="28"/>
  <c r="F99" i="28"/>
  <c r="F78" i="28"/>
  <c r="F36" i="28"/>
  <c r="F57" i="28"/>
  <c r="F15" i="28"/>
  <c r="F120" i="28"/>
  <c r="F75" i="28"/>
  <c r="F33" i="28"/>
  <c r="F54" i="28"/>
  <c r="F12" i="28"/>
  <c r="F96" i="28"/>
  <c r="F117" i="28"/>
  <c r="H23" i="25"/>
  <c r="H35" i="25" s="1"/>
  <c r="J31" i="26" s="1"/>
  <c r="F34" i="28"/>
  <c r="F55" i="28"/>
  <c r="F13" i="28"/>
  <c r="F97" i="28"/>
  <c r="F118" i="28"/>
  <c r="F76" i="28"/>
  <c r="F35" i="28"/>
  <c r="F98" i="28"/>
  <c r="F14" i="28"/>
  <c r="F56" i="28"/>
  <c r="F77" i="28"/>
  <c r="F119" i="28"/>
  <c r="K31" i="26" l="1"/>
  <c r="H33" i="25"/>
  <c r="J29" i="26" s="1"/>
  <c r="H34" i="25"/>
  <c r="J30" i="26" s="1"/>
  <c r="H37" i="25"/>
  <c r="J33" i="26" s="1"/>
  <c r="H30" i="25"/>
  <c r="J26" i="26" s="1"/>
  <c r="H31" i="25"/>
  <c r="J27" i="26" s="1"/>
  <c r="H27" i="25"/>
  <c r="J23" i="26" s="1"/>
  <c r="H32" i="25"/>
  <c r="J28" i="26" s="1"/>
  <c r="H36" i="25"/>
  <c r="J32" i="26" s="1"/>
  <c r="H29" i="25"/>
  <c r="J25" i="26" s="1"/>
  <c r="H28" i="25"/>
  <c r="J24" i="26" s="1"/>
  <c r="K32" i="26" l="1"/>
  <c r="K24" i="26"/>
  <c r="K28" i="26"/>
  <c r="K23" i="26"/>
  <c r="K33" i="26"/>
  <c r="K30" i="26"/>
  <c r="K25" i="26"/>
  <c r="K27" i="26"/>
  <c r="K26" i="26"/>
  <c r="K29" i="26"/>
  <c r="L31" i="26"/>
  <c r="L26" i="26" l="1"/>
  <c r="L27" i="26"/>
  <c r="L24" i="26"/>
  <c r="L30" i="26"/>
  <c r="M31" i="26"/>
  <c r="L23" i="26"/>
  <c r="L33" i="26"/>
  <c r="L29" i="26"/>
  <c r="L28" i="26"/>
  <c r="L25" i="26"/>
  <c r="L32" i="26"/>
  <c r="N31" i="26" l="1"/>
  <c r="M28" i="26"/>
  <c r="M24" i="26"/>
  <c r="M29" i="26"/>
  <c r="M27" i="26"/>
  <c r="M23" i="26"/>
  <c r="M32" i="26"/>
  <c r="M25" i="26"/>
  <c r="M30" i="26"/>
  <c r="M33" i="26"/>
  <c r="M26" i="26"/>
  <c r="N27" i="26" l="1"/>
  <c r="N29" i="26"/>
  <c r="N30" i="26"/>
  <c r="N25" i="26"/>
  <c r="N28" i="26"/>
  <c r="N23" i="26"/>
  <c r="N26" i="26"/>
  <c r="N33" i="26"/>
  <c r="N24" i="26"/>
  <c r="N32" i="26"/>
  <c r="O31" i="26"/>
  <c r="O23" i="26" l="1"/>
  <c r="P31" i="26"/>
  <c r="O25" i="26"/>
  <c r="O26" i="26"/>
  <c r="O28" i="26"/>
  <c r="O32" i="26"/>
  <c r="O24" i="26"/>
  <c r="O30" i="26"/>
  <c r="O33" i="26"/>
  <c r="O29" i="26"/>
  <c r="O27" i="26"/>
  <c r="P28" i="26" l="1"/>
  <c r="P26" i="26"/>
  <c r="P30" i="26"/>
  <c r="Q31" i="26"/>
  <c r="P32" i="26"/>
  <c r="P27" i="26"/>
  <c r="P29" i="26"/>
  <c r="P33" i="26"/>
  <c r="P25" i="26"/>
  <c r="P24" i="26"/>
  <c r="P23" i="26"/>
  <c r="Q32" i="26" l="1"/>
  <c r="Q24" i="26"/>
  <c r="Q30" i="26"/>
  <c r="Q33" i="26"/>
  <c r="Q29" i="26"/>
  <c r="Q28" i="26"/>
  <c r="Q27" i="26"/>
  <c r="Q23" i="26"/>
  <c r="R31" i="26"/>
  <c r="Q25" i="26"/>
  <c r="Q26" i="26"/>
  <c r="R29" i="26" l="1"/>
  <c r="R25" i="26"/>
  <c r="R23" i="26"/>
  <c r="R28" i="26"/>
  <c r="R26" i="26"/>
  <c r="Q42" i="26" s="1"/>
  <c r="J90" i="2" s="1"/>
  <c r="F204" i="28" s="1"/>
  <c r="R33" i="26"/>
  <c r="R47" i="26"/>
  <c r="J181" i="2" s="1"/>
  <c r="F310" i="28" s="1"/>
  <c r="S31" i="26"/>
  <c r="J47" i="26"/>
  <c r="J173" i="2" s="1"/>
  <c r="F302" i="28" s="1"/>
  <c r="K47" i="26"/>
  <c r="J174" i="2" s="1"/>
  <c r="F303" i="28" s="1"/>
  <c r="L47" i="26"/>
  <c r="J175" i="2" s="1"/>
  <c r="F304" i="28" s="1"/>
  <c r="M47" i="26"/>
  <c r="J176" i="2" s="1"/>
  <c r="F305" i="28" s="1"/>
  <c r="N47" i="26"/>
  <c r="J177" i="2" s="1"/>
  <c r="F306" i="28" s="1"/>
  <c r="O47" i="26"/>
  <c r="J178" i="2" s="1"/>
  <c r="F307" i="28" s="1"/>
  <c r="P47" i="26"/>
  <c r="J179" i="2" s="1"/>
  <c r="F308" i="28" s="1"/>
  <c r="R30" i="26"/>
  <c r="Q47" i="26"/>
  <c r="J180" i="2" s="1"/>
  <c r="F309" i="28" s="1"/>
  <c r="Q40" i="26"/>
  <c r="J54" i="2" s="1"/>
  <c r="F162" i="28" s="1"/>
  <c r="R24" i="26"/>
  <c r="R27" i="26"/>
  <c r="R32" i="26"/>
  <c r="Q48" i="26" s="1"/>
  <c r="J198" i="2" s="1"/>
  <c r="F330" i="28" s="1"/>
  <c r="R44" i="26" l="1"/>
  <c r="J127" i="2" s="1"/>
  <c r="F247" i="28" s="1"/>
  <c r="S28" i="26"/>
  <c r="J44" i="26"/>
  <c r="J119" i="2" s="1"/>
  <c r="F239" i="28" s="1"/>
  <c r="K44" i="26"/>
  <c r="J120" i="2" s="1"/>
  <c r="F240" i="28" s="1"/>
  <c r="L44" i="26"/>
  <c r="J121" i="2" s="1"/>
  <c r="F241" i="28" s="1"/>
  <c r="M44" i="26"/>
  <c r="J122" i="2" s="1"/>
  <c r="F242" i="28" s="1"/>
  <c r="N44" i="26"/>
  <c r="J123" i="2" s="1"/>
  <c r="F243" i="28" s="1"/>
  <c r="O44" i="26"/>
  <c r="J124" i="2" s="1"/>
  <c r="F244" i="28" s="1"/>
  <c r="P44" i="26"/>
  <c r="J125" i="2" s="1"/>
  <c r="F245" i="28" s="1"/>
  <c r="Q44" i="26"/>
  <c r="J126" i="2" s="1"/>
  <c r="F246" i="28" s="1"/>
  <c r="R43" i="26"/>
  <c r="J109" i="2" s="1"/>
  <c r="F226" i="28" s="1"/>
  <c r="S27" i="26"/>
  <c r="J43" i="26"/>
  <c r="J101" i="2" s="1"/>
  <c r="F218" i="28" s="1"/>
  <c r="K43" i="26"/>
  <c r="J102" i="2" s="1"/>
  <c r="F219" i="28" s="1"/>
  <c r="L43" i="26"/>
  <c r="J103" i="2" s="1"/>
  <c r="F220" i="28" s="1"/>
  <c r="M43" i="26"/>
  <c r="J104" i="2" s="1"/>
  <c r="F221" i="28" s="1"/>
  <c r="N43" i="26"/>
  <c r="J105" i="2" s="1"/>
  <c r="F222" i="28" s="1"/>
  <c r="O43" i="26"/>
  <c r="J106" i="2" s="1"/>
  <c r="F223" i="28" s="1"/>
  <c r="P43" i="26"/>
  <c r="J107" i="2" s="1"/>
  <c r="F224" i="28" s="1"/>
  <c r="R41" i="26"/>
  <c r="J73" i="2" s="1"/>
  <c r="F184" i="28" s="1"/>
  <c r="S25" i="26"/>
  <c r="J41" i="26"/>
  <c r="J65" i="2" s="1"/>
  <c r="F176" i="28" s="1"/>
  <c r="K41" i="26"/>
  <c r="J66" i="2" s="1"/>
  <c r="F177" i="28" s="1"/>
  <c r="L41" i="26"/>
  <c r="J67" i="2" s="1"/>
  <c r="F178" i="28" s="1"/>
  <c r="M41" i="26"/>
  <c r="J68" i="2" s="1"/>
  <c r="F179" i="28" s="1"/>
  <c r="N41" i="26"/>
  <c r="J69" i="2" s="1"/>
  <c r="F180" i="28" s="1"/>
  <c r="O41" i="26"/>
  <c r="J70" i="2" s="1"/>
  <c r="F181" i="28" s="1"/>
  <c r="P41" i="26"/>
  <c r="J71" i="2" s="1"/>
  <c r="F182" i="28" s="1"/>
  <c r="Q43" i="26"/>
  <c r="J108" i="2" s="1"/>
  <c r="F225" i="28" s="1"/>
  <c r="R39" i="26"/>
  <c r="J37" i="2" s="1"/>
  <c r="F142" i="28" s="1"/>
  <c r="S23" i="26"/>
  <c r="J39" i="26"/>
  <c r="J29" i="2" s="1"/>
  <c r="F134" i="28" s="1"/>
  <c r="K39" i="26"/>
  <c r="J30" i="2" s="1"/>
  <c r="F135" i="28" s="1"/>
  <c r="L39" i="26"/>
  <c r="J31" i="2" s="1"/>
  <c r="F136" i="28" s="1"/>
  <c r="M39" i="26"/>
  <c r="J32" i="2" s="1"/>
  <c r="F137" i="28" s="1"/>
  <c r="N39" i="26"/>
  <c r="J33" i="2" s="1"/>
  <c r="F138" i="28" s="1"/>
  <c r="O39" i="26"/>
  <c r="J34" i="2" s="1"/>
  <c r="F139" i="28" s="1"/>
  <c r="P39" i="26"/>
  <c r="J35" i="2" s="1"/>
  <c r="F140" i="28" s="1"/>
  <c r="Q39" i="26"/>
  <c r="J36" i="2" s="1"/>
  <c r="F141" i="28" s="1"/>
  <c r="Q41" i="26"/>
  <c r="J72" i="2" s="1"/>
  <c r="F183" i="28" s="1"/>
  <c r="R40" i="26"/>
  <c r="J55" i="2" s="1"/>
  <c r="F163" i="28" s="1"/>
  <c r="S24" i="26"/>
  <c r="J40" i="26"/>
  <c r="J47" i="2" s="1"/>
  <c r="F155" i="28" s="1"/>
  <c r="K40" i="26"/>
  <c r="J48" i="2" s="1"/>
  <c r="F156" i="28" s="1"/>
  <c r="L40" i="26"/>
  <c r="J49" i="2" s="1"/>
  <c r="F157" i="28" s="1"/>
  <c r="M40" i="26"/>
  <c r="J50" i="2" s="1"/>
  <c r="F158" i="28" s="1"/>
  <c r="N40" i="26"/>
  <c r="J51" i="2" s="1"/>
  <c r="F159" i="28" s="1"/>
  <c r="O40" i="26"/>
  <c r="J52" i="2" s="1"/>
  <c r="F160" i="28" s="1"/>
  <c r="P40" i="26"/>
  <c r="J53" i="2" s="1"/>
  <c r="F161" i="28" s="1"/>
  <c r="S47" i="26"/>
  <c r="J182" i="2" s="1"/>
  <c r="F311" i="28" s="1"/>
  <c r="T31" i="26"/>
  <c r="R45" i="26"/>
  <c r="J145" i="2" s="1"/>
  <c r="F268" i="28" s="1"/>
  <c r="S29" i="26"/>
  <c r="J45" i="26"/>
  <c r="J137" i="2" s="1"/>
  <c r="F260" i="28" s="1"/>
  <c r="K45" i="26"/>
  <c r="J138" i="2" s="1"/>
  <c r="F261" i="28" s="1"/>
  <c r="L45" i="26"/>
  <c r="J139" i="2" s="1"/>
  <c r="F262" i="28" s="1"/>
  <c r="M45" i="26"/>
  <c r="J140" i="2" s="1"/>
  <c r="F263" i="28" s="1"/>
  <c r="N45" i="26"/>
  <c r="J141" i="2" s="1"/>
  <c r="F264" i="28" s="1"/>
  <c r="O45" i="26"/>
  <c r="J142" i="2" s="1"/>
  <c r="F265" i="28" s="1"/>
  <c r="P45" i="26"/>
  <c r="J143" i="2" s="1"/>
  <c r="F266" i="28" s="1"/>
  <c r="R49" i="26"/>
  <c r="J217" i="2" s="1"/>
  <c r="F352" i="28" s="1"/>
  <c r="S33" i="26"/>
  <c r="J49" i="26"/>
  <c r="J209" i="2" s="1"/>
  <c r="F344" i="28" s="1"/>
  <c r="K49" i="26"/>
  <c r="J210" i="2" s="1"/>
  <c r="F345" i="28" s="1"/>
  <c r="L49" i="26"/>
  <c r="J211" i="2" s="1"/>
  <c r="F346" i="28" s="1"/>
  <c r="M49" i="26"/>
  <c r="J212" i="2" s="1"/>
  <c r="F347" i="28" s="1"/>
  <c r="N49" i="26"/>
  <c r="J213" i="2" s="1"/>
  <c r="F348" i="28" s="1"/>
  <c r="O49" i="26"/>
  <c r="J214" i="2" s="1"/>
  <c r="F349" i="28" s="1"/>
  <c r="P49" i="26"/>
  <c r="J215" i="2" s="1"/>
  <c r="F350" i="28" s="1"/>
  <c r="R46" i="26"/>
  <c r="J163" i="2" s="1"/>
  <c r="F289" i="28" s="1"/>
  <c r="S30" i="26"/>
  <c r="J46" i="26"/>
  <c r="J155" i="2" s="1"/>
  <c r="F281" i="28" s="1"/>
  <c r="K46" i="26"/>
  <c r="J156" i="2" s="1"/>
  <c r="F282" i="28" s="1"/>
  <c r="L46" i="26"/>
  <c r="J157" i="2" s="1"/>
  <c r="F283" i="28" s="1"/>
  <c r="M46" i="26"/>
  <c r="J158" i="2" s="1"/>
  <c r="F284" i="28" s="1"/>
  <c r="N46" i="26"/>
  <c r="J159" i="2" s="1"/>
  <c r="F285" i="28" s="1"/>
  <c r="O46" i="26"/>
  <c r="J160" i="2" s="1"/>
  <c r="F286" i="28" s="1"/>
  <c r="P46" i="26"/>
  <c r="J161" i="2" s="1"/>
  <c r="F287" i="28" s="1"/>
  <c r="Q49" i="26"/>
  <c r="J216" i="2" s="1"/>
  <c r="F351" i="28" s="1"/>
  <c r="Q46" i="26"/>
  <c r="J162" i="2" s="1"/>
  <c r="F288" i="28" s="1"/>
  <c r="R42" i="26"/>
  <c r="J91" i="2" s="1"/>
  <c r="F205" i="28" s="1"/>
  <c r="S26" i="26"/>
  <c r="J42" i="26"/>
  <c r="J83" i="2" s="1"/>
  <c r="F197" i="28" s="1"/>
  <c r="K42" i="26"/>
  <c r="J84" i="2" s="1"/>
  <c r="F198" i="28" s="1"/>
  <c r="L42" i="26"/>
  <c r="J85" i="2" s="1"/>
  <c r="F199" i="28" s="1"/>
  <c r="M42" i="26"/>
  <c r="J86" i="2" s="1"/>
  <c r="F200" i="28" s="1"/>
  <c r="N42" i="26"/>
  <c r="J87" i="2" s="1"/>
  <c r="F201" i="28" s="1"/>
  <c r="O42" i="26"/>
  <c r="J88" i="2" s="1"/>
  <c r="F202" i="28" s="1"/>
  <c r="P42" i="26"/>
  <c r="J89" i="2" s="1"/>
  <c r="F203" i="28" s="1"/>
  <c r="R48" i="26"/>
  <c r="J199" i="2" s="1"/>
  <c r="F331" i="28" s="1"/>
  <c r="S32" i="26"/>
  <c r="J48" i="26"/>
  <c r="J191" i="2" s="1"/>
  <c r="F323" i="28" s="1"/>
  <c r="K48" i="26"/>
  <c r="J192" i="2" s="1"/>
  <c r="F324" i="28" s="1"/>
  <c r="L48" i="26"/>
  <c r="J193" i="2" s="1"/>
  <c r="F325" i="28" s="1"/>
  <c r="M48" i="26"/>
  <c r="J194" i="2" s="1"/>
  <c r="F326" i="28" s="1"/>
  <c r="N48" i="26"/>
  <c r="J195" i="2" s="1"/>
  <c r="F327" i="28" s="1"/>
  <c r="O48" i="26"/>
  <c r="J196" i="2" s="1"/>
  <c r="F328" i="28" s="1"/>
  <c r="P48" i="26"/>
  <c r="J197" i="2" s="1"/>
  <c r="F329" i="28" s="1"/>
  <c r="Q45" i="26"/>
  <c r="J144" i="2" s="1"/>
  <c r="F267" i="28" s="1"/>
  <c r="S42" i="26" l="1"/>
  <c r="J92" i="2" s="1"/>
  <c r="F206" i="28" s="1"/>
  <c r="T26" i="26"/>
  <c r="S48" i="26"/>
  <c r="J200" i="2" s="1"/>
  <c r="F332" i="28" s="1"/>
  <c r="T32" i="26"/>
  <c r="S39" i="26"/>
  <c r="J38" i="2" s="1"/>
  <c r="F143" i="28" s="1"/>
  <c r="T23" i="26"/>
  <c r="T47" i="26"/>
  <c r="J183" i="2" s="1"/>
  <c r="F312" i="28" s="1"/>
  <c r="U31" i="26"/>
  <c r="S43" i="26"/>
  <c r="J110" i="2" s="1"/>
  <c r="F227" i="28" s="1"/>
  <c r="T27" i="26"/>
  <c r="S40" i="26"/>
  <c r="J56" i="2" s="1"/>
  <c r="F164" i="28" s="1"/>
  <c r="T24" i="26"/>
  <c r="S49" i="26"/>
  <c r="J218" i="2" s="1"/>
  <c r="F353" i="28" s="1"/>
  <c r="T33" i="26"/>
  <c r="S44" i="26"/>
  <c r="J128" i="2" s="1"/>
  <c r="F248" i="28" s="1"/>
  <c r="T28" i="26"/>
  <c r="S46" i="26"/>
  <c r="J164" i="2" s="1"/>
  <c r="F290" i="28" s="1"/>
  <c r="T30" i="26"/>
  <c r="S41" i="26"/>
  <c r="J74" i="2" s="1"/>
  <c r="F185" i="28" s="1"/>
  <c r="T25" i="26"/>
  <c r="S45" i="26"/>
  <c r="J146" i="2" s="1"/>
  <c r="F269" i="28" s="1"/>
  <c r="T29" i="26"/>
  <c r="T40" i="26" l="1"/>
  <c r="J57" i="2" s="1"/>
  <c r="F165" i="28" s="1"/>
  <c r="U24" i="26"/>
  <c r="T45" i="26"/>
  <c r="J147" i="2" s="1"/>
  <c r="F270" i="28" s="1"/>
  <c r="U29" i="26"/>
  <c r="T43" i="26"/>
  <c r="J111" i="2" s="1"/>
  <c r="F228" i="28" s="1"/>
  <c r="U27" i="26"/>
  <c r="T41" i="26"/>
  <c r="J75" i="2" s="1"/>
  <c r="F186" i="28" s="1"/>
  <c r="U25" i="26"/>
  <c r="U47" i="26"/>
  <c r="J184" i="2" s="1"/>
  <c r="F313" i="28" s="1"/>
  <c r="V31" i="26"/>
  <c r="T39" i="26"/>
  <c r="J39" i="2" s="1"/>
  <c r="F144" i="28" s="1"/>
  <c r="U23" i="26"/>
  <c r="T44" i="26"/>
  <c r="J129" i="2" s="1"/>
  <c r="F249" i="28" s="1"/>
  <c r="U28" i="26"/>
  <c r="T48" i="26"/>
  <c r="J201" i="2" s="1"/>
  <c r="F333" i="28" s="1"/>
  <c r="U32" i="26"/>
  <c r="T46" i="26"/>
  <c r="J165" i="2" s="1"/>
  <c r="F291" i="28" s="1"/>
  <c r="U30" i="26"/>
  <c r="T49" i="26"/>
  <c r="J219" i="2" s="1"/>
  <c r="F354" i="28" s="1"/>
  <c r="U33" i="26"/>
  <c r="T42" i="26"/>
  <c r="J93" i="2" s="1"/>
  <c r="F207" i="28" s="1"/>
  <c r="U26" i="26"/>
  <c r="U42" i="26" l="1"/>
  <c r="J94" i="2" s="1"/>
  <c r="F208" i="28" s="1"/>
  <c r="V26" i="26"/>
  <c r="V47" i="26"/>
  <c r="J185" i="2" s="1"/>
  <c r="F314" i="28" s="1"/>
  <c r="W31" i="26"/>
  <c r="U39" i="26"/>
  <c r="J40" i="2" s="1"/>
  <c r="F145" i="28" s="1"/>
  <c r="V23" i="26"/>
  <c r="U49" i="26"/>
  <c r="J220" i="2" s="1"/>
  <c r="F355" i="28" s="1"/>
  <c r="V33" i="26"/>
  <c r="U46" i="26"/>
  <c r="J166" i="2" s="1"/>
  <c r="F292" i="28" s="1"/>
  <c r="V30" i="26"/>
  <c r="U44" i="26"/>
  <c r="J130" i="2" s="1"/>
  <c r="F250" i="28" s="1"/>
  <c r="V28" i="26"/>
  <c r="U40" i="26"/>
  <c r="J58" i="2" s="1"/>
  <c r="F166" i="28" s="1"/>
  <c r="V24" i="26"/>
  <c r="U41" i="26"/>
  <c r="J76" i="2" s="1"/>
  <c r="F187" i="28" s="1"/>
  <c r="V25" i="26"/>
  <c r="U43" i="26"/>
  <c r="J112" i="2" s="1"/>
  <c r="F229" i="28" s="1"/>
  <c r="V27" i="26"/>
  <c r="U48" i="26"/>
  <c r="J202" i="2" s="1"/>
  <c r="F334" i="28" s="1"/>
  <c r="V32" i="26"/>
  <c r="U45" i="26"/>
  <c r="J148" i="2" s="1"/>
  <c r="F271" i="28" s="1"/>
  <c r="V29" i="26"/>
  <c r="V45" i="26" l="1"/>
  <c r="J149" i="2" s="1"/>
  <c r="F272" i="28" s="1"/>
  <c r="W29" i="26"/>
  <c r="V46" i="26"/>
  <c r="J167" i="2" s="1"/>
  <c r="F293" i="28" s="1"/>
  <c r="W30" i="26"/>
  <c r="V43" i="26"/>
  <c r="J113" i="2" s="1"/>
  <c r="F230" i="28" s="1"/>
  <c r="W27" i="26"/>
  <c r="V39" i="26"/>
  <c r="J41" i="2" s="1"/>
  <c r="F146" i="28" s="1"/>
  <c r="W23" i="26"/>
  <c r="V41" i="26"/>
  <c r="J77" i="2" s="1"/>
  <c r="F188" i="28" s="1"/>
  <c r="W25" i="26"/>
  <c r="W47" i="26"/>
  <c r="J186" i="2" s="1"/>
  <c r="F315" i="28" s="1"/>
  <c r="X31" i="26"/>
  <c r="V44" i="26"/>
  <c r="J131" i="2" s="1"/>
  <c r="F251" i="28" s="1"/>
  <c r="W28" i="26"/>
  <c r="V40" i="26"/>
  <c r="J59" i="2" s="1"/>
  <c r="F167" i="28" s="1"/>
  <c r="W24" i="26"/>
  <c r="V42" i="26"/>
  <c r="J95" i="2" s="1"/>
  <c r="F209" i="28" s="1"/>
  <c r="W26" i="26"/>
  <c r="V48" i="26"/>
  <c r="J203" i="2" s="1"/>
  <c r="F335" i="28" s="1"/>
  <c r="W32" i="26"/>
  <c r="V49" i="26"/>
  <c r="J221" i="2" s="1"/>
  <c r="F356" i="28" s="1"/>
  <c r="W33" i="26"/>
  <c r="X47" i="26" l="1"/>
  <c r="J187" i="2" s="1"/>
  <c r="F316" i="28" s="1"/>
  <c r="Y31" i="26"/>
  <c r="W49" i="26"/>
  <c r="J222" i="2" s="1"/>
  <c r="F357" i="28" s="1"/>
  <c r="X33" i="26"/>
  <c r="W41" i="26"/>
  <c r="J78" i="2" s="1"/>
  <c r="F189" i="28" s="1"/>
  <c r="X25" i="26"/>
  <c r="W43" i="26"/>
  <c r="J114" i="2" s="1"/>
  <c r="F231" i="28" s="1"/>
  <c r="X27" i="26"/>
  <c r="W40" i="26"/>
  <c r="J60" i="2" s="1"/>
  <c r="F168" i="28" s="1"/>
  <c r="X24" i="26"/>
  <c r="W46" i="26"/>
  <c r="J168" i="2" s="1"/>
  <c r="F294" i="28" s="1"/>
  <c r="X30" i="26"/>
  <c r="W48" i="26"/>
  <c r="J204" i="2" s="1"/>
  <c r="F336" i="28" s="1"/>
  <c r="X32" i="26"/>
  <c r="W39" i="26"/>
  <c r="J42" i="2" s="1"/>
  <c r="F147" i="28" s="1"/>
  <c r="X23" i="26"/>
  <c r="W44" i="26"/>
  <c r="J132" i="2" s="1"/>
  <c r="F252" i="28" s="1"/>
  <c r="X28" i="26"/>
  <c r="W45" i="26"/>
  <c r="J150" i="2" s="1"/>
  <c r="F273" i="28" s="1"/>
  <c r="X29" i="26"/>
  <c r="W42" i="26"/>
  <c r="J96" i="2" s="1"/>
  <c r="F210" i="28" s="1"/>
  <c r="X26" i="26"/>
  <c r="X45" i="26" l="1"/>
  <c r="J151" i="2" s="1"/>
  <c r="F274" i="28" s="1"/>
  <c r="Y29" i="26"/>
  <c r="X46" i="26"/>
  <c r="J169" i="2" s="1"/>
  <c r="F295" i="28" s="1"/>
  <c r="Y30" i="26"/>
  <c r="X42" i="26"/>
  <c r="J97" i="2" s="1"/>
  <c r="F211" i="28" s="1"/>
  <c r="Y26" i="26"/>
  <c r="X48" i="26"/>
  <c r="J205" i="2" s="1"/>
  <c r="F337" i="28" s="1"/>
  <c r="Y32" i="26"/>
  <c r="Y47" i="26"/>
  <c r="J188" i="2" s="1"/>
  <c r="F317" i="28" s="1"/>
  <c r="Z31" i="26"/>
  <c r="Z47" i="26" s="1"/>
  <c r="J189" i="2" s="1"/>
  <c r="F318" i="28" s="1"/>
  <c r="X40" i="26"/>
  <c r="J61" i="2" s="1"/>
  <c r="F169" i="28" s="1"/>
  <c r="Y24" i="26"/>
  <c r="X43" i="26"/>
  <c r="J115" i="2" s="1"/>
  <c r="F232" i="28" s="1"/>
  <c r="Y27" i="26"/>
  <c r="X44" i="26"/>
  <c r="J133" i="2" s="1"/>
  <c r="F253" i="28" s="1"/>
  <c r="Y28" i="26"/>
  <c r="X41" i="26"/>
  <c r="J79" i="2" s="1"/>
  <c r="F190" i="28" s="1"/>
  <c r="Y25" i="26"/>
  <c r="X39" i="26"/>
  <c r="J43" i="2" s="1"/>
  <c r="F148" i="28" s="1"/>
  <c r="Y23" i="26"/>
  <c r="X49" i="26"/>
  <c r="J223" i="2" s="1"/>
  <c r="F358" i="28" s="1"/>
  <c r="Y33" i="26"/>
  <c r="Y42" i="26" l="1"/>
  <c r="J98" i="2" s="1"/>
  <c r="F212" i="28" s="1"/>
  <c r="Z26" i="26"/>
  <c r="Z42" i="26" s="1"/>
  <c r="J99" i="2" s="1"/>
  <c r="F213" i="28" s="1"/>
  <c r="Y44" i="26"/>
  <c r="J134" i="2" s="1"/>
  <c r="F254" i="28" s="1"/>
  <c r="Z28" i="26"/>
  <c r="Z44" i="26" s="1"/>
  <c r="J135" i="2" s="1"/>
  <c r="F255" i="28" s="1"/>
  <c r="Y46" i="26"/>
  <c r="J170" i="2" s="1"/>
  <c r="F296" i="28" s="1"/>
  <c r="Z30" i="26"/>
  <c r="Z46" i="26" s="1"/>
  <c r="J171" i="2" s="1"/>
  <c r="F297" i="28" s="1"/>
  <c r="Y40" i="26"/>
  <c r="J62" i="2" s="1"/>
  <c r="F170" i="28" s="1"/>
  <c r="Z24" i="26"/>
  <c r="Z40" i="26" s="1"/>
  <c r="J63" i="2" s="1"/>
  <c r="F171" i="28" s="1"/>
  <c r="Y49" i="26"/>
  <c r="J224" i="2" s="1"/>
  <c r="F359" i="28" s="1"/>
  <c r="Z33" i="26"/>
  <c r="Z49" i="26" s="1"/>
  <c r="J225" i="2" s="1"/>
  <c r="F360" i="28" s="1"/>
  <c r="Y39" i="26"/>
  <c r="J44" i="2" s="1"/>
  <c r="F149" i="28" s="1"/>
  <c r="Z23" i="26"/>
  <c r="Z39" i="26" s="1"/>
  <c r="J45" i="2" s="1"/>
  <c r="F150" i="28" s="1"/>
  <c r="Y48" i="26"/>
  <c r="J206" i="2" s="1"/>
  <c r="F338" i="28" s="1"/>
  <c r="Z32" i="26"/>
  <c r="Z48" i="26" s="1"/>
  <c r="J207" i="2" s="1"/>
  <c r="F339" i="28" s="1"/>
  <c r="Y41" i="26"/>
  <c r="J80" i="2" s="1"/>
  <c r="F191" i="28" s="1"/>
  <c r="Z25" i="26"/>
  <c r="Z41" i="26" s="1"/>
  <c r="J81" i="2" s="1"/>
  <c r="F192" i="28" s="1"/>
  <c r="Y43" i="26"/>
  <c r="J116" i="2" s="1"/>
  <c r="F233" i="28" s="1"/>
  <c r="Z27" i="26"/>
  <c r="Z43" i="26" s="1"/>
  <c r="J117" i="2" s="1"/>
  <c r="F234" i="28" s="1"/>
  <c r="Y45" i="26"/>
  <c r="J152" i="2" s="1"/>
  <c r="F275" i="28" s="1"/>
  <c r="Z29" i="26"/>
  <c r="Z45" i="26" s="1"/>
  <c r="J153" i="2" s="1"/>
  <c r="F276" i="2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<sst xmlns="http://schemas.openxmlformats.org/spreadsheetml/2006/main" count="4504" uniqueCount="155">
  <si>
    <t>PR24 ODI Risk - Feeder Model (Serious Pollution Incidents)</t>
  </si>
  <si>
    <t>Version number:</t>
  </si>
  <si>
    <t>File name:</t>
  </si>
  <si>
    <t>Date:</t>
  </si>
  <si>
    <t>For enquiries please contact:</t>
  </si>
  <si>
    <t>PR24@ofwat.gov.uk</t>
  </si>
  <si>
    <t>Conceptual model</t>
  </si>
  <si>
    <t>Worksheet</t>
  </si>
  <si>
    <t>Data</t>
  </si>
  <si>
    <t>Data Source</t>
  </si>
  <si>
    <t>Inp_All</t>
  </si>
  <si>
    <t>Performance</t>
  </si>
  <si>
    <t>https://www.ofwat.gov.uk/publication/historical-performance-trends-for-pr24-v2-0/</t>
  </si>
  <si>
    <t>EPA Targets</t>
  </si>
  <si>
    <t>https://www.gov.uk/government/publications/water-and-sewerage-companies-in-england-environmental-performance-report-2021/water-and-sewerage-companies-in-england-epa-metric-guide-for-2021</t>
  </si>
  <si>
    <t>END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</si>
  <si>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</si>
  <si>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</si>
  <si>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</si>
  <si>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</si>
  <si>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</si>
  <si>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</si>
  <si>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</si>
  <si>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</si>
  <si>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</si>
  <si>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</si>
  <si>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</si>
  <si>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</si>
  <si>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</si>
  <si>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Company</t>
  </si>
  <si>
    <t>Performance Commitment</t>
  </si>
  <si>
    <t>Measure</t>
  </si>
  <si>
    <t>Unit</t>
  </si>
  <si>
    <t>Number of category 1-2 pollution incidents reported performance</t>
  </si>
  <si>
    <t>ANH</t>
  </si>
  <si>
    <t>SPL</t>
  </si>
  <si>
    <t>Number of category 1-2 pollution incidents (Performance)</t>
  </si>
  <si>
    <t>Number</t>
  </si>
  <si>
    <t>WSH</t>
  </si>
  <si>
    <t>HDD</t>
  </si>
  <si>
    <t>NES</t>
  </si>
  <si>
    <t>SVE</t>
  </si>
  <si>
    <t>SWB</t>
  </si>
  <si>
    <t>SRN</t>
  </si>
  <si>
    <t>TMS</t>
  </si>
  <si>
    <t>UUW</t>
  </si>
  <si>
    <t>WSX</t>
  </si>
  <si>
    <t>YKY</t>
  </si>
  <si>
    <t>AFW</t>
  </si>
  <si>
    <t>BRL</t>
  </si>
  <si>
    <t>SSC</t>
  </si>
  <si>
    <t>PRT</t>
  </si>
  <si>
    <t>SEW</t>
  </si>
  <si>
    <t>SES</t>
  </si>
  <si>
    <t>Number of category 1-2 pollution incidents - EPA TARGET</t>
  </si>
  <si>
    <t>Number of category 1-2 pollution incidents (EPA Target)</t>
  </si>
  <si>
    <t>Helper for calculating the difference between the P50 and the percentile, for percentiles below P50 (P50 and above set to 0)</t>
  </si>
  <si>
    <t>P50 Adjusted to zero</t>
  </si>
  <si>
    <t>Performance difference to EPA target (Numeric)</t>
  </si>
  <si>
    <t>Percentile</t>
  </si>
  <si>
    <t>Value</t>
  </si>
  <si>
    <t>Help cell</t>
  </si>
  <si>
    <t>Industry-wide Minimum Performance</t>
  </si>
  <si>
    <t>Performance difference to target (Numeric)</t>
  </si>
  <si>
    <t>P0</t>
  </si>
  <si>
    <t>Industry-wide Performance Percentiles</t>
  </si>
  <si>
    <t>P10</t>
  </si>
  <si>
    <t>P15</t>
  </si>
  <si>
    <t>P20</t>
  </si>
  <si>
    <t>P25</t>
  </si>
  <si>
    <t>P30</t>
  </si>
  <si>
    <t>P35</t>
  </si>
  <si>
    <t>P40</t>
  </si>
  <si>
    <t>P45</t>
  </si>
  <si>
    <t>P50</t>
  </si>
  <si>
    <t>P55</t>
  </si>
  <si>
    <t>P60</t>
  </si>
  <si>
    <t>P65</t>
  </si>
  <si>
    <t>P70</t>
  </si>
  <si>
    <t>P75</t>
  </si>
  <si>
    <t>P80</t>
  </si>
  <si>
    <t>P85</t>
  </si>
  <si>
    <t>P90</t>
  </si>
  <si>
    <t>Industry-wide Performance Percentiles (Rounded up)</t>
  </si>
  <si>
    <t>Industry-wide Performance Percentiles [We Manually Override P10 to 2 incidents above target and P10-P45 to 1 incident above target]</t>
  </si>
  <si>
    <t>km</t>
  </si>
  <si>
    <t>P10 Value</t>
  </si>
  <si>
    <t>Performance difference to EPA target (Numeric) - Industry-wide upper quartile performer at P10</t>
  </si>
  <si>
    <t>Lower quartile company performance at P10</t>
  </si>
  <si>
    <t>Choosing the better P10 between company performance difference to target and the lower quartile company performance at P10</t>
  </si>
  <si>
    <t>Company P10 (or Industry lower quartile P10 where better)</t>
  </si>
  <si>
    <t>WaSC percentiles</t>
  </si>
  <si>
    <t>Numeric difference to EPA target</t>
  </si>
  <si>
    <t>Calculating performance ranges from the selected P10</t>
  </si>
  <si>
    <t>Setting P50 percentile to zero (SPL is an outperformance only PC, hence P50 and above set to zero)</t>
  </si>
  <si>
    <t>WoC Percentiles (WoC-wide)</t>
  </si>
  <si>
    <t>WoC</t>
  </si>
  <si>
    <t>Nr</t>
  </si>
  <si>
    <t>WaSC Percentiles (Specific to each WaSC)</t>
  </si>
  <si>
    <t>_PR24OC02</t>
  </si>
  <si>
    <t>Acronym</t>
  </si>
  <si>
    <t>Reference</t>
  </si>
  <si>
    <t>Item description</t>
  </si>
  <si>
    <t>Model</t>
  </si>
  <si>
    <t>Constant</t>
  </si>
  <si>
    <t>PR24QA_PR24OC16_SPLFEED_OUT1</t>
  </si>
  <si>
    <t>Date &amp; Time for Model - PR24OC02</t>
  </si>
  <si>
    <t>Text</t>
  </si>
  <si>
    <t>Price Review 2024</t>
  </si>
  <si>
    <t>PR24QA_PR24OC16_SPLFEED_OUT2</t>
  </si>
  <si>
    <t>Name of Model - PR24OC02</t>
  </si>
  <si>
    <t>PR24QA_PR24OC16_SPLFEED_OUT3</t>
  </si>
  <si>
    <t>F_Inputs time stamp - PR24OC02</t>
  </si>
  <si>
    <t>N/A</t>
  </si>
  <si>
    <t>PR24QA_PR24OC16_SPLFEED_OUT4</t>
  </si>
  <si>
    <t>Model override switch for - PR24OC02</t>
  </si>
  <si>
    <t>nr</t>
  </si>
  <si>
    <t>C_ODIRISK_SPL_FEED_P10</t>
  </si>
  <si>
    <t>Historic performance range Percentile (P10) for Serious Pollution Incidents Performance Commitment PR24</t>
  </si>
  <si>
    <t>%</t>
  </si>
  <si>
    <t>C_ODIRISK_SPL_FEED_P15</t>
  </si>
  <si>
    <t>Historic performance range Percentile (P15) for Serious Pollution Incidents Performance Commitment PR24</t>
  </si>
  <si>
    <t>C_ODIRISK_SPL_FEED_P20</t>
  </si>
  <si>
    <t>Historic performance range Percentile (P20) for Serious Pollution Incidents Performance Commitment PR24</t>
  </si>
  <si>
    <t>C_ODIRISK_SPL_FEED_P25</t>
  </si>
  <si>
    <t>Historic performance range Percentile (P25) for Serious Pollution Incidents Performance Commitment PR24</t>
  </si>
  <si>
    <t>C_ODIRISK_SPL_FEED_P30</t>
  </si>
  <si>
    <t>Historic performance range Percentile (P30) for Serious Pollution Incidents Performance Commitment PR24</t>
  </si>
  <si>
    <t>C_ODIRISK_SPL_FEED_P35</t>
  </si>
  <si>
    <t>Historic performance range Percentile (P35) for Serious Pollution Incidents Performance Commitment PR24</t>
  </si>
  <si>
    <t>C_ODIRISK_SPL_FEED_P40</t>
  </si>
  <si>
    <t>Historic performance range Percentile (P40) for Serious Pollution Incidents Performance Commitment PR24</t>
  </si>
  <si>
    <t>C_ODIRISK_SPL_FEED_P45</t>
  </si>
  <si>
    <t>Historic performance range Percentile (P45) for Serious Pollution Incidents Performance Commitment PR24</t>
  </si>
  <si>
    <t>C_ODIRISK_SPL_FEED_P50</t>
  </si>
  <si>
    <t>Historic performance range Percentile (P50) for Serious Pollution Incidents Performance Commitment PR24</t>
  </si>
  <si>
    <t>C_ODIRISK_SPL_FEED_P55</t>
  </si>
  <si>
    <t>Historic performance range Percentile (P55) for Serious Pollution Incidents Performance Commitment PR24</t>
  </si>
  <si>
    <t>C_ODIRISK_SPL_FEED_P60</t>
  </si>
  <si>
    <t>Historic performance range Percentile (P60) for Serious Pollution Incidents Performance Commitment PR24</t>
  </si>
  <si>
    <t>C_ODIRISK_SPL_FEED_P65</t>
  </si>
  <si>
    <t>Historic performance range Percentile (P65) for Serious Pollution Incidents Performance Commitment PR24</t>
  </si>
  <si>
    <t>C_ODIRISK_SPL_FEED_P70</t>
  </si>
  <si>
    <t>Historic performance range Percentile (P70) for Serious Pollution Incidents Performance Commitment PR24</t>
  </si>
  <si>
    <t>C_ODIRISK_SPL_FEED_P75</t>
  </si>
  <si>
    <t>Historic performance range Percentile (P75) for Serious Pollution Incidents Performance Commitment PR24</t>
  </si>
  <si>
    <t>C_ODIRISK_SPL_FEED_P80</t>
  </si>
  <si>
    <t>Historic performance range Percentile (P80) for Serious Pollution Incidents Performance Commitment PR24</t>
  </si>
  <si>
    <t>C_ODIRISK_SPL_FEED_P85</t>
  </si>
  <si>
    <t>Historic performance range Percentile (P85) for Serious Pollution Incidents Performance Commitment PR24</t>
  </si>
  <si>
    <t>C_ODIRISK_SPL_FEED_P90</t>
  </si>
  <si>
    <t>Historic performance range Percentile (P90) for Serious Pollution Incidents Performance Commitment PR24</t>
  </si>
  <si>
    <t>NWT</t>
  </si>
  <si>
    <t>Model code</t>
  </si>
  <si>
    <t>PR24OC16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</si>
</sst>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);\(#,##0\);&quot;-  &quot;;&quot; &quot;@&quot; &quot;"/>
    <numFmt numFmtId="165" formatCode="0.0"/>
    <numFmt numFmtId="166" formatCode="#,##0.0_);\(#,##0.0\);&quot;-  &quot;;&quot; &quot;@&quot; &quot;"/>
    <numFmt numFmtId="167" formatCode="###0_);\(###0\);&quot;-  &quot;;&quot; &quot;@&quot; &quot;"/>
    <numFmt numFmtId="168" formatCode="mmmm\ yyyy;@"/>
  </numFmts>
  <fonts count="30" x14ac:knownFonts="1"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8"/>
      <name val="Arial"/>
      <family val="2"/>
    </font>
    <font>
      <sz val="10"/>
      <color rgb="FF0071CE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0"/>
      <name val="Arial"/>
      <family val="2"/>
    </font>
    <font>
      <sz val="10"/>
      <color rgb="FFD60037"/>
      <name val="Calibri"/>
      <family val="2"/>
      <scheme val="minor"/>
    </font>
    <font>
      <sz val="11"/>
      <color theme="1"/>
      <name val="Arial"/>
      <family val="2"/>
    </font>
    <font>
      <b/>
      <sz val="10"/>
      <color rgb="FF0071CE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9"/>
      <name val="Calibri"/>
      <family val="2"/>
      <scheme val="minor"/>
    </font>
    <font>
      <sz val="8"/>
      <color theme="1"/>
      <name val="Tahoma"/>
      <family val="2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2424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rgb="FFC00000"/>
      <name val="Calibri"/>
      <family val="2"/>
      <scheme val="minor"/>
    </font>
    <font>
      <sz val="11"/>
      <color rgb="FF0071CE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3595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DCECF5"/>
        <bgColor rgb="FF000000"/>
      </patternFill>
    </fill>
    <fill>
      <patternFill patternType="solid">
        <fgColor rgb="FFFFDB8E"/>
        <bgColor rgb="FF000000"/>
      </patternFill>
    </fill>
    <fill>
      <patternFill patternType="solid">
        <fgColor rgb="FFCCCCCE"/>
        <bgColor rgb="FF000000"/>
      </patternFill>
    </fill>
    <fill>
      <patternFill patternType="solid">
        <fgColor rgb="FFCCCCCE"/>
        <bgColor indexed="64"/>
      </patternFill>
    </fill>
    <fill>
      <patternFill patternType="solid">
        <fgColor rgb="FF003479"/>
        <bgColor rgb="FF000000"/>
      </patternFill>
    </fill>
    <fill>
      <patternFill patternType="solid">
        <fgColor rgb="FFD9D9D9"/>
        <bgColor indexed="64"/>
      </patternFill>
    </fill>
    <fill>
      <patternFill patternType="solid">
        <fgColor rgb="FF003479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164" fontId="6" fillId="0" borderId="0" applyFill="0" applyBorder="0" applyProtection="0">
      <alignment vertical="top"/>
    </xf>
    <xf numFmtId="0" fontId="9" fillId="0" borderId="0"/>
    <xf numFmtId="0" fontId="10" fillId="0" borderId="0" applyNumberFormat="0" applyFill="0" applyBorder="0" applyAlignment="0" applyProtection="0"/>
    <xf numFmtId="167" fontId="6" fillId="0" borderId="0" applyFont="0" applyFill="0" applyBorder="0" applyProtection="0">
      <alignment vertical="top"/>
    </xf>
    <xf numFmtId="0" fontId="12" fillId="0" borderId="0"/>
    <xf numFmtId="164" fontId="17" fillId="0" borderId="0" applyFont="0" applyFill="0" applyBorder="0" applyProtection="0">
      <alignment vertical="top"/>
    </xf>
  </cellStyleXfs>
  <cellXfs count="104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1" fontId="1" fillId="0" borderId="0" xfId="0" applyNumberFormat="1" applyFont="1" applyAlignment="1">
      <alignment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5" fillId="0" borderId="0" xfId="0" applyFont="1" applyAlignment="1">
      <alignment vertical="top"/>
    </xf>
    <xf numFmtId="164" fontId="2" fillId="0" borderId="0" xfId="1" applyFont="1">
      <alignment vertical="top"/>
    </xf>
    <xf numFmtId="164" fontId="3" fillId="3" borderId="0" xfId="1" applyFont="1" applyFill="1">
      <alignment vertical="top"/>
    </xf>
    <xf numFmtId="2" fontId="1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5" fontId="8" fillId="0" borderId="0" xfId="0" applyNumberFormat="1" applyFont="1" applyAlignment="1">
      <alignment vertical="top"/>
    </xf>
    <xf numFmtId="1" fontId="3" fillId="0" borderId="0" xfId="0" applyNumberFormat="1" applyFont="1" applyAlignment="1">
      <alignment vertical="top"/>
    </xf>
    <xf numFmtId="1" fontId="8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164" fontId="2" fillId="0" borderId="0" xfId="1" applyFont="1" applyAlignment="1">
      <alignment horizontal="left" vertical="top"/>
    </xf>
    <xf numFmtId="0" fontId="2" fillId="0" borderId="0" xfId="0" applyFont="1" applyAlignment="1">
      <alignment vertical="top"/>
    </xf>
    <xf numFmtId="1" fontId="11" fillId="0" borderId="0" xfId="0" applyNumberFormat="1" applyFont="1" applyAlignment="1">
      <alignment vertical="top"/>
    </xf>
    <xf numFmtId="2" fontId="8" fillId="0" borderId="0" xfId="0" applyNumberFormat="1" applyFont="1" applyAlignment="1">
      <alignment vertical="top"/>
    </xf>
    <xf numFmtId="2" fontId="1" fillId="0" borderId="0" xfId="0" applyNumberFormat="1" applyFont="1" applyAlignment="1">
      <alignment horizontal="left" vertical="top"/>
    </xf>
    <xf numFmtId="164" fontId="3" fillId="0" borderId="0" xfId="1" applyFont="1" applyFill="1">
      <alignment vertical="top"/>
    </xf>
    <xf numFmtId="0" fontId="4" fillId="2" borderId="0" xfId="0" applyFont="1" applyFill="1" applyAlignment="1">
      <alignment horizontal="right" vertical="top"/>
    </xf>
    <xf numFmtId="0" fontId="1" fillId="0" borderId="0" xfId="0" applyFont="1" applyAlignment="1">
      <alignment horizontal="right" vertical="top"/>
    </xf>
    <xf numFmtId="164" fontId="2" fillId="0" borderId="0" xfId="1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2" fontId="3" fillId="0" borderId="0" xfId="0" applyNumberFormat="1" applyFont="1" applyAlignment="1">
      <alignment horizontal="right" vertical="top"/>
    </xf>
    <xf numFmtId="2" fontId="11" fillId="0" borderId="0" xfId="0" applyNumberFormat="1" applyFont="1" applyAlignment="1">
      <alignment horizontal="right" vertical="top"/>
    </xf>
    <xf numFmtId="0" fontId="1" fillId="7" borderId="0" xfId="0" applyFont="1" applyFill="1" applyAlignment="1">
      <alignment vertical="top"/>
    </xf>
    <xf numFmtId="0" fontId="8" fillId="0" borderId="0" xfId="0" applyFont="1" applyAlignment="1">
      <alignment horizontal="right" vertical="top"/>
    </xf>
    <xf numFmtId="1" fontId="8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5" applyFont="1"/>
    <xf numFmtId="0" fontId="2" fillId="0" borderId="0" xfId="5" applyFont="1" applyAlignment="1">
      <alignment vertical="top"/>
    </xf>
    <xf numFmtId="0" fontId="3" fillId="0" borderId="0" xfId="5" applyFont="1" applyAlignment="1">
      <alignment vertical="top"/>
    </xf>
    <xf numFmtId="0" fontId="3" fillId="0" borderId="0" xfId="5" applyFont="1" applyAlignment="1">
      <alignment horizontal="center" vertical="top"/>
    </xf>
    <xf numFmtId="0" fontId="13" fillId="3" borderId="0" xfId="2" applyFont="1" applyFill="1" applyAlignment="1">
      <alignment vertical="center"/>
    </xf>
    <xf numFmtId="0" fontId="14" fillId="0" borderId="0" xfId="5" applyFont="1" applyAlignment="1">
      <alignment vertical="top"/>
    </xf>
    <xf numFmtId="0" fontId="15" fillId="0" borderId="0" xfId="5" applyFont="1" applyAlignment="1">
      <alignment vertical="top"/>
    </xf>
    <xf numFmtId="0" fontId="2" fillId="0" borderId="0" xfId="5" applyFont="1" applyAlignment="1">
      <alignment horizontal="centerContinuous" vertical="top"/>
    </xf>
    <xf numFmtId="0" fontId="16" fillId="0" borderId="0" xfId="5" applyFont="1" applyAlignment="1">
      <alignment horizontal="centerContinuous" vertical="top"/>
    </xf>
    <xf numFmtId="0" fontId="3" fillId="0" borderId="0" xfId="5" applyFont="1" applyAlignment="1">
      <alignment horizontal="centerContinuous" vertical="top"/>
    </xf>
    <xf numFmtId="0" fontId="2" fillId="0" borderId="0" xfId="5" applyFont="1" applyAlignment="1">
      <alignment horizontal="center" vertical="top"/>
    </xf>
    <xf numFmtId="0" fontId="14" fillId="0" borderId="0" xfId="5" applyFont="1" applyAlignment="1">
      <alignment horizontal="centerContinuous" vertical="top"/>
    </xf>
    <xf numFmtId="0" fontId="15" fillId="0" borderId="0" xfId="5" applyFont="1" applyAlignment="1">
      <alignment horizontal="centerContinuous" vertical="top"/>
    </xf>
    <xf numFmtId="0" fontId="5" fillId="9" borderId="0" xfId="5" applyFont="1" applyFill="1" applyAlignment="1">
      <alignment vertical="top"/>
    </xf>
    <xf numFmtId="0" fontId="1" fillId="0" borderId="0" xfId="5" applyFont="1" applyAlignment="1">
      <alignment vertical="top"/>
    </xf>
    <xf numFmtId="0" fontId="11" fillId="0" borderId="0" xfId="0" applyFont="1" applyAlignment="1">
      <alignment vertical="top"/>
    </xf>
    <xf numFmtId="168" fontId="3" fillId="0" borderId="0" xfId="4" applyNumberFormat="1" applyFont="1" applyFill="1" applyAlignment="1">
      <alignment horizontal="left" vertical="top"/>
    </xf>
    <xf numFmtId="164" fontId="4" fillId="2" borderId="0" xfId="6" applyFont="1" applyFill="1">
      <alignment vertical="top"/>
    </xf>
    <xf numFmtId="164" fontId="3" fillId="2" borderId="0" xfId="1" applyFont="1" applyFill="1">
      <alignment vertical="top"/>
    </xf>
    <xf numFmtId="164" fontId="18" fillId="0" borderId="0" xfId="1" applyFont="1" applyFill="1">
      <alignment vertical="top"/>
    </xf>
    <xf numFmtId="166" fontId="3" fillId="0" borderId="0" xfId="1" applyNumberFormat="1" applyFont="1" applyFill="1" applyAlignment="1">
      <alignment horizontal="left" vertical="top"/>
    </xf>
    <xf numFmtId="164" fontId="3" fillId="0" borderId="0" xfId="1" applyFont="1" applyFill="1" applyAlignment="1">
      <alignment horizontal="left" vertical="center"/>
    </xf>
    <xf numFmtId="164" fontId="1" fillId="0" borderId="0" xfId="6" applyFont="1" applyAlignment="1"/>
    <xf numFmtId="164" fontId="19" fillId="0" borderId="0" xfId="1" applyFont="1" applyFill="1" applyBorder="1">
      <alignment vertical="top"/>
    </xf>
    <xf numFmtId="164" fontId="20" fillId="0" borderId="0" xfId="3" applyNumberFormat="1" applyFont="1" applyFill="1" applyAlignment="1">
      <alignment vertical="top"/>
    </xf>
    <xf numFmtId="0" fontId="21" fillId="0" borderId="0" xfId="0" applyFont="1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0" fillId="0" borderId="0" xfId="3" applyFont="1" applyBorder="1"/>
    <xf numFmtId="0" fontId="22" fillId="0" borderId="0" xfId="0" applyFont="1"/>
    <xf numFmtId="0" fontId="22" fillId="0" borderId="0" xfId="0" applyFont="1" applyAlignment="1">
      <alignment horizontal="left"/>
    </xf>
    <xf numFmtId="0" fontId="23" fillId="8" borderId="0" xfId="0" applyFont="1" applyFill="1"/>
    <xf numFmtId="0" fontId="23" fillId="8" borderId="0" xfId="0" applyFont="1" applyFill="1" applyAlignment="1">
      <alignment horizontal="left"/>
    </xf>
    <xf numFmtId="0" fontId="23" fillId="0" borderId="0" xfId="0" applyFont="1"/>
    <xf numFmtId="0" fontId="5" fillId="10" borderId="0" xfId="5" applyFont="1" applyFill="1" applyAlignment="1">
      <alignment vertical="top"/>
    </xf>
    <xf numFmtId="0" fontId="2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24" fillId="5" borderId="0" xfId="0" applyFont="1" applyFill="1"/>
    <xf numFmtId="1" fontId="24" fillId="5" borderId="0" xfId="0" applyNumberFormat="1" applyFont="1" applyFill="1"/>
    <xf numFmtId="0" fontId="2" fillId="4" borderId="0" xfId="0" applyFont="1" applyFill="1" applyAlignment="1">
      <alignment vertical="top"/>
    </xf>
    <xf numFmtId="0" fontId="3" fillId="4" borderId="0" xfId="0" applyFont="1" applyFill="1" applyAlignment="1">
      <alignment vertical="top"/>
    </xf>
    <xf numFmtId="2" fontId="24" fillId="5" borderId="0" xfId="0" applyNumberFormat="1" applyFont="1" applyFill="1"/>
    <xf numFmtId="0" fontId="24" fillId="0" borderId="0" xfId="0" applyFont="1" applyAlignment="1">
      <alignment horizontal="left" vertical="top"/>
    </xf>
    <xf numFmtId="0" fontId="25" fillId="0" borderId="0" xfId="0" applyFont="1" applyAlignment="1">
      <alignment vertical="top"/>
    </xf>
    <xf numFmtId="0" fontId="24" fillId="0" borderId="0" xfId="0" applyFont="1" applyAlignment="1">
      <alignment vertical="top"/>
    </xf>
    <xf numFmtId="0" fontId="3" fillId="6" borderId="0" xfId="0" applyFont="1" applyFill="1" applyAlignment="1">
      <alignment horizontal="left" vertical="top"/>
    </xf>
    <xf numFmtId="165" fontId="3" fillId="0" borderId="0" xfId="0" applyNumberFormat="1" applyFont="1" applyAlignment="1">
      <alignment horizontal="left" vertical="top"/>
    </xf>
    <xf numFmtId="2" fontId="26" fillId="0" borderId="0" xfId="0" applyNumberFormat="1" applyFont="1" applyAlignment="1">
      <alignment horizontal="left" vertical="top"/>
    </xf>
    <xf numFmtId="0" fontId="3" fillId="6" borderId="0" xfId="0" applyFont="1" applyFill="1" applyAlignment="1">
      <alignment vertical="top"/>
    </xf>
    <xf numFmtId="165" fontId="24" fillId="0" borderId="0" xfId="0" applyNumberFormat="1" applyFont="1" applyAlignment="1">
      <alignment horizontal="left" vertical="top"/>
    </xf>
    <xf numFmtId="0" fontId="26" fillId="0" borderId="0" xfId="0" applyFont="1" applyAlignment="1">
      <alignment vertical="top"/>
    </xf>
    <xf numFmtId="1" fontId="3" fillId="0" borderId="0" xfId="0" applyNumberFormat="1" applyFont="1" applyAlignment="1">
      <alignment horizontal="left" vertical="top"/>
    </xf>
    <xf numFmtId="1" fontId="27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24" fillId="0" borderId="0" xfId="0" applyFont="1" applyAlignment="1">
      <alignment horizontal="right" vertical="top"/>
    </xf>
    <xf numFmtId="0" fontId="3" fillId="6" borderId="0" xfId="0" applyFont="1" applyFill="1" applyAlignment="1">
      <alignment horizontal="right" vertical="top"/>
    </xf>
    <xf numFmtId="2" fontId="26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23" fillId="8" borderId="0" xfId="0" applyFont="1" applyFill="1" applyAlignment="1">
      <alignment horizontal="right"/>
    </xf>
    <xf numFmtId="2" fontId="2" fillId="0" borderId="0" xfId="0" applyNumberFormat="1" applyFont="1" applyAlignment="1">
      <alignment horizontal="right" vertical="top"/>
    </xf>
    <xf numFmtId="0" fontId="28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22" fillId="0" borderId="0" xfId="0" applyFont="1" applyProtection="1">
      <protection locked="0"/>
    </xf>
    <xf numFmtId="0" fontId="29" fillId="0" borderId="0" xfId="0" applyFont="1" applyProtection="1">
      <protection locked="0"/>
    </xf>
    <xf numFmtId="0" fontId="24" fillId="0" borderId="0" xfId="0" applyFont="1"/>
    <xf numFmtId="0" fontId="3" fillId="0" borderId="0" xfId="0" applyFont="1"/>
    <xf numFmtId="0" fontId="24" fillId="0" borderId="0" xfId="0" applyFont="1" applyAlignment="1">
      <alignment horizontal="left"/>
    </xf>
    <xf numFmtId="1" fontId="3" fillId="0" borderId="0" xfId="0" applyNumberFormat="1" applyFont="1"/>
    <xf numFmtId="1" fontId="22" fillId="0" borderId="0" xfId="0" applyNumberFormat="1" applyFont="1"/>
    <xf numFmtId="0" fontId="22" fillId="10" borderId="0" xfId="0" applyFont="1" applyFill="1"/>
  </cellXfs>
  <cellStyles count="7">
    <cellStyle name="Hyperlink" xfId="3" builtinId="8"/>
    <cellStyle name="Normal" xfId="0" builtinId="0"/>
    <cellStyle name="Normal 2" xfId="1" xr:uid="{7B0540D0-879D-47A7-8A97-092585E19F6D}"/>
    <cellStyle name="Normal 3 2" xfId="6" xr:uid="{1CFEAAC8-B1C7-4251-BBDC-C63C9CE38CB8}"/>
    <cellStyle name="Normal 7" xfId="2" xr:uid="{77B897B4-101E-406C-88EA-F35488D45565}"/>
    <cellStyle name="Normal 8" xfId="5" xr:uid="{0B36FE99-7D98-4071-BF19-0EAF31EA798F}"/>
    <cellStyle name="Year" xfId="4" xr:uid="{B5D04A08-D80F-43A7-A3C7-DF9B063E40E3}"/>
  </cellStyles>
  <dxfs count="0"/>
  <tableStyles count="0" defaultTableStyle="TableStyleMedium2" defaultPivotStyle="PivotStyleLight16"/>
  <colors>
    <mruColors>
      <color rgb="FFCCCCCE"/>
      <color rgb="FF0071CE"/>
      <color rgb="FFD60037"/>
      <color rgb="FFFFDB8E"/>
      <color rgb="FF98C5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38916</xdr:colOff>
      <xdr:row>11</xdr:row>
      <xdr:rowOff>103413</xdr:rowOff>
    </xdr:from>
    <xdr:to>
      <xdr:col>8</xdr:col>
      <xdr:colOff>560101</xdr:colOff>
      <xdr:row>25</xdr:row>
      <xdr:rowOff>250031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3E449B6B-5B39-4196-BA20-0F7C6A807A3A}"/>
            </a:ext>
          </a:extLst>
        </xdr:cNvPr>
        <xdr:cNvSpPr txBox="1"/>
      </xdr:nvSpPr>
      <xdr:spPr>
        <a:xfrm>
          <a:off x="619941" y="3475263"/>
          <a:ext cx="8988910" cy="3747068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Summary of the model:</a:t>
          </a:r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endParaRPr lang="en-GB">
            <a:effectLst/>
          </a:endParaRPr>
        </a:p>
        <a:p>
          <a:r>
            <a:rPr lang="en-US" sz="1100" baseline="0">
              <a:effectLst/>
              <a:latin typeface="+mn-lt"/>
              <a:ea typeface="+mn-ea"/>
              <a:cs typeface="+mn-cs"/>
            </a:rPr>
            <a:t>This model uses historical data to forecast future performance percentiles for the PR24 common performance commitment: Serious Pollution Incidents (SPL).</a:t>
          </a:r>
          <a:endParaRPr lang="en-GB">
            <a:effectLst/>
          </a:endParaRPr>
        </a:p>
        <a:p>
          <a:r>
            <a:rPr lang="en-US" sz="1100" baseline="0">
              <a:effectLst/>
              <a:latin typeface="+mn-lt"/>
              <a:ea typeface="+mn-ea"/>
              <a:cs typeface="+mn-cs"/>
            </a:rPr>
            <a:t> As Serious Pollution Incidents (SPL) is a new performance commitment (PC) at PR24, there are no historical performance commitment levels (PCLs). Hence, an alternate approach is taken to calculate performance percentiles for this PC. </a:t>
          </a:r>
          <a:endParaRPr lang="en-GB">
            <a:effectLst/>
          </a:endParaRPr>
        </a:p>
        <a:p>
          <a:pPr eaLnBrk="1" fontAlgn="auto" latinLnBrk="0" hangingPunct="1"/>
          <a:r>
            <a:rPr lang="en-US" sz="1100" baseline="0">
              <a:effectLst/>
              <a:latin typeface="+mn-lt"/>
              <a:ea typeface="+mn-ea"/>
              <a:cs typeface="+mn-cs"/>
            </a:rPr>
            <a:t> The outputs from this model will feed into the 'ODI Risk - 5 Year Additive Performance Range' model and the 'ODI Risk - Monte Carlo set up' model.</a:t>
          </a:r>
        </a:p>
        <a:p>
          <a:endParaRPr lang="en-US" sz="1100" b="1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Quality assurance: </a:t>
          </a:r>
          <a:endParaRPr lang="en-US" sz="1000" b="1"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latin typeface="+mn-lt"/>
            <a:ea typeface="+mn-lt"/>
            <a:cs typeface="+mn-lt"/>
          </a:endParaRP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An earlier model has been subject to Ofwat internal quality assurance </a:t>
          </a: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Further changes detailed below have been subject to internal QA.</a:t>
          </a: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  </a:t>
          </a:r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000" b="1">
              <a:solidFill>
                <a:srgbClr val="000000"/>
              </a:solidFill>
              <a:latin typeface="+mn-lt"/>
              <a:ea typeface="+mn-lt"/>
              <a:cs typeface="+mn-lt"/>
            </a:rPr>
            <a:t>Disclaimer:</a:t>
          </a:r>
        </a:p>
        <a:p>
          <a:pPr marL="0" indent="0" algn="l"/>
          <a:endParaRPr lang="en-US" sz="1000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 i="0">
              <a:effectLst/>
              <a:latin typeface="+mn-lt"/>
              <a:ea typeface="+mn-ea"/>
              <a:cs typeface="+mn-cs"/>
            </a:rPr>
            <a:t>This model is part of our final determinations setting out the price, service, and incentive package for water companies for the period 2025-30. It should be read together with the other documents and information that we have now published.</a:t>
          </a:r>
        </a:p>
        <a:p>
          <a:pPr marL="0" indent="0" algn="l"/>
          <a:endParaRPr lang="en-GB" sz="1000" i="0"/>
        </a:p>
        <a:p>
          <a:pPr marL="0" indent="0" algn="l"/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000" b="1">
              <a:solidFill>
                <a:srgbClr val="000000"/>
              </a:solidFill>
              <a:latin typeface="+mn-lt"/>
              <a:ea typeface="+mn-lt"/>
              <a:cs typeface="+mn-lt"/>
            </a:rPr>
            <a:t>Changes since previous published model: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>
              <a:effectLst/>
              <a:latin typeface="+mn-lt"/>
              <a:ea typeface="+mn-ea"/>
              <a:cs typeface="+mn-cs"/>
            </a:rPr>
            <a:t>This</a:t>
          </a:r>
          <a:r>
            <a:rPr lang="en-GB" sz="1100" b="0" baseline="0">
              <a:effectLst/>
              <a:latin typeface="+mn-lt"/>
              <a:ea typeface="+mn-ea"/>
              <a:cs typeface="+mn-cs"/>
            </a:rPr>
            <a:t> model has been updated with an additional year of outturn data from 2023-24.</a:t>
          </a:r>
          <a:endParaRPr lang="en-GB" sz="1000">
            <a:effectLst/>
          </a:endParaRPr>
        </a:p>
      </xdr:txBody>
    </xdr:sp>
    <xdr:clientData/>
  </xdr:twoCellAnchor>
  <xdr:oneCellAnchor>
    <xdr:from>
      <xdr:col>6</xdr:col>
      <xdr:colOff>514351</xdr:colOff>
      <xdr:row>1</xdr:row>
      <xdr:rowOff>9524</xdr:rowOff>
    </xdr:from>
    <xdr:ext cx="1667736" cy="922911"/>
    <xdr:pic>
      <xdr:nvPicPr>
        <xdr:cNvPr id="3" name="Picture 2">
          <a:extLst>
            <a:ext uri="{FF2B5EF4-FFF2-40B4-BE49-F238E27FC236}">
              <a16:creationId xmlns:a16="http://schemas.microsoft.com/office/drawing/2014/main" id="{0C2F2C38-7FE2-45DD-8264-4FD5DC5AA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3901" y="614362"/>
          <a:ext cx="1667736" cy="92291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14472</xdr:colOff>
      <xdr:row>13</xdr:row>
      <xdr:rowOff>162474</xdr:rowOff>
    </xdr:from>
    <xdr:to>
      <xdr:col>6</xdr:col>
      <xdr:colOff>167421</xdr:colOff>
      <xdr:row>17</xdr:row>
      <xdr:rowOff>143425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D8CF0AD-EB28-4B77-B55C-8DF59ED4906D}"/>
            </a:ext>
          </a:extLst>
        </xdr:cNvPr>
        <xdr:cNvSpPr/>
      </xdr:nvSpPr>
      <xdr:spPr>
        <a:xfrm>
          <a:off x="225121" y="2529987"/>
          <a:ext cx="853587" cy="640374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Inp_All</a:t>
          </a:r>
        </a:p>
      </xdr:txBody>
    </xdr:sp>
    <xdr:clientData/>
  </xdr:twoCellAnchor>
  <xdr:twoCellAnchor>
    <xdr:from>
      <xdr:col>7</xdr:col>
      <xdr:colOff>842462</xdr:colOff>
      <xdr:row>17</xdr:row>
      <xdr:rowOff>137431</xdr:rowOff>
    </xdr:from>
    <xdr:to>
      <xdr:col>10</xdr:col>
      <xdr:colOff>146457</xdr:colOff>
      <xdr:row>21</xdr:row>
      <xdr:rowOff>110217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41D3527-AE32-47A5-9DC3-7E09001A5917}"/>
            </a:ext>
          </a:extLst>
        </xdr:cNvPr>
        <xdr:cNvSpPr/>
      </xdr:nvSpPr>
      <xdr:spPr>
        <a:xfrm>
          <a:off x="1936922" y="3164367"/>
          <a:ext cx="1891314" cy="632209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Performance</a:t>
          </a:r>
          <a:r>
            <a:rPr lang="en-GB" sz="1100" baseline="0"/>
            <a:t> Range_WoC</a:t>
          </a:r>
        </a:p>
      </xdr:txBody>
    </xdr:sp>
    <xdr:clientData/>
  </xdr:twoCellAnchor>
  <xdr:twoCellAnchor>
    <xdr:from>
      <xdr:col>7</xdr:col>
      <xdr:colOff>841601</xdr:colOff>
      <xdr:row>9</xdr:row>
      <xdr:rowOff>163285</xdr:rowOff>
    </xdr:from>
    <xdr:to>
      <xdr:col>10</xdr:col>
      <xdr:colOff>145595</xdr:colOff>
      <xdr:row>13</xdr:row>
      <xdr:rowOff>140833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71F8A893-1502-4DD0-9EFE-5DAD12224054}"/>
            </a:ext>
          </a:extLst>
        </xdr:cNvPr>
        <xdr:cNvSpPr/>
      </xdr:nvSpPr>
      <xdr:spPr>
        <a:xfrm>
          <a:off x="1923369" y="1911803"/>
          <a:ext cx="1889351" cy="657905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Performance</a:t>
          </a:r>
          <a:r>
            <a:rPr lang="en-GB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Range_WaSC</a:t>
          </a:r>
          <a:endParaRPr lang="en-GB">
            <a:effectLst/>
          </a:endParaRPr>
        </a:p>
      </xdr:txBody>
    </xdr:sp>
    <xdr:clientData/>
  </xdr:twoCellAnchor>
  <xdr:twoCellAnchor>
    <xdr:from>
      <xdr:col>11</xdr:col>
      <xdr:colOff>433414</xdr:colOff>
      <xdr:row>10</xdr:row>
      <xdr:rowOff>0</xdr:rowOff>
    </xdr:from>
    <xdr:to>
      <xdr:col>11</xdr:col>
      <xdr:colOff>1378430</xdr:colOff>
      <xdr:row>13</xdr:row>
      <xdr:rowOff>142875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F131860D-7577-4FA9-8946-8EFB1651FABC}"/>
            </a:ext>
          </a:extLst>
        </xdr:cNvPr>
        <xdr:cNvSpPr/>
      </xdr:nvSpPr>
      <xdr:spPr>
        <a:xfrm>
          <a:off x="4298366" y="1872945"/>
          <a:ext cx="945016" cy="637443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Percentiles</a:t>
          </a:r>
          <a:r>
            <a:rPr lang="en-GB" sz="1100" baseline="0"/>
            <a:t>_WaSC</a:t>
          </a:r>
          <a:endParaRPr lang="en-GB" sz="1100"/>
        </a:p>
      </xdr:txBody>
    </xdr:sp>
    <xdr:clientData/>
  </xdr:twoCellAnchor>
  <xdr:twoCellAnchor>
    <xdr:from>
      <xdr:col>11</xdr:col>
      <xdr:colOff>1805247</xdr:colOff>
      <xdr:row>9</xdr:row>
      <xdr:rowOff>146992</xdr:rowOff>
    </xdr:from>
    <xdr:to>
      <xdr:col>16</xdr:col>
      <xdr:colOff>728113</xdr:colOff>
      <xdr:row>13</xdr:row>
      <xdr:rowOff>160275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F474600E-5352-4D87-9492-DD998B73D3AB}"/>
            </a:ext>
          </a:extLst>
        </xdr:cNvPr>
        <xdr:cNvSpPr/>
      </xdr:nvSpPr>
      <xdr:spPr>
        <a:xfrm>
          <a:off x="5670199" y="1855081"/>
          <a:ext cx="1876532" cy="672707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Percentiles_WaSC_Final</a:t>
          </a:r>
        </a:p>
      </xdr:txBody>
    </xdr:sp>
    <xdr:clientData/>
  </xdr:twoCellAnchor>
  <xdr:twoCellAnchor>
    <xdr:from>
      <xdr:col>11</xdr:col>
      <xdr:colOff>317727</xdr:colOff>
      <xdr:row>4</xdr:row>
      <xdr:rowOff>120423</xdr:rowOff>
    </xdr:from>
    <xdr:to>
      <xdr:col>11</xdr:col>
      <xdr:colOff>1716540</xdr:colOff>
      <xdr:row>8</xdr:row>
      <xdr:rowOff>88446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58048504-D212-4588-B621-B48897BB2375}"/>
            </a:ext>
          </a:extLst>
        </xdr:cNvPr>
        <xdr:cNvSpPr/>
      </xdr:nvSpPr>
      <xdr:spPr>
        <a:xfrm>
          <a:off x="4168548" y="1018494"/>
          <a:ext cx="1398813" cy="648381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WaSC_lowe</a:t>
          </a:r>
          <a:r>
            <a:rPr lang="en-GB" sz="1100" baseline="0"/>
            <a:t>r quartile</a:t>
          </a:r>
          <a:endParaRPr lang="en-GB" sz="1100"/>
        </a:p>
      </xdr:txBody>
    </xdr:sp>
    <xdr:clientData/>
  </xdr:twoCellAnchor>
  <xdr:twoCellAnchor>
    <xdr:from>
      <xdr:col>11</xdr:col>
      <xdr:colOff>2064433</xdr:colOff>
      <xdr:row>17</xdr:row>
      <xdr:rowOff>138651</xdr:rowOff>
    </xdr:from>
    <xdr:to>
      <xdr:col>16</xdr:col>
      <xdr:colOff>471035</xdr:colOff>
      <xdr:row>21</xdr:row>
      <xdr:rowOff>111436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8A571ECC-7AFE-4074-9323-E21D7FC67189}"/>
            </a:ext>
          </a:extLst>
        </xdr:cNvPr>
        <xdr:cNvSpPr/>
      </xdr:nvSpPr>
      <xdr:spPr>
        <a:xfrm>
          <a:off x="5929385" y="3165587"/>
          <a:ext cx="1360268" cy="632208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Final</a:t>
          </a:r>
          <a:r>
            <a:rPr lang="en-GB" sz="1100" baseline="0"/>
            <a:t> Output</a:t>
          </a:r>
          <a:endParaRPr lang="en-GB" sz="1100"/>
        </a:p>
      </xdr:txBody>
    </xdr:sp>
    <xdr:clientData/>
  </xdr:twoCellAnchor>
  <xdr:twoCellAnchor>
    <xdr:from>
      <xdr:col>6</xdr:col>
      <xdr:colOff>167421</xdr:colOff>
      <xdr:row>15</xdr:row>
      <xdr:rowOff>152950</xdr:rowOff>
    </xdr:from>
    <xdr:to>
      <xdr:col>7</xdr:col>
      <xdr:colOff>842462</xdr:colOff>
      <xdr:row>19</xdr:row>
      <xdr:rowOff>123825</xdr:rowOff>
    </xdr:to>
    <xdr:cxnSp macro="">
      <xdr:nvCxnSpPr>
        <xdr:cNvPr id="14" name="Connector: Elbow 13">
          <a:extLst>
            <a:ext uri="{FF2B5EF4-FFF2-40B4-BE49-F238E27FC236}">
              <a16:creationId xmlns:a16="http://schemas.microsoft.com/office/drawing/2014/main" id="{6D99FD0A-F12D-487C-B5C2-6FCA96679126}"/>
            </a:ext>
          </a:extLst>
        </xdr:cNvPr>
        <xdr:cNvCxnSpPr>
          <a:stCxn id="2" idx="3"/>
          <a:endCxn id="3" idx="1"/>
        </xdr:cNvCxnSpPr>
      </xdr:nvCxnSpPr>
      <xdr:spPr>
        <a:xfrm>
          <a:off x="1078708" y="2850174"/>
          <a:ext cx="858214" cy="630298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146457</xdr:colOff>
      <xdr:row>19</xdr:row>
      <xdr:rowOff>123825</xdr:rowOff>
    </xdr:from>
    <xdr:to>
      <xdr:col>11</xdr:col>
      <xdr:colOff>427970</xdr:colOff>
      <xdr:row>19</xdr:row>
      <xdr:rowOff>124348</xdr:rowOff>
    </xdr:to>
    <xdr:cxnSp macro="">
      <xdr:nvCxnSpPr>
        <xdr:cNvPr id="18" name="Connector: Elbow 17">
          <a:extLst>
            <a:ext uri="{FF2B5EF4-FFF2-40B4-BE49-F238E27FC236}">
              <a16:creationId xmlns:a16="http://schemas.microsoft.com/office/drawing/2014/main" id="{34AAB2E0-D4E9-4CA6-93C2-4E48EF74D387}"/>
            </a:ext>
          </a:extLst>
        </xdr:cNvPr>
        <xdr:cNvCxnSpPr>
          <a:cxnSpLocks/>
          <a:stCxn id="3" idx="3"/>
          <a:endCxn id="46" idx="1"/>
        </xdr:cNvCxnSpPr>
      </xdr:nvCxnSpPr>
      <xdr:spPr>
        <a:xfrm>
          <a:off x="3828236" y="3480472"/>
          <a:ext cx="464686" cy="523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167421</xdr:colOff>
      <xdr:row>11</xdr:row>
      <xdr:rowOff>152059</xdr:rowOff>
    </xdr:from>
    <xdr:to>
      <xdr:col>7</xdr:col>
      <xdr:colOff>841601</xdr:colOff>
      <xdr:row>15</xdr:row>
      <xdr:rowOff>152950</xdr:rowOff>
    </xdr:to>
    <xdr:cxnSp macro="">
      <xdr:nvCxnSpPr>
        <xdr:cNvPr id="19" name="Connector: Elbow 18">
          <a:extLst>
            <a:ext uri="{FF2B5EF4-FFF2-40B4-BE49-F238E27FC236}">
              <a16:creationId xmlns:a16="http://schemas.microsoft.com/office/drawing/2014/main" id="{C423913C-1B46-44D6-9CF9-B13E6B495AE9}"/>
            </a:ext>
          </a:extLst>
        </xdr:cNvPr>
        <xdr:cNvCxnSpPr>
          <a:stCxn id="2" idx="3"/>
          <a:endCxn id="7" idx="1"/>
        </xdr:cNvCxnSpPr>
      </xdr:nvCxnSpPr>
      <xdr:spPr>
        <a:xfrm flipV="1">
          <a:off x="1078708" y="2189860"/>
          <a:ext cx="857353" cy="66031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1791038</xdr:colOff>
      <xdr:row>6</xdr:row>
      <xdr:rowOff>109198</xdr:rowOff>
    </xdr:from>
    <xdr:to>
      <xdr:col>11</xdr:col>
      <xdr:colOff>322488</xdr:colOff>
      <xdr:row>9</xdr:row>
      <xdr:rowOff>163286</xdr:rowOff>
    </xdr:to>
    <xdr:cxnSp macro="">
      <xdr:nvCxnSpPr>
        <xdr:cNvPr id="23" name="Connector: Elbow 22">
          <a:extLst>
            <a:ext uri="{FF2B5EF4-FFF2-40B4-BE49-F238E27FC236}">
              <a16:creationId xmlns:a16="http://schemas.microsoft.com/office/drawing/2014/main" id="{8A71168B-AD74-45BE-B55A-F58B8701DDF4}"/>
            </a:ext>
          </a:extLst>
        </xdr:cNvPr>
        <xdr:cNvCxnSpPr>
          <a:stCxn id="7" idx="0"/>
          <a:endCxn id="12" idx="1"/>
        </xdr:cNvCxnSpPr>
      </xdr:nvCxnSpPr>
      <xdr:spPr>
        <a:xfrm rot="5400000" flipH="1" flipV="1">
          <a:off x="3240880" y="979374"/>
          <a:ext cx="564356" cy="1300503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1377749</xdr:colOff>
      <xdr:row>19</xdr:row>
      <xdr:rowOff>124348</xdr:rowOff>
    </xdr:from>
    <xdr:to>
      <xdr:col>11</xdr:col>
      <xdr:colOff>2064433</xdr:colOff>
      <xdr:row>19</xdr:row>
      <xdr:rowOff>125044</xdr:rowOff>
    </xdr:to>
    <xdr:cxnSp macro="">
      <xdr:nvCxnSpPr>
        <xdr:cNvPr id="24" name="Connector: Elbow 23">
          <a:extLst>
            <a:ext uri="{FF2B5EF4-FFF2-40B4-BE49-F238E27FC236}">
              <a16:creationId xmlns:a16="http://schemas.microsoft.com/office/drawing/2014/main" id="{0AAD7C91-06EE-475D-AADF-F3B656667454}"/>
            </a:ext>
          </a:extLst>
        </xdr:cNvPr>
        <xdr:cNvCxnSpPr>
          <a:cxnSpLocks/>
          <a:stCxn id="46" idx="3"/>
          <a:endCxn id="13" idx="1"/>
        </xdr:cNvCxnSpPr>
      </xdr:nvCxnSpPr>
      <xdr:spPr>
        <a:xfrm>
          <a:off x="5242701" y="3480995"/>
          <a:ext cx="686684" cy="696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156194</xdr:colOff>
      <xdr:row>13</xdr:row>
      <xdr:rowOff>160274</xdr:rowOff>
    </xdr:from>
    <xdr:to>
      <xdr:col>14</xdr:col>
      <xdr:colOff>157248</xdr:colOff>
      <xdr:row>17</xdr:row>
      <xdr:rowOff>138650</xdr:rowOff>
    </xdr:to>
    <xdr:cxnSp macro="">
      <xdr:nvCxnSpPr>
        <xdr:cNvPr id="25" name="Connector: Elbow 24">
          <a:extLst>
            <a:ext uri="{FF2B5EF4-FFF2-40B4-BE49-F238E27FC236}">
              <a16:creationId xmlns:a16="http://schemas.microsoft.com/office/drawing/2014/main" id="{84C7BF03-C82A-42F5-8738-7B739D634344}"/>
            </a:ext>
          </a:extLst>
        </xdr:cNvPr>
        <xdr:cNvCxnSpPr>
          <a:cxnSpLocks/>
          <a:stCxn id="9" idx="2"/>
          <a:endCxn id="13" idx="0"/>
        </xdr:cNvCxnSpPr>
      </xdr:nvCxnSpPr>
      <xdr:spPr>
        <a:xfrm rot="16200000" flipH="1">
          <a:off x="6290093" y="2846160"/>
          <a:ext cx="637799" cy="105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145595</xdr:colOff>
      <xdr:row>11</xdr:row>
      <xdr:rowOff>152059</xdr:rowOff>
    </xdr:from>
    <xdr:to>
      <xdr:col>11</xdr:col>
      <xdr:colOff>433414</xdr:colOff>
      <xdr:row>11</xdr:row>
      <xdr:rowOff>153866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A035241A-C7DA-47D6-8838-D2DF27E000F3}"/>
            </a:ext>
          </a:extLst>
        </xdr:cNvPr>
        <xdr:cNvCxnSpPr>
          <a:cxnSpLocks/>
          <a:stCxn id="7" idx="3"/>
          <a:endCxn id="8" idx="1"/>
        </xdr:cNvCxnSpPr>
      </xdr:nvCxnSpPr>
      <xdr:spPr>
        <a:xfrm>
          <a:off x="3827374" y="2189860"/>
          <a:ext cx="470992" cy="180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427970</xdr:colOff>
      <xdr:row>17</xdr:row>
      <xdr:rowOff>145097</xdr:rowOff>
    </xdr:from>
    <xdr:to>
      <xdr:col>11</xdr:col>
      <xdr:colOff>1377749</xdr:colOff>
      <xdr:row>21</xdr:row>
      <xdr:rowOff>103597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70D7E446-6DEB-4DEE-9130-05D3EC4CCFAB}"/>
            </a:ext>
          </a:extLst>
        </xdr:cNvPr>
        <xdr:cNvSpPr/>
      </xdr:nvSpPr>
      <xdr:spPr>
        <a:xfrm>
          <a:off x="4292922" y="3172033"/>
          <a:ext cx="949779" cy="617923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/>
            <a:t>Percentiles</a:t>
          </a:r>
          <a:r>
            <a:rPr lang="en-GB" sz="1100" baseline="0"/>
            <a:t>_WoC</a:t>
          </a:r>
          <a:endParaRPr lang="en-GB" sz="1100"/>
        </a:p>
      </xdr:txBody>
    </xdr:sp>
    <xdr:clientData/>
  </xdr:twoCellAnchor>
  <xdr:twoCellAnchor>
    <xdr:from>
      <xdr:col>11</xdr:col>
      <xdr:colOff>1378430</xdr:colOff>
      <xdr:row>11</xdr:row>
      <xdr:rowOff>153634</xdr:rowOff>
    </xdr:from>
    <xdr:to>
      <xdr:col>11</xdr:col>
      <xdr:colOff>1805247</xdr:colOff>
      <xdr:row>11</xdr:row>
      <xdr:rowOff>153866</xdr:rowOff>
    </xdr:to>
    <xdr:cxnSp macro="">
      <xdr:nvCxnSpPr>
        <xdr:cNvPr id="80" name="Connector: Elbow 79">
          <a:extLst>
            <a:ext uri="{FF2B5EF4-FFF2-40B4-BE49-F238E27FC236}">
              <a16:creationId xmlns:a16="http://schemas.microsoft.com/office/drawing/2014/main" id="{AACFF81B-2CD4-4369-99EA-FF681EF013B3}"/>
            </a:ext>
          </a:extLst>
        </xdr:cNvPr>
        <xdr:cNvCxnSpPr>
          <a:cxnSpLocks/>
          <a:stCxn id="8" idx="3"/>
          <a:endCxn id="9" idx="1"/>
        </xdr:cNvCxnSpPr>
      </xdr:nvCxnSpPr>
      <xdr:spPr>
        <a:xfrm flipV="1">
          <a:off x="5243382" y="2191435"/>
          <a:ext cx="426817" cy="23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1716540</xdr:colOff>
      <xdr:row>6</xdr:row>
      <xdr:rowOff>104435</xdr:rowOff>
    </xdr:from>
    <xdr:to>
      <xdr:col>14</xdr:col>
      <xdr:colOff>156193</xdr:colOff>
      <xdr:row>9</xdr:row>
      <xdr:rowOff>146992</xdr:rowOff>
    </xdr:to>
    <xdr:cxnSp macro="">
      <xdr:nvCxnSpPr>
        <xdr:cNvPr id="86" name="Connector: Elbow 85">
          <a:extLst>
            <a:ext uri="{FF2B5EF4-FFF2-40B4-BE49-F238E27FC236}">
              <a16:creationId xmlns:a16="http://schemas.microsoft.com/office/drawing/2014/main" id="{F5CB214B-0A73-4EB6-BD29-4790452B229A}"/>
            </a:ext>
          </a:extLst>
        </xdr:cNvPr>
        <xdr:cNvCxnSpPr>
          <a:cxnSpLocks/>
          <a:stCxn id="12" idx="3"/>
          <a:endCxn id="9" idx="0"/>
        </xdr:cNvCxnSpPr>
      </xdr:nvCxnSpPr>
      <xdr:spPr>
        <a:xfrm>
          <a:off x="5581492" y="1317957"/>
          <a:ext cx="1026973" cy="537124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R24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uk/government/publications/water-and-sewerage-companies-in-england-environmental-performance-report-2021/water-and-sewerage-companies-in-england-epa-metric-guide-for-2021" TargetMode="External"/><Relationship Id="rId1" Type="http://schemas.openxmlformats.org/officeDocument/2006/relationships/hyperlink" Target="https://www.ofwat.gov.uk/publication/historical-performance-trends-for-pr24-v2-0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6C94A-8863-4FC7-AC1B-BAD6E2FA1F3B}">
  <sheetPr>
    <tabColor rgb="FFCCCCCE"/>
    <outlinePr summaryBelow="0" summaryRight="0"/>
  </sheetPr>
  <dimension ref="A1:XFC91"/>
  <sheetViews>
    <sheetView showGridLines="0" tabSelected="1" zoomScale="80" zoomScaleNormal="80" workbookViewId="0"/>
  </sheetViews>
  <sheetFormatPr defaultColWidth="8" defaultRowHeight="0" customHeight="1" zeroHeight="1" x14ac:dyDescent="0.35"/>
  <cols>
    <col min="1" max="1" width="7.625" style="21" customWidth="1"/>
    <col min="2" max="2" width="57.625" style="21" bestFit="1" customWidth="1"/>
    <col min="3" max="3" width="13.5" style="21" customWidth="1"/>
    <col min="4" max="11" width="8" style="21" customWidth="1"/>
    <col min="12" max="13" width="8" style="21" hidden="1" customWidth="1"/>
    <col min="14" max="16383" width="0" style="21" hidden="1" customWidth="1"/>
    <col min="16384" max="16384" width="8.25" style="21" hidden="1" customWidth="1"/>
  </cols>
  <sheetData>
    <row r="1" spans="1:10" ht="30.75" x14ac:dyDescent="0.35">
      <c r="A1" s="51" t="str">
        <f ca="1" xml:space="preserve"> RIGHT(CELL("filename", $A$1), LEN(CELL("filename", $A$1)) - SEARCH("]", CELL("filename", $A$1)))</f>
        <v>Cover</v>
      </c>
      <c r="B1" s="51"/>
      <c r="C1" s="52"/>
      <c r="D1" s="52"/>
      <c r="E1" s="52"/>
      <c r="F1" s="52"/>
      <c r="G1" s="52"/>
      <c r="H1" s="52"/>
      <c r="I1" s="52"/>
      <c r="J1" s="52"/>
    </row>
    <row r="2" spans="1:10" ht="13.15" x14ac:dyDescent="0.35"/>
    <row r="3" spans="1:10" s="53" customFormat="1" ht="23.25" x14ac:dyDescent="0.35">
      <c r="B3" s="57" t="s">
        <v>0</v>
      </c>
    </row>
    <row r="4" spans="1:10" ht="13.15" x14ac:dyDescent="0.35"/>
    <row r="5" spans="1:10" ht="13.15" x14ac:dyDescent="0.35">
      <c r="B5" s="21" t="s">
        <v>153</v>
      </c>
      <c r="C5" s="54" t="s">
        <v>154</v>
      </c>
    </row>
    <row r="6" spans="1:10" ht="13.15" x14ac:dyDescent="0.35">
      <c r="B6" s="21" t="s">
        <v>1</v>
      </c>
      <c r="C6" s="54">
        <v>1</v>
      </c>
    </row>
    <row r="7" spans="1:10" ht="13.15" x14ac:dyDescent="0.35">
      <c r="B7" s="21" t="s">
        <v>2</v>
      </c>
      <c r="C7" s="55" t="str">
        <f ca="1" xml:space="preserve"> MID(CELL("filename"), FIND("[", CELL("filename"), 1) + 1, FIND("]", CELL("filename"), 1) - FIND("[", CELL("filename"), 1) - 1)</f>
        <v>PR24 FD OC16 ODI risk - Feeder Model (Serious Pollution Incidents).xlsx</v>
      </c>
    </row>
    <row r="8" spans="1:10" ht="13.15" x14ac:dyDescent="0.35">
      <c r="B8" s="21" t="s">
        <v>3</v>
      </c>
      <c r="C8" s="50">
        <v>45627</v>
      </c>
    </row>
    <row r="9" spans="1:10" ht="13.15" x14ac:dyDescent="0.35"/>
    <row r="10" spans="1:10" ht="14.25" x14ac:dyDescent="0.35">
      <c r="B10" s="21" t="s">
        <v>4</v>
      </c>
      <c r="C10" s="58" t="s">
        <v>5</v>
      </c>
    </row>
    <row r="11" spans="1:10" ht="13.15" x14ac:dyDescent="0.4">
      <c r="C11" s="56"/>
    </row>
    <row r="12" spans="1:10" ht="13.15" x14ac:dyDescent="0.35"/>
    <row r="13" spans="1:10" ht="13.15" x14ac:dyDescent="0.35"/>
    <row r="14" spans="1:10" ht="13.15" x14ac:dyDescent="0.35"/>
    <row r="15" spans="1:10" ht="13.15" x14ac:dyDescent="0.35"/>
    <row r="16" spans="1:10" ht="13.15" x14ac:dyDescent="0.35"/>
    <row r="17" spans="2:2" ht="13.15" x14ac:dyDescent="0.35"/>
    <row r="18" spans="2:2" ht="13.15" x14ac:dyDescent="0.35"/>
    <row r="19" spans="2:2" ht="13.15" x14ac:dyDescent="0.35"/>
    <row r="20" spans="2:2" ht="14.25" x14ac:dyDescent="0.45">
      <c r="B20" s="59"/>
    </row>
    <row r="21" spans="2:2" ht="13.15" x14ac:dyDescent="0.35"/>
    <row r="22" spans="2:2" ht="13.15" x14ac:dyDescent="0.35"/>
    <row r="23" spans="2:2" ht="13.15" x14ac:dyDescent="0.35"/>
    <row r="24" spans="2:2" ht="13.15" x14ac:dyDescent="0.35"/>
    <row r="25" spans="2:2" ht="13.15" x14ac:dyDescent="0.35"/>
    <row r="26" spans="2:2" ht="13.15" x14ac:dyDescent="0.35"/>
    <row r="27" spans="2:2" ht="13.15" x14ac:dyDescent="0.35"/>
    <row r="28" spans="2:2" ht="13.15" x14ac:dyDescent="0.35"/>
    <row r="29" spans="2:2" ht="13.15" x14ac:dyDescent="0.35"/>
    <row r="30" spans="2:2" ht="13.15" x14ac:dyDescent="0.35"/>
    <row r="31" spans="2:2" ht="13.15" x14ac:dyDescent="0.35"/>
    <row r="32" spans="2:2" ht="13.15" x14ac:dyDescent="0.35"/>
    <row r="33" ht="13.15" x14ac:dyDescent="0.35"/>
    <row r="34" ht="13.15" x14ac:dyDescent="0.35"/>
    <row r="35" ht="13.15" x14ac:dyDescent="0.35"/>
    <row r="36" ht="13.15" x14ac:dyDescent="0.35"/>
    <row r="37" ht="13.15" hidden="1" x14ac:dyDescent="0.35"/>
    <row r="38" ht="13.15" hidden="1" x14ac:dyDescent="0.35"/>
    <row r="39" ht="13.5" hidden="1" customHeight="1" x14ac:dyDescent="0.35"/>
    <row r="40" ht="13.5" hidden="1" customHeight="1" x14ac:dyDescent="0.35"/>
    <row r="41" ht="13.5" hidden="1" customHeight="1" x14ac:dyDescent="0.35"/>
    <row r="42" ht="13.5" hidden="1" customHeight="1" x14ac:dyDescent="0.35"/>
    <row r="43" ht="13.5" hidden="1" customHeight="1" x14ac:dyDescent="0.35"/>
    <row r="44" ht="13.5" hidden="1" customHeight="1" x14ac:dyDescent="0.35"/>
    <row r="45" ht="13.5" hidden="1" customHeight="1" x14ac:dyDescent="0.35"/>
    <row r="46" ht="13.5" hidden="1" customHeight="1" x14ac:dyDescent="0.35"/>
    <row r="47" ht="13.5" hidden="1" customHeight="1" x14ac:dyDescent="0.35"/>
    <row r="48" ht="13.5" hidden="1" customHeight="1" x14ac:dyDescent="0.35"/>
    <row r="49" ht="13.5" hidden="1" customHeight="1" x14ac:dyDescent="0.35"/>
    <row r="50" ht="13.5" hidden="1" customHeight="1" x14ac:dyDescent="0.35"/>
    <row r="51" ht="13.5" hidden="1" customHeight="1" x14ac:dyDescent="0.35"/>
    <row r="52" ht="13.5" hidden="1" customHeight="1" x14ac:dyDescent="0.35"/>
    <row r="53" ht="13.5" hidden="1" customHeight="1" x14ac:dyDescent="0.35"/>
    <row r="54" ht="13.5" hidden="1" customHeight="1" x14ac:dyDescent="0.35"/>
    <row r="55" ht="13.5" hidden="1" customHeight="1" x14ac:dyDescent="0.35"/>
    <row r="56" ht="13.5" hidden="1" customHeight="1" x14ac:dyDescent="0.35"/>
    <row r="57" ht="13.5" hidden="1" customHeight="1" x14ac:dyDescent="0.35"/>
    <row r="58" ht="13.5" hidden="1" customHeight="1" x14ac:dyDescent="0.35"/>
    <row r="59" ht="13.5" hidden="1" customHeight="1" x14ac:dyDescent="0.35"/>
    <row r="60" ht="13.5" hidden="1" customHeight="1" x14ac:dyDescent="0.35"/>
    <row r="61" ht="13.5" hidden="1" customHeight="1" x14ac:dyDescent="0.35"/>
    <row r="62" ht="13.5" hidden="1" customHeight="1" x14ac:dyDescent="0.35"/>
    <row r="63" ht="13.5" hidden="1" customHeight="1" x14ac:dyDescent="0.35"/>
    <row r="64" ht="13.5" hidden="1" customHeight="1" x14ac:dyDescent="0.35"/>
    <row r="65" ht="13.5" hidden="1" customHeight="1" x14ac:dyDescent="0.35"/>
    <row r="66" ht="13.5" hidden="1" customHeight="1" x14ac:dyDescent="0.35"/>
    <row r="67" ht="13.5" hidden="1" customHeight="1" x14ac:dyDescent="0.35"/>
    <row r="68" ht="13.5" hidden="1" customHeight="1" x14ac:dyDescent="0.35"/>
    <row r="69" ht="13.5" hidden="1" customHeight="1" x14ac:dyDescent="0.35"/>
    <row r="70" ht="13.5" hidden="1" customHeight="1" x14ac:dyDescent="0.35"/>
    <row r="71" ht="13.5" hidden="1" customHeight="1" x14ac:dyDescent="0.35"/>
    <row r="72" ht="13.5" hidden="1" customHeight="1" x14ac:dyDescent="0.35"/>
    <row r="73" ht="13.5" hidden="1" customHeight="1" x14ac:dyDescent="0.35"/>
    <row r="74" ht="13.5" hidden="1" customHeight="1" x14ac:dyDescent="0.35"/>
    <row r="75" ht="13.5" hidden="1" customHeight="1" x14ac:dyDescent="0.35"/>
    <row r="76" ht="13.5" hidden="1" customHeight="1" x14ac:dyDescent="0.35"/>
    <row r="77" ht="13.5" hidden="1" customHeight="1" x14ac:dyDescent="0.35"/>
    <row r="78" ht="13.5" hidden="1" customHeight="1" x14ac:dyDescent="0.35"/>
    <row r="79" ht="13.5" hidden="1" customHeight="1" x14ac:dyDescent="0.35"/>
    <row r="80" ht="13.5" hidden="1" customHeight="1" x14ac:dyDescent="0.35"/>
    <row r="81" ht="13.5" hidden="1" customHeight="1" x14ac:dyDescent="0.35"/>
    <row r="82" ht="13.5" hidden="1" customHeight="1" x14ac:dyDescent="0.35"/>
    <row r="83" ht="13.5" hidden="1" customHeight="1" x14ac:dyDescent="0.35"/>
    <row r="84" ht="13.5" hidden="1" customHeight="1" x14ac:dyDescent="0.35"/>
    <row r="85" ht="13.5" hidden="1" customHeight="1" x14ac:dyDescent="0.35"/>
    <row r="86" ht="13.5" hidden="1" customHeight="1" x14ac:dyDescent="0.35"/>
    <row r="87" ht="13.5" hidden="1" customHeight="1" x14ac:dyDescent="0.35"/>
    <row r="88" ht="13.5" hidden="1" customHeight="1" x14ac:dyDescent="0.35"/>
    <row r="89" ht="13.5" hidden="1" customHeight="1" x14ac:dyDescent="0.35"/>
    <row r="90" ht="13.5" hidden="1" customHeight="1" x14ac:dyDescent="0.35"/>
    <row r="91" ht="13.5" hidden="1" customHeight="1" x14ac:dyDescent="0.35"/>
  </sheetData>
  <hyperlinks>
    <hyperlink ref="C10" r:id="rId1" xr:uid="{A05470DF-7E4C-47BE-9ABC-BDBC1061C607}"/>
  </hyperlinks>
  <pageMargins left="0.7" right="0.7" top="0.75" bottom="0.75" header="0.3" footer="0.3"/>
  <pageSetup paperSize="9" orientation="portrait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5061-24D9-4A67-849A-7E507A1A1676}">
  <sheetPr codeName="Sheet14">
    <tabColor rgb="FFCCCCCE"/>
  </sheetPr>
  <dimension ref="A1:AI213"/>
  <sheetViews>
    <sheetView showGridLines="0" zoomScale="80" zoomScaleNormal="80" workbookViewId="0">
      <pane ySplit="5" topLeftCell="A7" activePane="bottomLeft" state="frozen"/>
      <selection pane="bottomLeft"/>
    </sheetView>
  </sheetViews>
  <sheetFormatPr defaultColWidth="0" defaultRowHeight="14.25" zeroHeight="1" outlineLevelRow="1" x14ac:dyDescent="0.45"/>
  <cols>
    <col min="1" max="1" width="1" style="6" customWidth="1"/>
    <col min="2" max="4" width="1" style="1" customWidth="1"/>
    <col min="5" max="5" width="8.125" style="63" customWidth="1"/>
    <col min="6" max="6" width="20.625" style="63" bestFit="1" customWidth="1"/>
    <col min="7" max="7" width="23.625" style="63" bestFit="1" customWidth="1"/>
    <col min="8" max="8" width="10.5" style="63" customWidth="1"/>
    <col min="9" max="9" width="3.25" style="63" customWidth="1"/>
    <col min="10" max="26" width="7.75" style="1" customWidth="1"/>
    <col min="27" max="27" width="9.25" style="1" customWidth="1"/>
    <col min="28" max="28" width="9.25" style="1" hidden="1" customWidth="1"/>
    <col min="29" max="30" width="9" style="1" hidden="1" customWidth="1"/>
    <col min="31" max="35" width="0" style="1" hidden="1" customWidth="1"/>
    <col min="36" max="16384" width="9" style="1" hidden="1"/>
  </cols>
  <sheetData>
    <row r="1" spans="1:30" s="4" customFormat="1" ht="30.75" x14ac:dyDescent="0.35">
      <c r="A1" s="4" t="str">
        <f ca="1">RIGHT(CELL("filename", A1), LEN(CELL("filename", A1)) - SEARCH("]", CELL("filename", A1)))</f>
        <v>Percentiles_WaSC_Final</v>
      </c>
      <c r="D1" s="5"/>
    </row>
    <row r="2" spans="1:30" ht="13.15" x14ac:dyDescent="0.35">
      <c r="E2" s="1"/>
      <c r="F2" s="1"/>
      <c r="G2" s="1"/>
      <c r="H2" s="1"/>
      <c r="I2" s="1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x14ac:dyDescent="0.45">
      <c r="E3" s="7" t="s">
        <v>29</v>
      </c>
      <c r="F3" s="7" t="s">
        <v>30</v>
      </c>
      <c r="G3" s="7" t="s">
        <v>31</v>
      </c>
      <c r="H3" s="7" t="s">
        <v>60</v>
      </c>
      <c r="J3" s="6" t="s">
        <v>66</v>
      </c>
      <c r="K3" s="6" t="s">
        <v>67</v>
      </c>
      <c r="L3" s="6" t="s">
        <v>68</v>
      </c>
      <c r="M3" s="6" t="s">
        <v>69</v>
      </c>
      <c r="N3" s="6" t="s">
        <v>70</v>
      </c>
      <c r="O3" s="6" t="s">
        <v>71</v>
      </c>
      <c r="P3" s="6" t="s">
        <v>72</v>
      </c>
      <c r="Q3" s="6" t="s">
        <v>73</v>
      </c>
      <c r="R3" s="6" t="s">
        <v>74</v>
      </c>
      <c r="S3" s="6" t="s">
        <v>75</v>
      </c>
      <c r="T3" s="6" t="s">
        <v>76</v>
      </c>
      <c r="U3" s="6" t="s">
        <v>77</v>
      </c>
      <c r="V3" s="6" t="s">
        <v>78</v>
      </c>
      <c r="W3" s="6" t="s">
        <v>79</v>
      </c>
      <c r="X3" s="6" t="s">
        <v>80</v>
      </c>
      <c r="Y3" s="6" t="s">
        <v>81</v>
      </c>
      <c r="Z3" s="6" t="s">
        <v>82</v>
      </c>
    </row>
    <row r="4" spans="1:30" ht="13.15" x14ac:dyDescent="0.35">
      <c r="E4" s="1"/>
      <c r="F4" s="1"/>
      <c r="G4" s="1"/>
      <c r="H4" s="1"/>
      <c r="I4" s="1"/>
    </row>
    <row r="5" spans="1:30" ht="13.15" x14ac:dyDescent="0.35">
      <c r="E5" s="1"/>
      <c r="F5" s="1"/>
      <c r="G5" s="1"/>
      <c r="H5" s="1"/>
      <c r="I5" s="1"/>
      <c r="M5" s="3"/>
    </row>
    <row r="6" spans="1:30" ht="13.15" x14ac:dyDescent="0.35">
      <c r="E6" s="1"/>
      <c r="F6" s="1"/>
      <c r="G6" s="1"/>
      <c r="H6" s="1"/>
      <c r="I6" s="1"/>
      <c r="N6" s="3"/>
    </row>
    <row r="7" spans="1:30" s="70" customFormat="1" ht="13.15" x14ac:dyDescent="0.35">
      <c r="A7" s="69" t="s">
        <v>91</v>
      </c>
      <c r="B7" s="69"/>
    </row>
    <row r="8" spans="1:30" ht="13.15" x14ac:dyDescent="0.35">
      <c r="E8" s="1"/>
      <c r="F8" s="1"/>
      <c r="G8" s="1"/>
      <c r="H8" s="1"/>
      <c r="I8" s="1"/>
    </row>
    <row r="9" spans="1:30" ht="13.15" x14ac:dyDescent="0.35">
      <c r="E9" s="1" t="s">
        <v>34</v>
      </c>
      <c r="F9" s="1" t="s">
        <v>35</v>
      </c>
      <c r="G9" s="1" t="s">
        <v>92</v>
      </c>
      <c r="H9" s="28"/>
      <c r="I9" s="1"/>
      <c r="J9" s="19">
        <f>SUMIFS(Percentiles_WaSC!$I$23:$I$219,Percentiles_WaSC!$E$23:$E$219,$E9,Percentiles_WaSC!$H$23:$H$219,J$3)</f>
        <v>-10.8</v>
      </c>
      <c r="K9" s="19">
        <f>SUMIFS(Percentiles_WaSC!$I$23:$I$219,Percentiles_WaSC!$E$23:$E$219,$E9,Percentiles_WaSC!$H$23:$H$219,K$3)</f>
        <v>-10.199999999999999</v>
      </c>
      <c r="L9" s="19">
        <f>SUMIFS(Percentiles_WaSC!$I$23:$I$219,Percentiles_WaSC!$E$23:$E$219,$E9,Percentiles_WaSC!$H$23:$H$219,L$3)</f>
        <v>-9.6</v>
      </c>
      <c r="M9" s="19">
        <f>SUMIFS(Percentiles_WaSC!$I$23:$I$219,Percentiles_WaSC!$E$23:$E$219,$E9,Percentiles_WaSC!$H$23:$H$219,M$3)</f>
        <v>-9</v>
      </c>
      <c r="N9" s="19">
        <f>SUMIFS(Percentiles_WaSC!$I$23:$I$219,Percentiles_WaSC!$E$23:$E$219,$E9,Percentiles_WaSC!$H$23:$H$219,N$3)</f>
        <v>-9</v>
      </c>
      <c r="O9" s="19">
        <f>SUMIFS(Percentiles_WaSC!$I$23:$I$219,Percentiles_WaSC!$E$23:$E$219,$E9,Percentiles_WaSC!$H$23:$H$219,O$3)</f>
        <v>-8.8000000000000007</v>
      </c>
      <c r="P9" s="19">
        <f>SUMIFS(Percentiles_WaSC!$I$23:$I$219,Percentiles_WaSC!$E$23:$E$219,$E9,Percentiles_WaSC!$H$23:$H$219,P$3)</f>
        <v>-8.1999999999999993</v>
      </c>
      <c r="Q9" s="19">
        <f>SUMIFS(Percentiles_WaSC!$I$23:$I$219,Percentiles_WaSC!$E$23:$E$219,$E9,Percentiles_WaSC!$H$23:$H$219,Q$3)</f>
        <v>-7.6</v>
      </c>
      <c r="R9" s="19">
        <f>SUMIFS(Percentiles_WaSC!$I$23:$I$219,Percentiles_WaSC!$E$23:$E$219,$E9,Percentiles_WaSC!$H$23:$H$219,R$3)</f>
        <v>-7</v>
      </c>
      <c r="S9" s="19">
        <f>SUMIFS(Percentiles_WaSC!$I$23:$I$219,Percentiles_WaSC!$E$23:$E$219,$E9,Percentiles_WaSC!$H$23:$H$219,S$3)</f>
        <v>-6.3999999999999995</v>
      </c>
      <c r="T9" s="19">
        <f>SUMIFS(Percentiles_WaSC!$I$23:$I$219,Percentiles_WaSC!$E$23:$E$219,$E9,Percentiles_WaSC!$H$23:$H$219,T$3)</f>
        <v>-5.0000000000000036</v>
      </c>
      <c r="U9" s="19">
        <f>SUMIFS(Percentiles_WaSC!$I$23:$I$219,Percentiles_WaSC!$E$23:$E$219,$E9,Percentiles_WaSC!$H$23:$H$219,U$3)</f>
        <v>-1.9999999999999964</v>
      </c>
      <c r="V9" s="19">
        <f>SUMIFS(Percentiles_WaSC!$I$23:$I$219,Percentiles_WaSC!$E$23:$E$219,$E9,Percentiles_WaSC!$H$23:$H$219,V$3)</f>
        <v>0.19999999999999574</v>
      </c>
      <c r="W9" s="19">
        <f>SUMIFS(Percentiles_WaSC!$I$23:$I$219,Percentiles_WaSC!$E$23:$E$219,$E9,Percentiles_WaSC!$H$23:$H$219,W$3)</f>
        <v>2</v>
      </c>
      <c r="X9" s="19">
        <f>SUMIFS(Percentiles_WaSC!$I$23:$I$219,Percentiles_WaSC!$E$23:$E$219,$E9,Percentiles_WaSC!$H$23:$H$219,X$3)</f>
        <v>2.6000000000000014</v>
      </c>
      <c r="Y9" s="19">
        <f>SUMIFS(Percentiles_WaSC!$I$23:$I$219,Percentiles_WaSC!$E$23:$E$219,$E9,Percentiles_WaSC!$H$23:$H$219,Y$3)</f>
        <v>3</v>
      </c>
      <c r="Z9" s="19">
        <f>SUMIFS(Percentiles_WaSC!$I$23:$I$219,Percentiles_WaSC!$E$23:$E$219,$E9,Percentiles_WaSC!$H$23:$H$219,Z$3)</f>
        <v>3</v>
      </c>
    </row>
    <row r="10" spans="1:30" ht="13.15" hidden="1" outlineLevel="1" x14ac:dyDescent="0.35">
      <c r="E10" s="1" t="s">
        <v>38</v>
      </c>
      <c r="F10" s="1" t="s">
        <v>35</v>
      </c>
      <c r="G10" s="1" t="s">
        <v>92</v>
      </c>
      <c r="H10" s="28"/>
      <c r="I10" s="1"/>
      <c r="J10" s="19">
        <f>SUMIFS(Percentiles_WaSC!$I$23:$I$219,Percentiles_WaSC!$E$23:$E$219,$E10,Percentiles_WaSC!$H$23:$H$219,J$3)</f>
        <v>-3.8</v>
      </c>
      <c r="K10" s="19">
        <f>SUMIFS(Percentiles_WaSC!$I$23:$I$219,Percentiles_WaSC!$E$23:$E$219,$E10,Percentiles_WaSC!$H$23:$H$219,K$3)</f>
        <v>-3.2</v>
      </c>
      <c r="L10" s="19">
        <f>SUMIFS(Percentiles_WaSC!$I$23:$I$219,Percentiles_WaSC!$E$23:$E$219,$E10,Percentiles_WaSC!$H$23:$H$219,L$3)</f>
        <v>-2.5999999999999996</v>
      </c>
      <c r="M10" s="19">
        <f>SUMIFS(Percentiles_WaSC!$I$23:$I$219,Percentiles_WaSC!$E$23:$E$219,$E10,Percentiles_WaSC!$H$23:$H$219,M$3)</f>
        <v>-2</v>
      </c>
      <c r="N10" s="19">
        <f>SUMIFS(Percentiles_WaSC!$I$23:$I$219,Percentiles_WaSC!$E$23:$E$219,$E10,Percentiles_WaSC!$H$23:$H$219,N$3)</f>
        <v>-2</v>
      </c>
      <c r="O10" s="19">
        <f>SUMIFS(Percentiles_WaSC!$I$23:$I$219,Percentiles_WaSC!$E$23:$E$219,$E10,Percentiles_WaSC!$H$23:$H$219,O$3)</f>
        <v>-1.8000000000000007</v>
      </c>
      <c r="P10" s="19">
        <f>SUMIFS(Percentiles_WaSC!$I$23:$I$219,Percentiles_WaSC!$E$23:$E$219,$E10,Percentiles_WaSC!$H$23:$H$219,P$3)</f>
        <v>-1.1999999999999993</v>
      </c>
      <c r="Q10" s="19">
        <f>SUMIFS(Percentiles_WaSC!$I$23:$I$219,Percentiles_WaSC!$E$23:$E$219,$E10,Percentiles_WaSC!$H$23:$H$219,Q$3)</f>
        <v>-1</v>
      </c>
      <c r="R10" s="19">
        <f>SUMIFS(Percentiles_WaSC!$I$23:$I$219,Percentiles_WaSC!$E$23:$E$219,$E10,Percentiles_WaSC!$H$23:$H$219,R$3)</f>
        <v>-1</v>
      </c>
      <c r="S10" s="19">
        <f>SUMIFS(Percentiles_WaSC!$I$23:$I$219,Percentiles_WaSC!$E$23:$E$219,$E10,Percentiles_WaSC!$H$23:$H$219,S$3)</f>
        <v>-0.39999999999999947</v>
      </c>
      <c r="T10" s="19">
        <f>SUMIFS(Percentiles_WaSC!$I$23:$I$219,Percentiles_WaSC!$E$23:$E$219,$E10,Percentiles_WaSC!$H$23:$H$219,T$3)</f>
        <v>0</v>
      </c>
      <c r="U10" s="19">
        <f>SUMIFS(Percentiles_WaSC!$I$23:$I$219,Percentiles_WaSC!$E$23:$E$219,$E10,Percentiles_WaSC!$H$23:$H$219,U$3)</f>
        <v>0</v>
      </c>
      <c r="V10" s="19">
        <f>SUMIFS(Percentiles_WaSC!$I$23:$I$219,Percentiles_WaSC!$E$23:$E$219,$E10,Percentiles_WaSC!$H$23:$H$219,V$3)</f>
        <v>0.39999999999999858</v>
      </c>
      <c r="W10" s="19">
        <f>SUMIFS(Percentiles_WaSC!$I$23:$I$219,Percentiles_WaSC!$E$23:$E$219,$E10,Percentiles_WaSC!$H$23:$H$219,W$3)</f>
        <v>1</v>
      </c>
      <c r="X10" s="19">
        <f>SUMIFS(Percentiles_WaSC!$I$23:$I$219,Percentiles_WaSC!$E$23:$E$219,$E10,Percentiles_WaSC!$H$23:$H$219,X$3)</f>
        <v>1.6000000000000014</v>
      </c>
      <c r="Y10" s="19">
        <f>SUMIFS(Percentiles_WaSC!$I$23:$I$219,Percentiles_WaSC!$E$23:$E$219,$E10,Percentiles_WaSC!$H$23:$H$219,Y$3)</f>
        <v>2.3999999999999986</v>
      </c>
      <c r="Z10" s="19">
        <f>SUMIFS(Percentiles_WaSC!$I$23:$I$219,Percentiles_WaSC!$E$23:$E$219,$E10,Percentiles_WaSC!$H$23:$H$219,Z$3)</f>
        <v>3.6000000000000014</v>
      </c>
    </row>
    <row r="11" spans="1:30" ht="13.15" hidden="1" outlineLevel="1" x14ac:dyDescent="0.35">
      <c r="E11" s="1" t="s">
        <v>39</v>
      </c>
      <c r="F11" s="1" t="s">
        <v>35</v>
      </c>
      <c r="G11" s="1" t="s">
        <v>92</v>
      </c>
      <c r="H11" s="28"/>
      <c r="I11" s="1"/>
      <c r="J11" s="19">
        <f>SUMIFS(Percentiles_WaSC!$I$23:$I$219,Percentiles_WaSC!$E$23:$E$219,$E11,Percentiles_WaSC!$H$23:$H$219,J$3)</f>
        <v>0</v>
      </c>
      <c r="K11" s="19">
        <f>SUMIFS(Percentiles_WaSC!$I$23:$I$219,Percentiles_WaSC!$E$23:$E$219,$E11,Percentiles_WaSC!$H$23:$H$219,K$3)</f>
        <v>0</v>
      </c>
      <c r="L11" s="19">
        <f>SUMIFS(Percentiles_WaSC!$I$23:$I$219,Percentiles_WaSC!$E$23:$E$219,$E11,Percentiles_WaSC!$H$23:$H$219,L$3)</f>
        <v>0</v>
      </c>
      <c r="M11" s="19">
        <f>SUMIFS(Percentiles_WaSC!$I$23:$I$219,Percentiles_WaSC!$E$23:$E$219,$E11,Percentiles_WaSC!$H$23:$H$219,M$3)</f>
        <v>0</v>
      </c>
      <c r="N11" s="19">
        <f>SUMIFS(Percentiles_WaSC!$I$23:$I$219,Percentiles_WaSC!$E$23:$E$219,$E11,Percentiles_WaSC!$H$23:$H$219,N$3)</f>
        <v>0</v>
      </c>
      <c r="O11" s="19">
        <f>SUMIFS(Percentiles_WaSC!$I$23:$I$219,Percentiles_WaSC!$E$23:$E$219,$E11,Percentiles_WaSC!$H$23:$H$219,O$3)</f>
        <v>0</v>
      </c>
      <c r="P11" s="19">
        <f>SUMIFS(Percentiles_WaSC!$I$23:$I$219,Percentiles_WaSC!$E$23:$E$219,$E11,Percentiles_WaSC!$H$23:$H$219,P$3)</f>
        <v>0</v>
      </c>
      <c r="Q11" s="19">
        <f>SUMIFS(Percentiles_WaSC!$I$23:$I$219,Percentiles_WaSC!$E$23:$E$219,$E11,Percentiles_WaSC!$H$23:$H$219,Q$3)</f>
        <v>0.40000000000000036</v>
      </c>
      <c r="R11" s="19">
        <f>SUMIFS(Percentiles_WaSC!$I$23:$I$219,Percentiles_WaSC!$E$23:$E$219,$E11,Percentiles_WaSC!$H$23:$H$219,R$3)</f>
        <v>1</v>
      </c>
      <c r="S11" s="19">
        <f>SUMIFS(Percentiles_WaSC!$I$23:$I$219,Percentiles_WaSC!$E$23:$E$219,$E11,Percentiles_WaSC!$H$23:$H$219,S$3)</f>
        <v>1</v>
      </c>
      <c r="T11" s="19">
        <f>SUMIFS(Percentiles_WaSC!$I$23:$I$219,Percentiles_WaSC!$E$23:$E$219,$E11,Percentiles_WaSC!$H$23:$H$219,T$3)</f>
        <v>1</v>
      </c>
      <c r="U11" s="19">
        <f>SUMIFS(Percentiles_WaSC!$I$23:$I$219,Percentiles_WaSC!$E$23:$E$219,$E11,Percentiles_WaSC!$H$23:$H$219,U$3)</f>
        <v>1</v>
      </c>
      <c r="V11" s="19">
        <f>SUMIFS(Percentiles_WaSC!$I$23:$I$219,Percentiles_WaSC!$E$23:$E$219,$E11,Percentiles_WaSC!$H$23:$H$219,V$3)</f>
        <v>1</v>
      </c>
      <c r="W11" s="19">
        <f>SUMIFS(Percentiles_WaSC!$I$23:$I$219,Percentiles_WaSC!$E$23:$E$219,$E11,Percentiles_WaSC!$H$23:$H$219,W$3)</f>
        <v>1</v>
      </c>
      <c r="X11" s="19">
        <f>SUMIFS(Percentiles_WaSC!$I$23:$I$219,Percentiles_WaSC!$E$23:$E$219,$E11,Percentiles_WaSC!$H$23:$H$219,X$3)</f>
        <v>1</v>
      </c>
      <c r="Y11" s="19">
        <f>SUMIFS(Percentiles_WaSC!$I$23:$I$219,Percentiles_WaSC!$E$23:$E$219,$E11,Percentiles_WaSC!$H$23:$H$219,Y$3)</f>
        <v>1</v>
      </c>
      <c r="Z11" s="19">
        <f>SUMIFS(Percentiles_WaSC!$I$23:$I$219,Percentiles_WaSC!$E$23:$E$219,$E11,Percentiles_WaSC!$H$23:$H$219,Z$3)</f>
        <v>1</v>
      </c>
    </row>
    <row r="12" spans="1:30" ht="13.15" hidden="1" outlineLevel="1" x14ac:dyDescent="0.35">
      <c r="E12" s="1" t="s">
        <v>40</v>
      </c>
      <c r="F12" s="1" t="s">
        <v>35</v>
      </c>
      <c r="G12" s="1" t="s">
        <v>92</v>
      </c>
      <c r="H12" s="28"/>
      <c r="I12" s="1"/>
      <c r="J12" s="19">
        <f>SUMIFS(Percentiles_WaSC!$I$23:$I$219,Percentiles_WaSC!$E$23:$E$219,$E12,Percentiles_WaSC!$H$23:$H$219,J$3)</f>
        <v>-5.3999999999999995</v>
      </c>
      <c r="K12" s="19">
        <f>SUMIFS(Percentiles_WaSC!$I$23:$I$219,Percentiles_WaSC!$E$23:$E$219,$E12,Percentiles_WaSC!$H$23:$H$219,K$3)</f>
        <v>-3.6000000000000005</v>
      </c>
      <c r="L12" s="19">
        <f>SUMIFS(Percentiles_WaSC!$I$23:$I$219,Percentiles_WaSC!$E$23:$E$219,$E12,Percentiles_WaSC!$H$23:$H$219,L$3)</f>
        <v>-2.5999999999999996</v>
      </c>
      <c r="M12" s="19">
        <f>SUMIFS(Percentiles_WaSC!$I$23:$I$219,Percentiles_WaSC!$E$23:$E$219,$E12,Percentiles_WaSC!$H$23:$H$219,M$3)</f>
        <v>-2</v>
      </c>
      <c r="N12" s="19">
        <f>SUMIFS(Percentiles_WaSC!$I$23:$I$219,Percentiles_WaSC!$E$23:$E$219,$E12,Percentiles_WaSC!$H$23:$H$219,N$3)</f>
        <v>-1.4000000000000004</v>
      </c>
      <c r="O12" s="19">
        <f>SUMIFS(Percentiles_WaSC!$I$23:$I$219,Percentiles_WaSC!$E$23:$E$219,$E12,Percentiles_WaSC!$H$23:$H$219,O$3)</f>
        <v>-0.80000000000000071</v>
      </c>
      <c r="P12" s="19">
        <f>SUMIFS(Percentiles_WaSC!$I$23:$I$219,Percentiles_WaSC!$E$23:$E$219,$E12,Percentiles_WaSC!$H$23:$H$219,P$3)</f>
        <v>-0.19999999999999929</v>
      </c>
      <c r="Q12" s="19">
        <f>SUMIFS(Percentiles_WaSC!$I$23:$I$219,Percentiles_WaSC!$E$23:$E$219,$E12,Percentiles_WaSC!$H$23:$H$219,Q$3)</f>
        <v>0</v>
      </c>
      <c r="R12" s="19">
        <f>SUMIFS(Percentiles_WaSC!$I$23:$I$219,Percentiles_WaSC!$E$23:$E$219,$E12,Percentiles_WaSC!$H$23:$H$219,R$3)</f>
        <v>0</v>
      </c>
      <c r="S12" s="19">
        <f>SUMIFS(Percentiles_WaSC!$I$23:$I$219,Percentiles_WaSC!$E$23:$E$219,$E12,Percentiles_WaSC!$H$23:$H$219,S$3)</f>
        <v>0</v>
      </c>
      <c r="T12" s="19">
        <f>SUMIFS(Percentiles_WaSC!$I$23:$I$219,Percentiles_WaSC!$E$23:$E$219,$E12,Percentiles_WaSC!$H$23:$H$219,T$3)</f>
        <v>0</v>
      </c>
      <c r="U12" s="19">
        <f>SUMIFS(Percentiles_WaSC!$I$23:$I$219,Percentiles_WaSC!$E$23:$E$219,$E12,Percentiles_WaSC!$H$23:$H$219,U$3)</f>
        <v>0</v>
      </c>
      <c r="V12" s="19">
        <f>SUMIFS(Percentiles_WaSC!$I$23:$I$219,Percentiles_WaSC!$E$23:$E$219,$E12,Percentiles_WaSC!$H$23:$H$219,V$3)</f>
        <v>0.39999999999999858</v>
      </c>
      <c r="W12" s="19">
        <f>SUMIFS(Percentiles_WaSC!$I$23:$I$219,Percentiles_WaSC!$E$23:$E$219,$E12,Percentiles_WaSC!$H$23:$H$219,W$3)</f>
        <v>1</v>
      </c>
      <c r="X12" s="19">
        <f>SUMIFS(Percentiles_WaSC!$I$23:$I$219,Percentiles_WaSC!$E$23:$E$219,$E12,Percentiles_WaSC!$H$23:$H$219,X$3)</f>
        <v>1</v>
      </c>
      <c r="Y12" s="19">
        <f>SUMIFS(Percentiles_WaSC!$I$23:$I$219,Percentiles_WaSC!$E$23:$E$219,$E12,Percentiles_WaSC!$H$23:$H$219,Y$3)</f>
        <v>1.1999999999999993</v>
      </c>
      <c r="Z12" s="19">
        <f>SUMIFS(Percentiles_WaSC!$I$23:$I$219,Percentiles_WaSC!$E$23:$E$219,$E12,Percentiles_WaSC!$H$23:$H$219,Z$3)</f>
        <v>1.8000000000000007</v>
      </c>
    </row>
    <row r="13" spans="1:30" ht="13.15" hidden="1" outlineLevel="1" x14ac:dyDescent="0.35">
      <c r="E13" s="1" t="s">
        <v>41</v>
      </c>
      <c r="F13" s="1" t="s">
        <v>35</v>
      </c>
      <c r="G13" s="1" t="s">
        <v>92</v>
      </c>
      <c r="H13" s="28"/>
      <c r="I13" s="1"/>
      <c r="J13" s="19">
        <f>SUMIFS(Percentiles_WaSC!$I$23:$I$219,Percentiles_WaSC!$E$23:$E$219,$E13,Percentiles_WaSC!$H$23:$H$219,J$3)</f>
        <v>-1.7999999999999998</v>
      </c>
      <c r="K13" s="19">
        <f>SUMIFS(Percentiles_WaSC!$I$23:$I$219,Percentiles_WaSC!$E$23:$E$219,$E13,Percentiles_WaSC!$H$23:$H$219,K$3)</f>
        <v>-1.2000000000000002</v>
      </c>
      <c r="L13" s="19">
        <f>SUMIFS(Percentiles_WaSC!$I$23:$I$219,Percentiles_WaSC!$E$23:$E$219,$E13,Percentiles_WaSC!$H$23:$H$219,L$3)</f>
        <v>-1</v>
      </c>
      <c r="M13" s="19">
        <f>SUMIFS(Percentiles_WaSC!$I$23:$I$219,Percentiles_WaSC!$E$23:$E$219,$E13,Percentiles_WaSC!$H$23:$H$219,M$3)</f>
        <v>-1</v>
      </c>
      <c r="N13" s="19">
        <f>SUMIFS(Percentiles_WaSC!$I$23:$I$219,Percentiles_WaSC!$E$23:$E$219,$E13,Percentiles_WaSC!$H$23:$H$219,N$3)</f>
        <v>-0.40000000000000036</v>
      </c>
      <c r="O13" s="19">
        <f>SUMIFS(Percentiles_WaSC!$I$23:$I$219,Percentiles_WaSC!$E$23:$E$219,$E13,Percentiles_WaSC!$H$23:$H$219,O$3)</f>
        <v>0.19999999999999929</v>
      </c>
      <c r="P13" s="19">
        <f>SUMIFS(Percentiles_WaSC!$I$23:$I$219,Percentiles_WaSC!$E$23:$E$219,$E13,Percentiles_WaSC!$H$23:$H$219,P$3)</f>
        <v>0.80000000000000071</v>
      </c>
      <c r="Q13" s="19">
        <f>SUMIFS(Percentiles_WaSC!$I$23:$I$219,Percentiles_WaSC!$E$23:$E$219,$E13,Percentiles_WaSC!$H$23:$H$219,Q$3)</f>
        <v>1</v>
      </c>
      <c r="R13" s="19">
        <f>SUMIFS(Percentiles_WaSC!$I$23:$I$219,Percentiles_WaSC!$E$23:$E$219,$E13,Percentiles_WaSC!$H$23:$H$219,R$3)</f>
        <v>1</v>
      </c>
      <c r="S13" s="19">
        <f>SUMIFS(Percentiles_WaSC!$I$23:$I$219,Percentiles_WaSC!$E$23:$E$219,$E13,Percentiles_WaSC!$H$23:$H$219,S$3)</f>
        <v>1</v>
      </c>
      <c r="T13" s="19">
        <f>SUMIFS(Percentiles_WaSC!$I$23:$I$219,Percentiles_WaSC!$E$23:$E$219,$E13,Percentiles_WaSC!$H$23:$H$219,T$3)</f>
        <v>1.1999999999999993</v>
      </c>
      <c r="U13" s="19">
        <f>SUMIFS(Percentiles_WaSC!$I$23:$I$219,Percentiles_WaSC!$E$23:$E$219,$E13,Percentiles_WaSC!$H$23:$H$219,U$3)</f>
        <v>1.8000000000000007</v>
      </c>
      <c r="V13" s="19">
        <f>SUMIFS(Percentiles_WaSC!$I$23:$I$219,Percentiles_WaSC!$E$23:$E$219,$E13,Percentiles_WaSC!$H$23:$H$219,V$3)</f>
        <v>2.3999999999999986</v>
      </c>
      <c r="W13" s="19">
        <f>SUMIFS(Percentiles_WaSC!$I$23:$I$219,Percentiles_WaSC!$E$23:$E$219,$E13,Percentiles_WaSC!$H$23:$H$219,W$3)</f>
        <v>3</v>
      </c>
      <c r="X13" s="19">
        <f>SUMIFS(Percentiles_WaSC!$I$23:$I$219,Percentiles_WaSC!$E$23:$E$219,$E13,Percentiles_WaSC!$H$23:$H$219,X$3)</f>
        <v>3.6000000000000014</v>
      </c>
      <c r="Y13" s="19">
        <f>SUMIFS(Percentiles_WaSC!$I$23:$I$219,Percentiles_WaSC!$E$23:$E$219,$E13,Percentiles_WaSC!$H$23:$H$219,Y$3)</f>
        <v>4.5999999999999979</v>
      </c>
      <c r="Z13" s="19">
        <f>SUMIFS(Percentiles_WaSC!$I$23:$I$219,Percentiles_WaSC!$E$23:$E$219,$E13,Percentiles_WaSC!$H$23:$H$219,Z$3)</f>
        <v>6.4000000000000021</v>
      </c>
    </row>
    <row r="14" spans="1:30" ht="13.15" hidden="1" outlineLevel="1" x14ac:dyDescent="0.35">
      <c r="E14" s="1" t="s">
        <v>42</v>
      </c>
      <c r="F14" s="1" t="s">
        <v>35</v>
      </c>
      <c r="G14" s="1" t="s">
        <v>92</v>
      </c>
      <c r="H14" s="28"/>
      <c r="I14" s="1"/>
      <c r="J14" s="19">
        <f>SUMIFS(Percentiles_WaSC!$I$23:$I$219,Percentiles_WaSC!$E$23:$E$219,$E14,Percentiles_WaSC!$H$23:$H$219,J$3)</f>
        <v>-6.8</v>
      </c>
      <c r="K14" s="19">
        <f>SUMIFS(Percentiles_WaSC!$I$23:$I$219,Percentiles_WaSC!$E$23:$E$219,$E14,Percentiles_WaSC!$H$23:$H$219,K$3)</f>
        <v>-6.2</v>
      </c>
      <c r="L14" s="19">
        <f>SUMIFS(Percentiles_WaSC!$I$23:$I$219,Percentiles_WaSC!$E$23:$E$219,$E14,Percentiles_WaSC!$H$23:$H$219,L$3)</f>
        <v>-4.7999999999999989</v>
      </c>
      <c r="M14" s="19">
        <f>SUMIFS(Percentiles_WaSC!$I$23:$I$219,Percentiles_WaSC!$E$23:$E$219,$E14,Percentiles_WaSC!$H$23:$H$219,M$3)</f>
        <v>-3</v>
      </c>
      <c r="N14" s="19">
        <f>SUMIFS(Percentiles_WaSC!$I$23:$I$219,Percentiles_WaSC!$E$23:$E$219,$E14,Percentiles_WaSC!$H$23:$H$219,N$3)</f>
        <v>-2.4000000000000004</v>
      </c>
      <c r="O14" s="19">
        <f>SUMIFS(Percentiles_WaSC!$I$23:$I$219,Percentiles_WaSC!$E$23:$E$219,$E14,Percentiles_WaSC!$H$23:$H$219,O$3)</f>
        <v>-2</v>
      </c>
      <c r="P14" s="19">
        <f>SUMIFS(Percentiles_WaSC!$I$23:$I$219,Percentiles_WaSC!$E$23:$E$219,$E14,Percentiles_WaSC!$H$23:$H$219,P$3)</f>
        <v>-2</v>
      </c>
      <c r="Q14" s="19">
        <f>SUMIFS(Percentiles_WaSC!$I$23:$I$219,Percentiles_WaSC!$E$23:$E$219,$E14,Percentiles_WaSC!$H$23:$H$219,Q$3)</f>
        <v>-1.5999999999999996</v>
      </c>
      <c r="R14" s="19">
        <f>SUMIFS(Percentiles_WaSC!$I$23:$I$219,Percentiles_WaSC!$E$23:$E$219,$E14,Percentiles_WaSC!$H$23:$H$219,R$3)</f>
        <v>-1</v>
      </c>
      <c r="S14" s="19">
        <f>SUMIFS(Percentiles_WaSC!$I$23:$I$219,Percentiles_WaSC!$E$23:$E$219,$E14,Percentiles_WaSC!$H$23:$H$219,S$3)</f>
        <v>-1</v>
      </c>
      <c r="T14" s="19">
        <f>SUMIFS(Percentiles_WaSC!$I$23:$I$219,Percentiles_WaSC!$E$23:$E$219,$E14,Percentiles_WaSC!$H$23:$H$219,T$3)</f>
        <v>-1</v>
      </c>
      <c r="U14" s="19">
        <f>SUMIFS(Percentiles_WaSC!$I$23:$I$219,Percentiles_WaSC!$E$23:$E$219,$E14,Percentiles_WaSC!$H$23:$H$219,U$3)</f>
        <v>-1</v>
      </c>
      <c r="V14" s="19">
        <f>SUMIFS(Percentiles_WaSC!$I$23:$I$219,Percentiles_WaSC!$E$23:$E$219,$E14,Percentiles_WaSC!$H$23:$H$219,V$3)</f>
        <v>-0.60000000000000142</v>
      </c>
      <c r="W14" s="19">
        <f>SUMIFS(Percentiles_WaSC!$I$23:$I$219,Percentiles_WaSC!$E$23:$E$219,$E14,Percentiles_WaSC!$H$23:$H$219,W$3)</f>
        <v>0</v>
      </c>
      <c r="X14" s="19">
        <f>SUMIFS(Percentiles_WaSC!$I$23:$I$219,Percentiles_WaSC!$E$23:$E$219,$E14,Percentiles_WaSC!$H$23:$H$219,X$3)</f>
        <v>0</v>
      </c>
      <c r="Y14" s="19">
        <f>SUMIFS(Percentiles_WaSC!$I$23:$I$219,Percentiles_WaSC!$E$23:$E$219,$E14,Percentiles_WaSC!$H$23:$H$219,Y$3)</f>
        <v>0.19999999999999929</v>
      </c>
      <c r="Z14" s="19">
        <f>SUMIFS(Percentiles_WaSC!$I$23:$I$219,Percentiles_WaSC!$E$23:$E$219,$E14,Percentiles_WaSC!$H$23:$H$219,Z$3)</f>
        <v>0.80000000000000071</v>
      </c>
    </row>
    <row r="15" spans="1:30" ht="13.15" hidden="1" outlineLevel="1" x14ac:dyDescent="0.35">
      <c r="E15" s="1" t="s">
        <v>43</v>
      </c>
      <c r="F15" s="1" t="s">
        <v>35</v>
      </c>
      <c r="G15" s="1" t="s">
        <v>92</v>
      </c>
      <c r="H15" s="28"/>
      <c r="I15" s="1"/>
      <c r="J15" s="19">
        <f>SUMIFS(Percentiles_WaSC!$I$23:$I$219,Percentiles_WaSC!$E$23:$E$219,$E15,Percentiles_WaSC!$H$23:$H$219,J$3)</f>
        <v>-11.8</v>
      </c>
      <c r="K15" s="19">
        <f>SUMIFS(Percentiles_WaSC!$I$23:$I$219,Percentiles_WaSC!$E$23:$E$219,$E15,Percentiles_WaSC!$H$23:$H$219,K$3)</f>
        <v>-11.2</v>
      </c>
      <c r="L15" s="19">
        <f>SUMIFS(Percentiles_WaSC!$I$23:$I$219,Percentiles_WaSC!$E$23:$E$219,$E15,Percentiles_WaSC!$H$23:$H$219,L$3)</f>
        <v>-8.9999999999999982</v>
      </c>
      <c r="M15" s="19">
        <f>SUMIFS(Percentiles_WaSC!$I$23:$I$219,Percentiles_WaSC!$E$23:$E$219,$E15,Percentiles_WaSC!$H$23:$H$219,M$3)</f>
        <v>-6</v>
      </c>
      <c r="N15" s="19">
        <f>SUMIFS(Percentiles_WaSC!$I$23:$I$219,Percentiles_WaSC!$E$23:$E$219,$E15,Percentiles_WaSC!$H$23:$H$219,N$3)</f>
        <v>-5.4</v>
      </c>
      <c r="O15" s="19">
        <f>SUMIFS(Percentiles_WaSC!$I$23:$I$219,Percentiles_WaSC!$E$23:$E$219,$E15,Percentiles_WaSC!$H$23:$H$219,O$3)</f>
        <v>-5</v>
      </c>
      <c r="P15" s="19">
        <f>SUMIFS(Percentiles_WaSC!$I$23:$I$219,Percentiles_WaSC!$E$23:$E$219,$E15,Percentiles_WaSC!$H$23:$H$219,P$3)</f>
        <v>-5</v>
      </c>
      <c r="Q15" s="19">
        <f>SUMIFS(Percentiles_WaSC!$I$23:$I$219,Percentiles_WaSC!$E$23:$E$219,$E15,Percentiles_WaSC!$H$23:$H$219,Q$3)</f>
        <v>-4.5999999999999996</v>
      </c>
      <c r="R15" s="19">
        <f>SUMIFS(Percentiles_WaSC!$I$23:$I$219,Percentiles_WaSC!$E$23:$E$219,$E15,Percentiles_WaSC!$H$23:$H$219,R$3)</f>
        <v>-4</v>
      </c>
      <c r="S15" s="19">
        <f>SUMIFS(Percentiles_WaSC!$I$23:$I$219,Percentiles_WaSC!$E$23:$E$219,$E15,Percentiles_WaSC!$H$23:$H$219,S$3)</f>
        <v>-4</v>
      </c>
      <c r="T15" s="19">
        <f>SUMIFS(Percentiles_WaSC!$I$23:$I$219,Percentiles_WaSC!$E$23:$E$219,$E15,Percentiles_WaSC!$H$23:$H$219,T$3)</f>
        <v>-3.8000000000000007</v>
      </c>
      <c r="U15" s="19">
        <f>SUMIFS(Percentiles_WaSC!$I$23:$I$219,Percentiles_WaSC!$E$23:$E$219,$E15,Percentiles_WaSC!$H$23:$H$219,U$3)</f>
        <v>-3.1999999999999993</v>
      </c>
      <c r="V15" s="19">
        <f>SUMIFS(Percentiles_WaSC!$I$23:$I$219,Percentiles_WaSC!$E$23:$E$219,$E15,Percentiles_WaSC!$H$23:$H$219,V$3)</f>
        <v>-3</v>
      </c>
      <c r="W15" s="19">
        <f>SUMIFS(Percentiles_WaSC!$I$23:$I$219,Percentiles_WaSC!$E$23:$E$219,$E15,Percentiles_WaSC!$H$23:$H$219,W$3)</f>
        <v>-3</v>
      </c>
      <c r="X15" s="19">
        <f>SUMIFS(Percentiles_WaSC!$I$23:$I$219,Percentiles_WaSC!$E$23:$E$219,$E15,Percentiles_WaSC!$H$23:$H$219,X$3)</f>
        <v>-2.3999999999999986</v>
      </c>
      <c r="Y15" s="19">
        <f>SUMIFS(Percentiles_WaSC!$I$23:$I$219,Percentiles_WaSC!$E$23:$E$219,$E15,Percentiles_WaSC!$H$23:$H$219,Y$3)</f>
        <v>-1.8000000000000007</v>
      </c>
      <c r="Z15" s="19">
        <f>SUMIFS(Percentiles_WaSC!$I$23:$I$219,Percentiles_WaSC!$E$23:$E$219,$E15,Percentiles_WaSC!$H$23:$H$219,Z$3)</f>
        <v>-1.1999999999999993</v>
      </c>
    </row>
    <row r="16" spans="1:30" ht="13.15" hidden="1" outlineLevel="1" x14ac:dyDescent="0.35">
      <c r="E16" s="1" t="s">
        <v>44</v>
      </c>
      <c r="F16" s="1" t="s">
        <v>35</v>
      </c>
      <c r="G16" s="1" t="s">
        <v>92</v>
      </c>
      <c r="H16" s="28"/>
      <c r="I16" s="1"/>
      <c r="J16" s="19">
        <f>SUMIFS(Percentiles_WaSC!$I$23:$I$219,Percentiles_WaSC!$E$23:$E$219,$E16,Percentiles_WaSC!$H$23:$H$219,J$3)</f>
        <v>-11.6</v>
      </c>
      <c r="K16" s="19">
        <f>SUMIFS(Percentiles_WaSC!$I$23:$I$219,Percentiles_WaSC!$E$23:$E$219,$E16,Percentiles_WaSC!$H$23:$H$219,K$3)</f>
        <v>-10.4</v>
      </c>
      <c r="L16" s="19">
        <f>SUMIFS(Percentiles_WaSC!$I$23:$I$219,Percentiles_WaSC!$E$23:$E$219,$E16,Percentiles_WaSC!$H$23:$H$219,L$3)</f>
        <v>-9.6</v>
      </c>
      <c r="M16" s="19">
        <f>SUMIFS(Percentiles_WaSC!$I$23:$I$219,Percentiles_WaSC!$E$23:$E$219,$E16,Percentiles_WaSC!$H$23:$H$219,M$3)</f>
        <v>-9</v>
      </c>
      <c r="N16" s="19">
        <f>SUMIFS(Percentiles_WaSC!$I$23:$I$219,Percentiles_WaSC!$E$23:$E$219,$E16,Percentiles_WaSC!$H$23:$H$219,N$3)</f>
        <v>-9</v>
      </c>
      <c r="O16" s="19">
        <f>SUMIFS(Percentiles_WaSC!$I$23:$I$219,Percentiles_WaSC!$E$23:$E$219,$E16,Percentiles_WaSC!$H$23:$H$219,O$3)</f>
        <v>-8.2000000000000028</v>
      </c>
      <c r="P16" s="19">
        <f>SUMIFS(Percentiles_WaSC!$I$23:$I$219,Percentiles_WaSC!$E$23:$E$219,$E16,Percentiles_WaSC!$H$23:$H$219,P$3)</f>
        <v>-5.7999999999999972</v>
      </c>
      <c r="Q16" s="19">
        <f>SUMIFS(Percentiles_WaSC!$I$23:$I$219,Percentiles_WaSC!$E$23:$E$219,$E16,Percentiles_WaSC!$H$23:$H$219,Q$3)</f>
        <v>-4.5999999999999996</v>
      </c>
      <c r="R16" s="19">
        <f>SUMIFS(Percentiles_WaSC!$I$23:$I$219,Percentiles_WaSC!$E$23:$E$219,$E16,Percentiles_WaSC!$H$23:$H$219,R$3)</f>
        <v>-4</v>
      </c>
      <c r="S16" s="19">
        <f>SUMIFS(Percentiles_WaSC!$I$23:$I$219,Percentiles_WaSC!$E$23:$E$219,$E16,Percentiles_WaSC!$H$23:$H$219,S$3)</f>
        <v>-4</v>
      </c>
      <c r="T16" s="19">
        <f>SUMIFS(Percentiles_WaSC!$I$23:$I$219,Percentiles_WaSC!$E$23:$E$219,$E16,Percentiles_WaSC!$H$23:$H$219,T$3)</f>
        <v>-4</v>
      </c>
      <c r="U16" s="19">
        <f>SUMIFS(Percentiles_WaSC!$I$23:$I$219,Percentiles_WaSC!$E$23:$E$219,$E16,Percentiles_WaSC!$H$23:$H$219,U$3)</f>
        <v>-4</v>
      </c>
      <c r="V16" s="19">
        <f>SUMIFS(Percentiles_WaSC!$I$23:$I$219,Percentiles_WaSC!$E$23:$E$219,$E16,Percentiles_WaSC!$H$23:$H$219,V$3)</f>
        <v>-3.6000000000000014</v>
      </c>
      <c r="W16" s="19">
        <f>SUMIFS(Percentiles_WaSC!$I$23:$I$219,Percentiles_WaSC!$E$23:$E$219,$E16,Percentiles_WaSC!$H$23:$H$219,W$3)</f>
        <v>-3</v>
      </c>
      <c r="X16" s="19">
        <f>SUMIFS(Percentiles_WaSC!$I$23:$I$219,Percentiles_WaSC!$E$23:$E$219,$E16,Percentiles_WaSC!$H$23:$H$219,X$3)</f>
        <v>-0.59999999999999432</v>
      </c>
      <c r="Y16" s="19">
        <f>SUMIFS(Percentiles_WaSC!$I$23:$I$219,Percentiles_WaSC!$E$23:$E$219,$E16,Percentiles_WaSC!$H$23:$H$219,Y$3)</f>
        <v>1.1999999999999993</v>
      </c>
      <c r="Z16" s="19">
        <f>SUMIFS(Percentiles_WaSC!$I$23:$I$219,Percentiles_WaSC!$E$23:$E$219,$E16,Percentiles_WaSC!$H$23:$H$219,Z$3)</f>
        <v>1.8000000000000007</v>
      </c>
    </row>
    <row r="17" spans="1:30" ht="13.15" hidden="1" outlineLevel="1" x14ac:dyDescent="0.35">
      <c r="E17" s="1" t="s">
        <v>45</v>
      </c>
      <c r="F17" s="1" t="s">
        <v>35</v>
      </c>
      <c r="G17" s="1" t="s">
        <v>92</v>
      </c>
      <c r="H17" s="28"/>
      <c r="I17" s="1"/>
      <c r="J17" s="19">
        <f>SUMIFS(Percentiles_WaSC!$I$23:$I$219,Percentiles_WaSC!$E$23:$E$219,$E17,Percentiles_WaSC!$H$23:$H$219,J$3)</f>
        <v>1.2000000000000002</v>
      </c>
      <c r="K17" s="19">
        <f>SUMIFS(Percentiles_WaSC!$I$23:$I$219,Percentiles_WaSC!$E$23:$E$219,$E17,Percentiles_WaSC!$H$23:$H$219,K$3)</f>
        <v>1.7999999999999998</v>
      </c>
      <c r="L17" s="19">
        <f>SUMIFS(Percentiles_WaSC!$I$23:$I$219,Percentiles_WaSC!$E$23:$E$219,$E17,Percentiles_WaSC!$H$23:$H$219,L$3)</f>
        <v>2</v>
      </c>
      <c r="M17" s="19">
        <f>SUMIFS(Percentiles_WaSC!$I$23:$I$219,Percentiles_WaSC!$E$23:$E$219,$E17,Percentiles_WaSC!$H$23:$H$219,M$3)</f>
        <v>2</v>
      </c>
      <c r="N17" s="19">
        <f>SUMIFS(Percentiles_WaSC!$I$23:$I$219,Percentiles_WaSC!$E$23:$E$219,$E17,Percentiles_WaSC!$H$23:$H$219,N$3)</f>
        <v>2</v>
      </c>
      <c r="O17" s="19">
        <f>SUMIFS(Percentiles_WaSC!$I$23:$I$219,Percentiles_WaSC!$E$23:$E$219,$E17,Percentiles_WaSC!$H$23:$H$219,O$3)</f>
        <v>2.1999999999999993</v>
      </c>
      <c r="P17" s="19">
        <f>SUMIFS(Percentiles_WaSC!$I$23:$I$219,Percentiles_WaSC!$E$23:$E$219,$E17,Percentiles_WaSC!$H$23:$H$219,P$3)</f>
        <v>2.8000000000000007</v>
      </c>
      <c r="Q17" s="19">
        <f>SUMIFS(Percentiles_WaSC!$I$23:$I$219,Percentiles_WaSC!$E$23:$E$219,$E17,Percentiles_WaSC!$H$23:$H$219,Q$3)</f>
        <v>3</v>
      </c>
      <c r="R17" s="19">
        <f>SUMIFS(Percentiles_WaSC!$I$23:$I$219,Percentiles_WaSC!$E$23:$E$219,$E17,Percentiles_WaSC!$H$23:$H$219,R$3)</f>
        <v>3</v>
      </c>
      <c r="S17" s="19">
        <f>SUMIFS(Percentiles_WaSC!$I$23:$I$219,Percentiles_WaSC!$E$23:$E$219,$E17,Percentiles_WaSC!$H$23:$H$219,S$3)</f>
        <v>3.6000000000000005</v>
      </c>
      <c r="T17" s="19">
        <f>SUMIFS(Percentiles_WaSC!$I$23:$I$219,Percentiles_WaSC!$E$23:$E$219,$E17,Percentiles_WaSC!$H$23:$H$219,T$3)</f>
        <v>4.1999999999999993</v>
      </c>
      <c r="U17" s="19">
        <f>SUMIFS(Percentiles_WaSC!$I$23:$I$219,Percentiles_WaSC!$E$23:$E$219,$E17,Percentiles_WaSC!$H$23:$H$219,U$3)</f>
        <v>4.8000000000000007</v>
      </c>
      <c r="V17" s="19">
        <f>SUMIFS(Percentiles_WaSC!$I$23:$I$219,Percentiles_WaSC!$E$23:$E$219,$E17,Percentiles_WaSC!$H$23:$H$219,V$3)</f>
        <v>5.3999999999999986</v>
      </c>
      <c r="W17" s="19">
        <f>SUMIFS(Percentiles_WaSC!$I$23:$I$219,Percentiles_WaSC!$E$23:$E$219,$E17,Percentiles_WaSC!$H$23:$H$219,W$3)</f>
        <v>6</v>
      </c>
      <c r="X17" s="19">
        <f>SUMIFS(Percentiles_WaSC!$I$23:$I$219,Percentiles_WaSC!$E$23:$E$219,$E17,Percentiles_WaSC!$H$23:$H$219,X$3)</f>
        <v>6</v>
      </c>
      <c r="Y17" s="19">
        <f>SUMIFS(Percentiles_WaSC!$I$23:$I$219,Percentiles_WaSC!$E$23:$E$219,$E17,Percentiles_WaSC!$H$23:$H$219,Y$3)</f>
        <v>6.3999999999999986</v>
      </c>
      <c r="Z17" s="19">
        <f>SUMIFS(Percentiles_WaSC!$I$23:$I$219,Percentiles_WaSC!$E$23:$E$219,$E17,Percentiles_WaSC!$H$23:$H$219,Z$3)</f>
        <v>7.6000000000000014</v>
      </c>
    </row>
    <row r="18" spans="1:30" ht="13.15" hidden="1" outlineLevel="1" x14ac:dyDescent="0.35">
      <c r="E18" s="1" t="s">
        <v>46</v>
      </c>
      <c r="F18" s="1" t="s">
        <v>35</v>
      </c>
      <c r="G18" s="1" t="s">
        <v>92</v>
      </c>
      <c r="H18" s="28"/>
      <c r="I18" s="1"/>
      <c r="J18" s="19">
        <f>SUMIFS(Percentiles_WaSC!$I$23:$I$219,Percentiles_WaSC!$E$23:$E$219,$E18,Percentiles_WaSC!$H$23:$H$219,J$3)</f>
        <v>-3.8</v>
      </c>
      <c r="K18" s="19">
        <f>SUMIFS(Percentiles_WaSC!$I$23:$I$219,Percentiles_WaSC!$E$23:$E$219,$E18,Percentiles_WaSC!$H$23:$H$219,K$3)</f>
        <v>-3.2</v>
      </c>
      <c r="L18" s="19">
        <f>SUMIFS(Percentiles_WaSC!$I$23:$I$219,Percentiles_WaSC!$E$23:$E$219,$E18,Percentiles_WaSC!$H$23:$H$219,L$3)</f>
        <v>-2.5999999999999996</v>
      </c>
      <c r="M18" s="19">
        <f>SUMIFS(Percentiles_WaSC!$I$23:$I$219,Percentiles_WaSC!$E$23:$E$219,$E18,Percentiles_WaSC!$H$23:$H$219,M$3)</f>
        <v>-2</v>
      </c>
      <c r="N18" s="19">
        <f>SUMIFS(Percentiles_WaSC!$I$23:$I$219,Percentiles_WaSC!$E$23:$E$219,$E18,Percentiles_WaSC!$H$23:$H$219,N$3)</f>
        <v>-1.4000000000000004</v>
      </c>
      <c r="O18" s="19">
        <f>SUMIFS(Percentiles_WaSC!$I$23:$I$219,Percentiles_WaSC!$E$23:$E$219,$E18,Percentiles_WaSC!$H$23:$H$219,O$3)</f>
        <v>-0.80000000000000071</v>
      </c>
      <c r="P18" s="19">
        <f>SUMIFS(Percentiles_WaSC!$I$23:$I$219,Percentiles_WaSC!$E$23:$E$219,$E18,Percentiles_WaSC!$H$23:$H$219,P$3)</f>
        <v>-0.19999999999999929</v>
      </c>
      <c r="Q18" s="19">
        <f>SUMIFS(Percentiles_WaSC!$I$23:$I$219,Percentiles_WaSC!$E$23:$E$219,$E18,Percentiles_WaSC!$H$23:$H$219,Q$3)</f>
        <v>0</v>
      </c>
      <c r="R18" s="19">
        <f>SUMIFS(Percentiles_WaSC!$I$23:$I$219,Percentiles_WaSC!$E$23:$E$219,$E18,Percentiles_WaSC!$H$23:$H$219,R$3)</f>
        <v>0</v>
      </c>
      <c r="S18" s="19">
        <f>SUMIFS(Percentiles_WaSC!$I$23:$I$219,Percentiles_WaSC!$E$23:$E$219,$E18,Percentiles_WaSC!$H$23:$H$219,S$3)</f>
        <v>0</v>
      </c>
      <c r="T18" s="19">
        <f>SUMIFS(Percentiles_WaSC!$I$23:$I$219,Percentiles_WaSC!$E$23:$E$219,$E18,Percentiles_WaSC!$H$23:$H$219,T$3)</f>
        <v>0.19999999999999929</v>
      </c>
      <c r="U18" s="19">
        <f>SUMIFS(Percentiles_WaSC!$I$23:$I$219,Percentiles_WaSC!$E$23:$E$219,$E18,Percentiles_WaSC!$H$23:$H$219,U$3)</f>
        <v>0.80000000000000071</v>
      </c>
      <c r="V18" s="19">
        <f>SUMIFS(Percentiles_WaSC!$I$23:$I$219,Percentiles_WaSC!$E$23:$E$219,$E18,Percentiles_WaSC!$H$23:$H$219,V$3)</f>
        <v>1.7999999999999972</v>
      </c>
      <c r="W18" s="19">
        <f>SUMIFS(Percentiles_WaSC!$I$23:$I$219,Percentiles_WaSC!$E$23:$E$219,$E18,Percentiles_WaSC!$H$23:$H$219,W$3)</f>
        <v>3</v>
      </c>
      <c r="X18" s="19">
        <f>SUMIFS(Percentiles_WaSC!$I$23:$I$219,Percentiles_WaSC!$E$23:$E$219,$E18,Percentiles_WaSC!$H$23:$H$219,X$3)</f>
        <v>3</v>
      </c>
      <c r="Y18" s="19">
        <f>SUMIFS(Percentiles_WaSC!$I$23:$I$219,Percentiles_WaSC!$E$23:$E$219,$E18,Percentiles_WaSC!$H$23:$H$219,Y$3)</f>
        <v>3.1999999999999993</v>
      </c>
      <c r="Z18" s="19">
        <f>SUMIFS(Percentiles_WaSC!$I$23:$I$219,Percentiles_WaSC!$E$23:$E$219,$E18,Percentiles_WaSC!$H$23:$H$219,Z$3)</f>
        <v>3.8000000000000007</v>
      </c>
    </row>
    <row r="19" spans="1:30" ht="13.15" hidden="1" outlineLevel="1" x14ac:dyDescent="0.35">
      <c r="E19" s="1" t="s">
        <v>47</v>
      </c>
      <c r="F19" s="1" t="s">
        <v>35</v>
      </c>
      <c r="G19" s="1" t="s">
        <v>92</v>
      </c>
      <c r="H19" s="28"/>
      <c r="I19" s="1"/>
      <c r="J19" s="19">
        <f>SUMIFS(Percentiles_WaSC!$I$23:$I$219,Percentiles_WaSC!$E$23:$E$219,$E19,Percentiles_WaSC!$H$23:$H$219,J$3)</f>
        <v>-6.3999999999999995</v>
      </c>
      <c r="K19" s="19">
        <f>SUMIFS(Percentiles_WaSC!$I$23:$I$219,Percentiles_WaSC!$E$23:$E$219,$E19,Percentiles_WaSC!$H$23:$H$219,K$3)</f>
        <v>-4.6000000000000005</v>
      </c>
      <c r="L19" s="19">
        <f>SUMIFS(Percentiles_WaSC!$I$23:$I$219,Percentiles_WaSC!$E$23:$E$219,$E19,Percentiles_WaSC!$H$23:$H$219,L$3)</f>
        <v>-4</v>
      </c>
      <c r="M19" s="19">
        <f>SUMIFS(Percentiles_WaSC!$I$23:$I$219,Percentiles_WaSC!$E$23:$E$219,$E19,Percentiles_WaSC!$H$23:$H$219,M$3)</f>
        <v>-4</v>
      </c>
      <c r="N19" s="19">
        <f>SUMIFS(Percentiles_WaSC!$I$23:$I$219,Percentiles_WaSC!$E$23:$E$219,$E19,Percentiles_WaSC!$H$23:$H$219,N$3)</f>
        <v>-4</v>
      </c>
      <c r="O19" s="19">
        <f>SUMIFS(Percentiles_WaSC!$I$23:$I$219,Percentiles_WaSC!$E$23:$E$219,$E19,Percentiles_WaSC!$H$23:$H$219,O$3)</f>
        <v>-4</v>
      </c>
      <c r="P19" s="19">
        <f>SUMIFS(Percentiles_WaSC!$I$23:$I$219,Percentiles_WaSC!$E$23:$E$219,$E19,Percentiles_WaSC!$H$23:$H$219,P$3)</f>
        <v>-4</v>
      </c>
      <c r="Q19" s="19">
        <f>SUMIFS(Percentiles_WaSC!$I$23:$I$219,Percentiles_WaSC!$E$23:$E$219,$E19,Percentiles_WaSC!$H$23:$H$219,Q$3)</f>
        <v>-3.5999999999999996</v>
      </c>
      <c r="R19" s="19">
        <f>SUMIFS(Percentiles_WaSC!$I$23:$I$219,Percentiles_WaSC!$E$23:$E$219,$E19,Percentiles_WaSC!$H$23:$H$219,R$3)</f>
        <v>-3</v>
      </c>
      <c r="S19" s="19">
        <f>SUMIFS(Percentiles_WaSC!$I$23:$I$219,Percentiles_WaSC!$E$23:$E$219,$E19,Percentiles_WaSC!$H$23:$H$219,S$3)</f>
        <v>-3</v>
      </c>
      <c r="T19" s="19">
        <f>SUMIFS(Percentiles_WaSC!$I$23:$I$219,Percentiles_WaSC!$E$23:$E$219,$E19,Percentiles_WaSC!$H$23:$H$219,T$3)</f>
        <v>-2.8000000000000007</v>
      </c>
      <c r="U19" s="19">
        <f>SUMIFS(Percentiles_WaSC!$I$23:$I$219,Percentiles_WaSC!$E$23:$E$219,$E19,Percentiles_WaSC!$H$23:$H$219,U$3)</f>
        <v>-2.1999999999999993</v>
      </c>
      <c r="V19" s="19">
        <f>SUMIFS(Percentiles_WaSC!$I$23:$I$219,Percentiles_WaSC!$E$23:$E$219,$E19,Percentiles_WaSC!$H$23:$H$219,V$3)</f>
        <v>-2</v>
      </c>
      <c r="W19" s="19">
        <f>SUMIFS(Percentiles_WaSC!$I$23:$I$219,Percentiles_WaSC!$E$23:$E$219,$E19,Percentiles_WaSC!$H$23:$H$219,W$3)</f>
        <v>-2</v>
      </c>
      <c r="X19" s="19">
        <f>SUMIFS(Percentiles_WaSC!$I$23:$I$219,Percentiles_WaSC!$E$23:$E$219,$E19,Percentiles_WaSC!$H$23:$H$219,X$3)</f>
        <v>-0.19999999999999574</v>
      </c>
      <c r="Y19" s="19">
        <f>SUMIFS(Percentiles_WaSC!$I$23:$I$219,Percentiles_WaSC!$E$23:$E$219,$E19,Percentiles_WaSC!$H$23:$H$219,Y$3)</f>
        <v>1.1999999999999993</v>
      </c>
      <c r="Z19" s="19">
        <f>SUMIFS(Percentiles_WaSC!$I$23:$I$219,Percentiles_WaSC!$E$23:$E$219,$E19,Percentiles_WaSC!$H$23:$H$219,Z$3)</f>
        <v>1.8000000000000007</v>
      </c>
    </row>
    <row r="20" spans="1:30" ht="13.15" collapsed="1" x14ac:dyDescent="0.35">
      <c r="E20" s="1"/>
      <c r="F20" s="1"/>
      <c r="G20" s="1"/>
      <c r="H20" s="1"/>
      <c r="I20" s="1"/>
      <c r="N20" s="9"/>
      <c r="O20" s="3"/>
      <c r="Q20" s="9"/>
    </row>
    <row r="21" spans="1:30" s="70" customFormat="1" ht="13.15" x14ac:dyDescent="0.35">
      <c r="A21" s="69" t="s">
        <v>93</v>
      </c>
      <c r="B21" s="69"/>
    </row>
    <row r="22" spans="1:30" ht="13.15" x14ac:dyDescent="0.35">
      <c r="E22" s="1"/>
      <c r="F22" s="1"/>
      <c r="G22" s="1"/>
      <c r="H22" s="1"/>
      <c r="I22" s="1"/>
    </row>
    <row r="23" spans="1:30" ht="13.15" x14ac:dyDescent="0.35">
      <c r="E23" s="1" t="s">
        <v>34</v>
      </c>
      <c r="F23" s="1" t="s">
        <v>35</v>
      </c>
      <c r="G23" s="1" t="s">
        <v>92</v>
      </c>
      <c r="H23" s="28"/>
      <c r="I23" s="1"/>
      <c r="J23" s="19">
        <f>'WaSC_lower quartile'!H27</f>
        <v>-9</v>
      </c>
      <c r="K23" s="9">
        <f t="shared" ref="K23:Z23" si="0">IF(K9="","",K9-(J9-J23))</f>
        <v>-8.3999999999999986</v>
      </c>
      <c r="L23" s="9">
        <f t="shared" si="0"/>
        <v>-7.7999999999999989</v>
      </c>
      <c r="M23" s="9">
        <f t="shared" si="0"/>
        <v>-7.1999999999999993</v>
      </c>
      <c r="N23" s="9">
        <f t="shared" si="0"/>
        <v>-7.1999999999999993</v>
      </c>
      <c r="O23" s="9">
        <f t="shared" si="0"/>
        <v>-7</v>
      </c>
      <c r="P23" s="9">
        <f t="shared" si="0"/>
        <v>-6.3999999999999986</v>
      </c>
      <c r="Q23" s="9">
        <f t="shared" si="0"/>
        <v>-5.7999999999999989</v>
      </c>
      <c r="R23" s="9">
        <f t="shared" si="0"/>
        <v>-5.1999999999999993</v>
      </c>
      <c r="S23" s="9">
        <f t="shared" si="0"/>
        <v>-4.5999999999999988</v>
      </c>
      <c r="T23" s="9">
        <f t="shared" si="0"/>
        <v>-3.2000000000000028</v>
      </c>
      <c r="U23" s="9">
        <f t="shared" si="0"/>
        <v>-0.19999999999999574</v>
      </c>
      <c r="V23" s="9">
        <f t="shared" si="0"/>
        <v>1.9999999999999964</v>
      </c>
      <c r="W23" s="9">
        <f t="shared" si="0"/>
        <v>3.8000000000000007</v>
      </c>
      <c r="X23" s="9">
        <f t="shared" si="0"/>
        <v>4.4000000000000021</v>
      </c>
      <c r="Y23" s="9">
        <f t="shared" si="0"/>
        <v>4.8000000000000007</v>
      </c>
      <c r="Z23" s="9">
        <f t="shared" si="0"/>
        <v>4.8000000000000007</v>
      </c>
    </row>
    <row r="24" spans="1:30" ht="13.15" hidden="1" outlineLevel="1" x14ac:dyDescent="0.35">
      <c r="E24" s="1" t="s">
        <v>38</v>
      </c>
      <c r="F24" s="1" t="s">
        <v>35</v>
      </c>
      <c r="G24" s="1" t="s">
        <v>92</v>
      </c>
      <c r="H24" s="28"/>
      <c r="I24" s="1"/>
      <c r="J24" s="19">
        <f>'WaSC_lower quartile'!H28</f>
        <v>-4</v>
      </c>
      <c r="K24" s="9">
        <f t="shared" ref="K24:Z24" si="1">IF(K10="","",K10-(J10-J24))</f>
        <v>-3.4000000000000004</v>
      </c>
      <c r="L24" s="9">
        <f t="shared" si="1"/>
        <v>-2.8</v>
      </c>
      <c r="M24" s="9">
        <f t="shared" si="1"/>
        <v>-2.2000000000000002</v>
      </c>
      <c r="N24" s="9">
        <f t="shared" si="1"/>
        <v>-2.2000000000000002</v>
      </c>
      <c r="O24" s="9">
        <f t="shared" si="1"/>
        <v>-2.0000000000000009</v>
      </c>
      <c r="P24" s="9">
        <f t="shared" si="1"/>
        <v>-1.3999999999999995</v>
      </c>
      <c r="Q24" s="9">
        <f t="shared" si="1"/>
        <v>-1.2000000000000002</v>
      </c>
      <c r="R24" s="9">
        <f t="shared" si="1"/>
        <v>-1.2000000000000002</v>
      </c>
      <c r="S24" s="9">
        <f t="shared" si="1"/>
        <v>-0.59999999999999964</v>
      </c>
      <c r="T24" s="9">
        <f t="shared" si="1"/>
        <v>-0.20000000000000018</v>
      </c>
      <c r="U24" s="9">
        <f t="shared" si="1"/>
        <v>-0.20000000000000018</v>
      </c>
      <c r="V24" s="9">
        <f t="shared" si="1"/>
        <v>0.1999999999999984</v>
      </c>
      <c r="W24" s="9">
        <f t="shared" si="1"/>
        <v>0.79999999999999982</v>
      </c>
      <c r="X24" s="9">
        <f t="shared" si="1"/>
        <v>1.4000000000000012</v>
      </c>
      <c r="Y24" s="9">
        <f t="shared" si="1"/>
        <v>2.1999999999999984</v>
      </c>
      <c r="Z24" s="9">
        <f t="shared" si="1"/>
        <v>3.4000000000000012</v>
      </c>
    </row>
    <row r="25" spans="1:30" ht="13.15" hidden="1" outlineLevel="1" x14ac:dyDescent="0.35">
      <c r="E25" s="1" t="s">
        <v>39</v>
      </c>
      <c r="F25" s="1" t="s">
        <v>35</v>
      </c>
      <c r="G25" s="1" t="s">
        <v>92</v>
      </c>
      <c r="H25" s="28"/>
      <c r="I25" s="1"/>
      <c r="J25" s="19">
        <f>'WaSC_lower quartile'!H29</f>
        <v>0</v>
      </c>
      <c r="K25" s="9">
        <f t="shared" ref="K25:Z25" si="2">IF(K11="","",K11-(J11-J25))</f>
        <v>0</v>
      </c>
      <c r="L25" s="9">
        <f t="shared" si="2"/>
        <v>0</v>
      </c>
      <c r="M25" s="9">
        <f t="shared" si="2"/>
        <v>0</v>
      </c>
      <c r="N25" s="9">
        <f t="shared" si="2"/>
        <v>0</v>
      </c>
      <c r="O25" s="9">
        <f t="shared" si="2"/>
        <v>0</v>
      </c>
      <c r="P25" s="9">
        <f t="shared" si="2"/>
        <v>0</v>
      </c>
      <c r="Q25" s="9">
        <f t="shared" si="2"/>
        <v>0.40000000000000036</v>
      </c>
      <c r="R25" s="9">
        <f t="shared" si="2"/>
        <v>1</v>
      </c>
      <c r="S25" s="9">
        <f t="shared" si="2"/>
        <v>1</v>
      </c>
      <c r="T25" s="9">
        <f t="shared" si="2"/>
        <v>1</v>
      </c>
      <c r="U25" s="9">
        <f t="shared" si="2"/>
        <v>1</v>
      </c>
      <c r="V25" s="9">
        <f t="shared" si="2"/>
        <v>1</v>
      </c>
      <c r="W25" s="9">
        <f t="shared" si="2"/>
        <v>1</v>
      </c>
      <c r="X25" s="9">
        <f t="shared" si="2"/>
        <v>1</v>
      </c>
      <c r="Y25" s="9">
        <f t="shared" si="2"/>
        <v>1</v>
      </c>
      <c r="Z25" s="9">
        <f t="shared" si="2"/>
        <v>1</v>
      </c>
    </row>
    <row r="26" spans="1:30" ht="13.15" hidden="1" outlineLevel="1" x14ac:dyDescent="0.35">
      <c r="E26" s="1" t="s">
        <v>40</v>
      </c>
      <c r="F26" s="1" t="s">
        <v>35</v>
      </c>
      <c r="G26" s="1" t="s">
        <v>92</v>
      </c>
      <c r="H26" s="28"/>
      <c r="I26" s="1"/>
      <c r="J26" s="19">
        <f>'WaSC_lower quartile'!H30</f>
        <v>-6</v>
      </c>
      <c r="K26" s="9">
        <f t="shared" ref="K26:Z26" si="3">IF(K12="","",K12-(J12-J26))</f>
        <v>-4.2000000000000011</v>
      </c>
      <c r="L26" s="9">
        <f t="shared" si="3"/>
        <v>-3.2</v>
      </c>
      <c r="M26" s="9">
        <f t="shared" si="3"/>
        <v>-2.6000000000000005</v>
      </c>
      <c r="N26" s="9">
        <f t="shared" si="3"/>
        <v>-2.0000000000000009</v>
      </c>
      <c r="O26" s="9">
        <f t="shared" si="3"/>
        <v>-1.4000000000000012</v>
      </c>
      <c r="P26" s="9">
        <f t="shared" si="3"/>
        <v>-0.79999999999999982</v>
      </c>
      <c r="Q26" s="9">
        <f t="shared" si="3"/>
        <v>-0.60000000000000053</v>
      </c>
      <c r="R26" s="9">
        <f t="shared" si="3"/>
        <v>-0.60000000000000053</v>
      </c>
      <c r="S26" s="9">
        <f t="shared" si="3"/>
        <v>-0.60000000000000053</v>
      </c>
      <c r="T26" s="9">
        <f t="shared" si="3"/>
        <v>-0.60000000000000053</v>
      </c>
      <c r="U26" s="9">
        <f t="shared" si="3"/>
        <v>-0.60000000000000053</v>
      </c>
      <c r="V26" s="9">
        <f t="shared" si="3"/>
        <v>-0.20000000000000195</v>
      </c>
      <c r="W26" s="9">
        <f t="shared" si="3"/>
        <v>0.39999999999999947</v>
      </c>
      <c r="X26" s="9">
        <f t="shared" si="3"/>
        <v>0.39999999999999947</v>
      </c>
      <c r="Y26" s="9">
        <f t="shared" si="3"/>
        <v>0.59999999999999876</v>
      </c>
      <c r="Z26" s="9">
        <f t="shared" si="3"/>
        <v>1.2000000000000002</v>
      </c>
    </row>
    <row r="27" spans="1:30" ht="13.15" hidden="1" outlineLevel="1" x14ac:dyDescent="0.35">
      <c r="E27" s="1" t="s">
        <v>41</v>
      </c>
      <c r="F27" s="1" t="s">
        <v>35</v>
      </c>
      <c r="G27" s="1" t="s">
        <v>92</v>
      </c>
      <c r="H27" s="28"/>
      <c r="I27" s="1"/>
      <c r="J27" s="19">
        <f>'WaSC_lower quartile'!H31</f>
        <v>-2</v>
      </c>
      <c r="K27" s="9">
        <f t="shared" ref="K27:Z27" si="4">IF(K13="","",K13-(J13-J27))</f>
        <v>-1.4000000000000004</v>
      </c>
      <c r="L27" s="9">
        <f t="shared" si="4"/>
        <v>-1.2000000000000002</v>
      </c>
      <c r="M27" s="9">
        <f t="shared" si="4"/>
        <v>-1.2000000000000002</v>
      </c>
      <c r="N27" s="9">
        <f t="shared" si="4"/>
        <v>-0.60000000000000053</v>
      </c>
      <c r="O27" s="9">
        <f t="shared" si="4"/>
        <v>-8.8817841970012523E-16</v>
      </c>
      <c r="P27" s="9">
        <f t="shared" si="4"/>
        <v>0.60000000000000053</v>
      </c>
      <c r="Q27" s="9">
        <f t="shared" si="4"/>
        <v>0.79999999999999982</v>
      </c>
      <c r="R27" s="9">
        <f t="shared" si="4"/>
        <v>0.79999999999999982</v>
      </c>
      <c r="S27" s="9">
        <f t="shared" si="4"/>
        <v>0.79999999999999982</v>
      </c>
      <c r="T27" s="9">
        <f t="shared" si="4"/>
        <v>0.99999999999999911</v>
      </c>
      <c r="U27" s="9">
        <f t="shared" si="4"/>
        <v>1.6000000000000005</v>
      </c>
      <c r="V27" s="9">
        <f t="shared" si="4"/>
        <v>2.1999999999999984</v>
      </c>
      <c r="W27" s="9">
        <f t="shared" si="4"/>
        <v>2.8</v>
      </c>
      <c r="X27" s="9">
        <f t="shared" si="4"/>
        <v>3.4000000000000012</v>
      </c>
      <c r="Y27" s="9">
        <f t="shared" si="4"/>
        <v>4.3999999999999977</v>
      </c>
      <c r="Z27" s="9">
        <f t="shared" si="4"/>
        <v>6.200000000000002</v>
      </c>
      <c r="AD27" s="10"/>
    </row>
    <row r="28" spans="1:30" ht="13.15" hidden="1" outlineLevel="1" x14ac:dyDescent="0.35">
      <c r="E28" s="1" t="s">
        <v>42</v>
      </c>
      <c r="F28" s="1" t="s">
        <v>35</v>
      </c>
      <c r="G28" s="1" t="s">
        <v>92</v>
      </c>
      <c r="H28" s="28"/>
      <c r="I28" s="1"/>
      <c r="J28" s="19">
        <f>'WaSC_lower quartile'!H32</f>
        <v>-7</v>
      </c>
      <c r="K28" s="9">
        <f t="shared" ref="K28:Z28" si="5">IF(K14="","",K14-(J14-J28))</f>
        <v>-6.4</v>
      </c>
      <c r="L28" s="9">
        <f t="shared" si="5"/>
        <v>-4.9999999999999991</v>
      </c>
      <c r="M28" s="9">
        <f t="shared" si="5"/>
        <v>-3.2</v>
      </c>
      <c r="N28" s="9">
        <f t="shared" si="5"/>
        <v>-2.6000000000000005</v>
      </c>
      <c r="O28" s="9">
        <f t="shared" si="5"/>
        <v>-2.2000000000000002</v>
      </c>
      <c r="P28" s="9">
        <f t="shared" si="5"/>
        <v>-2.2000000000000002</v>
      </c>
      <c r="Q28" s="9">
        <f t="shared" si="5"/>
        <v>-1.7999999999999998</v>
      </c>
      <c r="R28" s="9">
        <f t="shared" si="5"/>
        <v>-1.2000000000000002</v>
      </c>
      <c r="S28" s="9">
        <f t="shared" si="5"/>
        <v>-1.2000000000000002</v>
      </c>
      <c r="T28" s="9">
        <f t="shared" si="5"/>
        <v>-1.2000000000000002</v>
      </c>
      <c r="U28" s="9">
        <f t="shared" si="5"/>
        <v>-1.2000000000000002</v>
      </c>
      <c r="V28" s="9">
        <f t="shared" si="5"/>
        <v>-0.8000000000000016</v>
      </c>
      <c r="W28" s="9">
        <f t="shared" si="5"/>
        <v>-0.20000000000000018</v>
      </c>
      <c r="X28" s="9">
        <f t="shared" si="5"/>
        <v>-0.20000000000000018</v>
      </c>
      <c r="Y28" s="9">
        <f t="shared" si="5"/>
        <v>-8.8817841970012523E-16</v>
      </c>
      <c r="Z28" s="9">
        <f t="shared" si="5"/>
        <v>0.60000000000000053</v>
      </c>
    </row>
    <row r="29" spans="1:30" ht="13.15" hidden="1" outlineLevel="1" x14ac:dyDescent="0.35">
      <c r="E29" s="1" t="s">
        <v>43</v>
      </c>
      <c r="F29" s="1" t="s">
        <v>35</v>
      </c>
      <c r="G29" s="1" t="s">
        <v>92</v>
      </c>
      <c r="H29" s="28"/>
      <c r="I29" s="1"/>
      <c r="J29" s="19">
        <f>'WaSC_lower quartile'!H33</f>
        <v>-9</v>
      </c>
      <c r="K29" s="9">
        <f t="shared" ref="K29:Z29" si="6">IF(K15="","",K15-(J15-J29))</f>
        <v>-8.3999999999999986</v>
      </c>
      <c r="L29" s="9">
        <f t="shared" si="6"/>
        <v>-6.1999999999999975</v>
      </c>
      <c r="M29" s="9">
        <f t="shared" si="6"/>
        <v>-3.1999999999999993</v>
      </c>
      <c r="N29" s="9">
        <f t="shared" si="6"/>
        <v>-2.5999999999999996</v>
      </c>
      <c r="O29" s="9">
        <f t="shared" si="6"/>
        <v>-2.1999999999999993</v>
      </c>
      <c r="P29" s="9">
        <f t="shared" si="6"/>
        <v>-2.1999999999999993</v>
      </c>
      <c r="Q29" s="9">
        <f t="shared" si="6"/>
        <v>-1.7999999999999989</v>
      </c>
      <c r="R29" s="9">
        <f t="shared" si="6"/>
        <v>-1.1999999999999993</v>
      </c>
      <c r="S29" s="9">
        <f t="shared" si="6"/>
        <v>-1.1999999999999993</v>
      </c>
      <c r="T29" s="9">
        <f t="shared" si="6"/>
        <v>-1</v>
      </c>
      <c r="U29" s="9">
        <f t="shared" si="6"/>
        <v>-0.39999999999999858</v>
      </c>
      <c r="V29" s="9">
        <f t="shared" si="6"/>
        <v>-0.19999999999999929</v>
      </c>
      <c r="W29" s="9">
        <f t="shared" si="6"/>
        <v>-0.19999999999999929</v>
      </c>
      <c r="X29" s="9">
        <f t="shared" si="6"/>
        <v>0.40000000000000213</v>
      </c>
      <c r="Y29" s="9">
        <f t="shared" si="6"/>
        <v>1</v>
      </c>
      <c r="Z29" s="9">
        <f t="shared" si="6"/>
        <v>1.6000000000000014</v>
      </c>
    </row>
    <row r="30" spans="1:30" ht="13.15" hidden="1" outlineLevel="1" x14ac:dyDescent="0.35">
      <c r="E30" s="1" t="s">
        <v>44</v>
      </c>
      <c r="F30" s="1" t="s">
        <v>35</v>
      </c>
      <c r="G30" s="1" t="s">
        <v>92</v>
      </c>
      <c r="H30" s="28"/>
      <c r="I30" s="1"/>
      <c r="J30" s="19">
        <f>'WaSC_lower quartile'!H34</f>
        <v>-9</v>
      </c>
      <c r="K30" s="9">
        <f t="shared" ref="K30:Z30" si="7">IF(K16="","",K16-(J16-J30))</f>
        <v>-7.8000000000000007</v>
      </c>
      <c r="L30" s="9">
        <f t="shared" si="7"/>
        <v>-7</v>
      </c>
      <c r="M30" s="9">
        <f t="shared" si="7"/>
        <v>-6.4</v>
      </c>
      <c r="N30" s="9">
        <f t="shared" si="7"/>
        <v>-6.4</v>
      </c>
      <c r="O30" s="9">
        <f t="shared" si="7"/>
        <v>-5.6000000000000032</v>
      </c>
      <c r="P30" s="9">
        <f t="shared" si="7"/>
        <v>-3.1999999999999975</v>
      </c>
      <c r="Q30" s="9">
        <f t="shared" si="7"/>
        <v>-2</v>
      </c>
      <c r="R30" s="9">
        <f t="shared" si="7"/>
        <v>-1.4000000000000004</v>
      </c>
      <c r="S30" s="9">
        <f t="shared" si="7"/>
        <v>-1.4000000000000004</v>
      </c>
      <c r="T30" s="9">
        <f t="shared" si="7"/>
        <v>-1.4000000000000004</v>
      </c>
      <c r="U30" s="9">
        <f t="shared" si="7"/>
        <v>-1.4000000000000004</v>
      </c>
      <c r="V30" s="9">
        <f t="shared" si="7"/>
        <v>-1.0000000000000018</v>
      </c>
      <c r="W30" s="9">
        <f t="shared" si="7"/>
        <v>-0.40000000000000036</v>
      </c>
      <c r="X30" s="9">
        <f t="shared" si="7"/>
        <v>2.0000000000000053</v>
      </c>
      <c r="Y30" s="9">
        <f t="shared" si="7"/>
        <v>3.7999999999999989</v>
      </c>
      <c r="Z30" s="9">
        <f t="shared" si="7"/>
        <v>4.4000000000000004</v>
      </c>
    </row>
    <row r="31" spans="1:30" ht="13.15" hidden="1" outlineLevel="1" x14ac:dyDescent="0.35">
      <c r="E31" s="1" t="s">
        <v>45</v>
      </c>
      <c r="F31" s="1" t="s">
        <v>35</v>
      </c>
      <c r="G31" s="1" t="s">
        <v>92</v>
      </c>
      <c r="H31" s="28"/>
      <c r="I31" s="1"/>
      <c r="J31" s="19">
        <f>'WaSC_lower quartile'!H35</f>
        <v>2</v>
      </c>
      <c r="K31" s="9">
        <f t="shared" ref="K31:Z31" si="8">IF(K17="","",K17-(J17-J31))</f>
        <v>2.5999999999999996</v>
      </c>
      <c r="L31" s="9">
        <f t="shared" si="8"/>
        <v>2.8</v>
      </c>
      <c r="M31" s="9">
        <f t="shared" si="8"/>
        <v>2.8</v>
      </c>
      <c r="N31" s="9">
        <f t="shared" si="8"/>
        <v>2.8</v>
      </c>
      <c r="O31" s="9">
        <f t="shared" si="8"/>
        <v>2.9999999999999991</v>
      </c>
      <c r="P31" s="9">
        <f t="shared" si="8"/>
        <v>3.6000000000000005</v>
      </c>
      <c r="Q31" s="9">
        <f t="shared" si="8"/>
        <v>3.8</v>
      </c>
      <c r="R31" s="9">
        <f t="shared" si="8"/>
        <v>3.8</v>
      </c>
      <c r="S31" s="9">
        <f t="shared" si="8"/>
        <v>4.4000000000000004</v>
      </c>
      <c r="T31" s="9">
        <f t="shared" si="8"/>
        <v>4.9999999999999991</v>
      </c>
      <c r="U31" s="9">
        <f t="shared" si="8"/>
        <v>5.6000000000000005</v>
      </c>
      <c r="V31" s="9">
        <f t="shared" si="8"/>
        <v>6.1999999999999984</v>
      </c>
      <c r="W31" s="9">
        <f t="shared" si="8"/>
        <v>6.8</v>
      </c>
      <c r="X31" s="9">
        <f t="shared" si="8"/>
        <v>6.8</v>
      </c>
      <c r="Y31" s="9">
        <f t="shared" si="8"/>
        <v>7.1999999999999984</v>
      </c>
      <c r="Z31" s="9">
        <f t="shared" si="8"/>
        <v>8.4000000000000021</v>
      </c>
    </row>
    <row r="32" spans="1:30" ht="13.15" hidden="1" outlineLevel="1" x14ac:dyDescent="0.35">
      <c r="E32" s="1" t="s">
        <v>46</v>
      </c>
      <c r="F32" s="1" t="s">
        <v>35</v>
      </c>
      <c r="G32" s="1" t="s">
        <v>92</v>
      </c>
      <c r="H32" s="28"/>
      <c r="I32" s="1"/>
      <c r="J32" s="19">
        <f>'WaSC_lower quartile'!H36</f>
        <v>-4</v>
      </c>
      <c r="K32" s="9">
        <f t="shared" ref="K32:Z32" si="9">IF(K18="","",K18-(J18-J32))</f>
        <v>-3.4000000000000004</v>
      </c>
      <c r="L32" s="9">
        <f t="shared" si="9"/>
        <v>-2.8</v>
      </c>
      <c r="M32" s="9">
        <f t="shared" si="9"/>
        <v>-2.2000000000000002</v>
      </c>
      <c r="N32" s="9">
        <f t="shared" si="9"/>
        <v>-1.6000000000000005</v>
      </c>
      <c r="O32" s="9">
        <f t="shared" si="9"/>
        <v>-1.0000000000000009</v>
      </c>
      <c r="P32" s="9">
        <f t="shared" si="9"/>
        <v>-0.39999999999999947</v>
      </c>
      <c r="Q32" s="9">
        <f t="shared" si="9"/>
        <v>-0.20000000000000018</v>
      </c>
      <c r="R32" s="9">
        <f t="shared" si="9"/>
        <v>-0.20000000000000018</v>
      </c>
      <c r="S32" s="9">
        <f t="shared" si="9"/>
        <v>-0.20000000000000018</v>
      </c>
      <c r="T32" s="9">
        <f t="shared" si="9"/>
        <v>-8.8817841970012523E-16</v>
      </c>
      <c r="U32" s="9">
        <f t="shared" si="9"/>
        <v>0.60000000000000053</v>
      </c>
      <c r="V32" s="9">
        <f t="shared" si="9"/>
        <v>1.599999999999997</v>
      </c>
      <c r="W32" s="9">
        <f t="shared" si="9"/>
        <v>2.8</v>
      </c>
      <c r="X32" s="9">
        <f t="shared" si="9"/>
        <v>2.8</v>
      </c>
      <c r="Y32" s="9">
        <f t="shared" si="9"/>
        <v>2.9999999999999991</v>
      </c>
      <c r="Z32" s="9">
        <f t="shared" si="9"/>
        <v>3.6000000000000005</v>
      </c>
    </row>
    <row r="33" spans="1:35" ht="13.15" hidden="1" outlineLevel="1" x14ac:dyDescent="0.35">
      <c r="E33" s="1" t="s">
        <v>47</v>
      </c>
      <c r="F33" s="1" t="s">
        <v>35</v>
      </c>
      <c r="G33" s="1" t="s">
        <v>92</v>
      </c>
      <c r="H33" s="28"/>
      <c r="I33" s="1"/>
      <c r="J33" s="19">
        <f>'WaSC_lower quartile'!H37</f>
        <v>-7</v>
      </c>
      <c r="K33" s="9">
        <f t="shared" ref="K33:Z33" si="10">IF(K19="","",K19-(J19-J33))</f>
        <v>-5.2000000000000011</v>
      </c>
      <c r="L33" s="9">
        <f t="shared" si="10"/>
        <v>-4.6000000000000005</v>
      </c>
      <c r="M33" s="9">
        <f t="shared" si="10"/>
        <v>-4.6000000000000005</v>
      </c>
      <c r="N33" s="9">
        <f t="shared" si="10"/>
        <v>-4.6000000000000005</v>
      </c>
      <c r="O33" s="9">
        <f t="shared" si="10"/>
        <v>-4.6000000000000005</v>
      </c>
      <c r="P33" s="9">
        <f t="shared" si="10"/>
        <v>-4.6000000000000005</v>
      </c>
      <c r="Q33" s="9">
        <f t="shared" si="10"/>
        <v>-4.2</v>
      </c>
      <c r="R33" s="9">
        <f t="shared" si="10"/>
        <v>-3.6000000000000005</v>
      </c>
      <c r="S33" s="9">
        <f t="shared" si="10"/>
        <v>-3.6000000000000005</v>
      </c>
      <c r="T33" s="9">
        <f t="shared" si="10"/>
        <v>-3.4000000000000012</v>
      </c>
      <c r="U33" s="9">
        <f t="shared" si="10"/>
        <v>-2.8</v>
      </c>
      <c r="V33" s="9">
        <f t="shared" si="10"/>
        <v>-2.6000000000000005</v>
      </c>
      <c r="W33" s="9">
        <f t="shared" si="10"/>
        <v>-2.6000000000000005</v>
      </c>
      <c r="X33" s="9">
        <f t="shared" si="10"/>
        <v>-0.79999999999999627</v>
      </c>
      <c r="Y33" s="9">
        <f t="shared" si="10"/>
        <v>0.59999999999999876</v>
      </c>
      <c r="Z33" s="9">
        <f t="shared" si="10"/>
        <v>1.2000000000000002</v>
      </c>
    </row>
    <row r="34" spans="1:35" ht="13.15" collapsed="1" x14ac:dyDescent="0.35">
      <c r="E34" s="1"/>
      <c r="F34" s="1"/>
      <c r="G34" s="1"/>
      <c r="H34" s="1"/>
      <c r="I34" s="1"/>
      <c r="N34" s="9"/>
      <c r="O34" s="3"/>
      <c r="Q34" s="9"/>
    </row>
    <row r="35" spans="1:35" s="70" customFormat="1" ht="13.15" x14ac:dyDescent="0.35">
      <c r="A35" s="69" t="s">
        <v>94</v>
      </c>
      <c r="B35" s="69"/>
    </row>
    <row r="36" spans="1:35" s="21" customFormat="1" ht="13.15" x14ac:dyDescent="0.35">
      <c r="A36" s="17"/>
      <c r="B36" s="17"/>
      <c r="C36" s="17"/>
      <c r="D36" s="17"/>
      <c r="E36" s="17"/>
      <c r="F36" s="17"/>
      <c r="G36" s="17"/>
      <c r="H36" s="17"/>
      <c r="I36" s="17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1:35" ht="13.15" x14ac:dyDescent="0.35">
      <c r="E37" s="17"/>
      <c r="F37" s="17"/>
      <c r="G37" s="1" t="s">
        <v>57</v>
      </c>
      <c r="H37" s="19">
        <f>Inp_All!$H$49</f>
        <v>0</v>
      </c>
      <c r="I37" s="1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35" ht="13.15" x14ac:dyDescent="0.35">
      <c r="E38" s="1"/>
      <c r="F38" s="1"/>
      <c r="G38" s="1"/>
      <c r="H38" s="1"/>
      <c r="I38" s="1"/>
    </row>
    <row r="39" spans="1:35" ht="13.15" x14ac:dyDescent="0.35">
      <c r="E39" s="1" t="s">
        <v>34</v>
      </c>
      <c r="F39" s="1" t="s">
        <v>35</v>
      </c>
      <c r="G39" s="1" t="s">
        <v>92</v>
      </c>
      <c r="H39" s="28"/>
      <c r="I39" s="1"/>
      <c r="J39" s="18">
        <f t="shared" ref="J39:Q49" si="11">IF(J23="","",ROUNDUP(J23-$R23,0))</f>
        <v>-4</v>
      </c>
      <c r="K39" s="18">
        <f t="shared" si="11"/>
        <v>-4</v>
      </c>
      <c r="L39" s="18">
        <f t="shared" si="11"/>
        <v>-3</v>
      </c>
      <c r="M39" s="18">
        <f t="shared" si="11"/>
        <v>-2</v>
      </c>
      <c r="N39" s="18">
        <f t="shared" si="11"/>
        <v>-2</v>
      </c>
      <c r="O39" s="18">
        <f t="shared" si="11"/>
        <v>-2</v>
      </c>
      <c r="P39" s="18">
        <f t="shared" si="11"/>
        <v>-2</v>
      </c>
      <c r="Q39" s="18">
        <f t="shared" si="11"/>
        <v>-1</v>
      </c>
      <c r="R39" s="18">
        <f t="shared" ref="R39:Z39" si="12">IF(R23="","",$H$37)</f>
        <v>0</v>
      </c>
      <c r="S39" s="18">
        <f t="shared" si="12"/>
        <v>0</v>
      </c>
      <c r="T39" s="18">
        <f t="shared" si="12"/>
        <v>0</v>
      </c>
      <c r="U39" s="18">
        <f t="shared" si="12"/>
        <v>0</v>
      </c>
      <c r="V39" s="18">
        <f t="shared" si="12"/>
        <v>0</v>
      </c>
      <c r="W39" s="18">
        <f t="shared" si="12"/>
        <v>0</v>
      </c>
      <c r="X39" s="18">
        <f t="shared" si="12"/>
        <v>0</v>
      </c>
      <c r="Y39" s="18">
        <f t="shared" si="12"/>
        <v>0</v>
      </c>
      <c r="Z39" s="18">
        <f t="shared" si="12"/>
        <v>0</v>
      </c>
      <c r="AA39" s="3"/>
    </row>
    <row r="40" spans="1:35" ht="13.15" hidden="1" outlineLevel="1" x14ac:dyDescent="0.35">
      <c r="E40" s="1" t="s">
        <v>38</v>
      </c>
      <c r="F40" s="1" t="s">
        <v>35</v>
      </c>
      <c r="G40" s="1" t="s">
        <v>92</v>
      </c>
      <c r="H40" s="28"/>
      <c r="I40" s="1"/>
      <c r="J40" s="18">
        <f t="shared" si="11"/>
        <v>-3</v>
      </c>
      <c r="K40" s="18">
        <f t="shared" si="11"/>
        <v>-3</v>
      </c>
      <c r="L40" s="18">
        <f t="shared" si="11"/>
        <v>-2</v>
      </c>
      <c r="M40" s="18">
        <f t="shared" si="11"/>
        <v>-1</v>
      </c>
      <c r="N40" s="18">
        <f t="shared" si="11"/>
        <v>-1</v>
      </c>
      <c r="O40" s="18">
        <f t="shared" si="11"/>
        <v>-1</v>
      </c>
      <c r="P40" s="18">
        <f t="shared" si="11"/>
        <v>-1</v>
      </c>
      <c r="Q40" s="18">
        <f t="shared" si="11"/>
        <v>0</v>
      </c>
      <c r="R40" s="18">
        <f t="shared" ref="R40:Z40" si="13">IF(R24="","",$H$37)</f>
        <v>0</v>
      </c>
      <c r="S40" s="18">
        <f t="shared" si="13"/>
        <v>0</v>
      </c>
      <c r="T40" s="18">
        <f t="shared" si="13"/>
        <v>0</v>
      </c>
      <c r="U40" s="18">
        <f t="shared" si="13"/>
        <v>0</v>
      </c>
      <c r="V40" s="18">
        <f t="shared" si="13"/>
        <v>0</v>
      </c>
      <c r="W40" s="18">
        <f t="shared" si="13"/>
        <v>0</v>
      </c>
      <c r="X40" s="18">
        <f t="shared" si="13"/>
        <v>0</v>
      </c>
      <c r="Y40" s="18">
        <f t="shared" si="13"/>
        <v>0</v>
      </c>
      <c r="Z40" s="18">
        <f t="shared" si="13"/>
        <v>0</v>
      </c>
      <c r="AA40" s="3"/>
    </row>
    <row r="41" spans="1:35" ht="13.15" hidden="1" outlineLevel="1" x14ac:dyDescent="0.35">
      <c r="E41" s="1" t="s">
        <v>39</v>
      </c>
      <c r="F41" s="1" t="s">
        <v>35</v>
      </c>
      <c r="G41" s="1" t="s">
        <v>92</v>
      </c>
      <c r="H41" s="28"/>
      <c r="I41" s="1"/>
      <c r="J41" s="18">
        <f t="shared" si="11"/>
        <v>-1</v>
      </c>
      <c r="K41" s="18">
        <f t="shared" si="11"/>
        <v>-1</v>
      </c>
      <c r="L41" s="18">
        <f t="shared" si="11"/>
        <v>-1</v>
      </c>
      <c r="M41" s="18">
        <f t="shared" si="11"/>
        <v>-1</v>
      </c>
      <c r="N41" s="18">
        <f t="shared" si="11"/>
        <v>-1</v>
      </c>
      <c r="O41" s="18">
        <f t="shared" si="11"/>
        <v>-1</v>
      </c>
      <c r="P41" s="18">
        <f t="shared" si="11"/>
        <v>-1</v>
      </c>
      <c r="Q41" s="18">
        <f t="shared" si="11"/>
        <v>-1</v>
      </c>
      <c r="R41" s="18">
        <f t="shared" ref="R41:Z41" si="14">IF(R25="","",$H$37)</f>
        <v>0</v>
      </c>
      <c r="S41" s="18">
        <f t="shared" si="14"/>
        <v>0</v>
      </c>
      <c r="T41" s="18">
        <f t="shared" si="14"/>
        <v>0</v>
      </c>
      <c r="U41" s="18">
        <f t="shared" si="14"/>
        <v>0</v>
      </c>
      <c r="V41" s="18">
        <f t="shared" si="14"/>
        <v>0</v>
      </c>
      <c r="W41" s="18">
        <f t="shared" si="14"/>
        <v>0</v>
      </c>
      <c r="X41" s="18">
        <f t="shared" si="14"/>
        <v>0</v>
      </c>
      <c r="Y41" s="18">
        <f t="shared" si="14"/>
        <v>0</v>
      </c>
      <c r="Z41" s="18">
        <f t="shared" si="14"/>
        <v>0</v>
      </c>
      <c r="AA41" s="3"/>
    </row>
    <row r="42" spans="1:35" ht="13.15" hidden="1" outlineLevel="1" x14ac:dyDescent="0.35">
      <c r="E42" s="1" t="s">
        <v>40</v>
      </c>
      <c r="F42" s="1" t="s">
        <v>35</v>
      </c>
      <c r="G42" s="1" t="s">
        <v>92</v>
      </c>
      <c r="H42" s="28"/>
      <c r="I42" s="1"/>
      <c r="J42" s="18">
        <f t="shared" si="11"/>
        <v>-6</v>
      </c>
      <c r="K42" s="18">
        <f t="shared" si="11"/>
        <v>-4</v>
      </c>
      <c r="L42" s="18">
        <f t="shared" si="11"/>
        <v>-3</v>
      </c>
      <c r="M42" s="18">
        <f t="shared" si="11"/>
        <v>-2</v>
      </c>
      <c r="N42" s="18">
        <f t="shared" si="11"/>
        <v>-2</v>
      </c>
      <c r="O42" s="18">
        <f t="shared" si="11"/>
        <v>-1</v>
      </c>
      <c r="P42" s="18">
        <f t="shared" si="11"/>
        <v>-1</v>
      </c>
      <c r="Q42" s="18">
        <f t="shared" si="11"/>
        <v>0</v>
      </c>
      <c r="R42" s="18">
        <f t="shared" ref="R42:Z42" si="15">IF(R26="","",$H$37)</f>
        <v>0</v>
      </c>
      <c r="S42" s="18">
        <f t="shared" si="15"/>
        <v>0</v>
      </c>
      <c r="T42" s="18">
        <f t="shared" si="15"/>
        <v>0</v>
      </c>
      <c r="U42" s="18">
        <f t="shared" si="15"/>
        <v>0</v>
      </c>
      <c r="V42" s="18">
        <f t="shared" si="15"/>
        <v>0</v>
      </c>
      <c r="W42" s="18">
        <f t="shared" si="15"/>
        <v>0</v>
      </c>
      <c r="X42" s="18">
        <f t="shared" si="15"/>
        <v>0</v>
      </c>
      <c r="Y42" s="18">
        <f t="shared" si="15"/>
        <v>0</v>
      </c>
      <c r="Z42" s="18">
        <f t="shared" si="15"/>
        <v>0</v>
      </c>
      <c r="AA42" s="3"/>
    </row>
    <row r="43" spans="1:35" ht="13.15" hidden="1" outlineLevel="1" x14ac:dyDescent="0.35">
      <c r="E43" s="1" t="s">
        <v>41</v>
      </c>
      <c r="F43" s="1" t="s">
        <v>35</v>
      </c>
      <c r="G43" s="1" t="s">
        <v>92</v>
      </c>
      <c r="H43" s="28"/>
      <c r="I43" s="1"/>
      <c r="J43" s="18">
        <f t="shared" si="11"/>
        <v>-3</v>
      </c>
      <c r="K43" s="18">
        <f t="shared" si="11"/>
        <v>-3</v>
      </c>
      <c r="L43" s="18">
        <f t="shared" si="11"/>
        <v>-2</v>
      </c>
      <c r="M43" s="18">
        <f t="shared" si="11"/>
        <v>-2</v>
      </c>
      <c r="N43" s="18">
        <f t="shared" si="11"/>
        <v>-2</v>
      </c>
      <c r="O43" s="18">
        <f t="shared" si="11"/>
        <v>-1</v>
      </c>
      <c r="P43" s="18">
        <f t="shared" si="11"/>
        <v>-1</v>
      </c>
      <c r="Q43" s="18">
        <f t="shared" si="11"/>
        <v>0</v>
      </c>
      <c r="R43" s="18">
        <f t="shared" ref="R43:Z43" si="16">IF(R27="","",$H$37)</f>
        <v>0</v>
      </c>
      <c r="S43" s="18">
        <f t="shared" si="16"/>
        <v>0</v>
      </c>
      <c r="T43" s="18">
        <f t="shared" si="16"/>
        <v>0</v>
      </c>
      <c r="U43" s="18">
        <f t="shared" si="16"/>
        <v>0</v>
      </c>
      <c r="V43" s="18">
        <f t="shared" si="16"/>
        <v>0</v>
      </c>
      <c r="W43" s="18">
        <f t="shared" si="16"/>
        <v>0</v>
      </c>
      <c r="X43" s="18">
        <f t="shared" si="16"/>
        <v>0</v>
      </c>
      <c r="Y43" s="18">
        <f t="shared" si="16"/>
        <v>0</v>
      </c>
      <c r="Z43" s="18">
        <f t="shared" si="16"/>
        <v>0</v>
      </c>
      <c r="AA43" s="3"/>
    </row>
    <row r="44" spans="1:35" ht="13.15" hidden="1" outlineLevel="1" x14ac:dyDescent="0.35">
      <c r="E44" s="1" t="s">
        <v>42</v>
      </c>
      <c r="F44" s="1" t="s">
        <v>35</v>
      </c>
      <c r="G44" s="1" t="s">
        <v>92</v>
      </c>
      <c r="H44" s="28"/>
      <c r="I44" s="1"/>
      <c r="J44" s="18">
        <f t="shared" si="11"/>
        <v>-6</v>
      </c>
      <c r="K44" s="18">
        <f t="shared" si="11"/>
        <v>-6</v>
      </c>
      <c r="L44" s="18">
        <f t="shared" si="11"/>
        <v>-4</v>
      </c>
      <c r="M44" s="18">
        <f t="shared" si="11"/>
        <v>-2</v>
      </c>
      <c r="N44" s="18">
        <f t="shared" si="11"/>
        <v>-2</v>
      </c>
      <c r="O44" s="18">
        <f t="shared" si="11"/>
        <v>-1</v>
      </c>
      <c r="P44" s="18">
        <f t="shared" si="11"/>
        <v>-1</v>
      </c>
      <c r="Q44" s="18">
        <f t="shared" si="11"/>
        <v>-1</v>
      </c>
      <c r="R44" s="18">
        <f t="shared" ref="R44:Z44" si="17">IF(R28="","",$H$37)</f>
        <v>0</v>
      </c>
      <c r="S44" s="18">
        <f t="shared" si="17"/>
        <v>0</v>
      </c>
      <c r="T44" s="18">
        <f t="shared" si="17"/>
        <v>0</v>
      </c>
      <c r="U44" s="18">
        <f t="shared" si="17"/>
        <v>0</v>
      </c>
      <c r="V44" s="18">
        <f t="shared" si="17"/>
        <v>0</v>
      </c>
      <c r="W44" s="18">
        <f t="shared" si="17"/>
        <v>0</v>
      </c>
      <c r="X44" s="18">
        <f t="shared" si="17"/>
        <v>0</v>
      </c>
      <c r="Y44" s="18">
        <f t="shared" si="17"/>
        <v>0</v>
      </c>
      <c r="Z44" s="18">
        <f t="shared" si="17"/>
        <v>0</v>
      </c>
      <c r="AA44" s="3"/>
    </row>
    <row r="45" spans="1:35" ht="13.15" hidden="1" outlineLevel="1" x14ac:dyDescent="0.35">
      <c r="E45" s="1" t="s">
        <v>43</v>
      </c>
      <c r="F45" s="1" t="s">
        <v>35</v>
      </c>
      <c r="G45" s="1" t="s">
        <v>92</v>
      </c>
      <c r="H45" s="28"/>
      <c r="I45" s="1"/>
      <c r="J45" s="18">
        <f t="shared" si="11"/>
        <v>-8</v>
      </c>
      <c r="K45" s="18">
        <f t="shared" si="11"/>
        <v>-8</v>
      </c>
      <c r="L45" s="18">
        <f t="shared" si="11"/>
        <v>-5</v>
      </c>
      <c r="M45" s="18">
        <f t="shared" si="11"/>
        <v>-2</v>
      </c>
      <c r="N45" s="18">
        <f t="shared" si="11"/>
        <v>-2</v>
      </c>
      <c r="O45" s="18">
        <f t="shared" si="11"/>
        <v>-1</v>
      </c>
      <c r="P45" s="18">
        <f t="shared" si="11"/>
        <v>-1</v>
      </c>
      <c r="Q45" s="18">
        <f t="shared" si="11"/>
        <v>-1</v>
      </c>
      <c r="R45" s="18">
        <f t="shared" ref="R45:Z45" si="18">IF(R29="","",$H$37)</f>
        <v>0</v>
      </c>
      <c r="S45" s="18">
        <f t="shared" si="18"/>
        <v>0</v>
      </c>
      <c r="T45" s="18">
        <f t="shared" si="18"/>
        <v>0</v>
      </c>
      <c r="U45" s="18">
        <f t="shared" si="18"/>
        <v>0</v>
      </c>
      <c r="V45" s="18">
        <f t="shared" si="18"/>
        <v>0</v>
      </c>
      <c r="W45" s="18">
        <f t="shared" si="18"/>
        <v>0</v>
      </c>
      <c r="X45" s="18">
        <f t="shared" si="18"/>
        <v>0</v>
      </c>
      <c r="Y45" s="18">
        <f t="shared" si="18"/>
        <v>0</v>
      </c>
      <c r="Z45" s="18">
        <f t="shared" si="18"/>
        <v>0</v>
      </c>
      <c r="AA45" s="3"/>
    </row>
    <row r="46" spans="1:35" ht="13.15" hidden="1" outlineLevel="1" x14ac:dyDescent="0.35">
      <c r="E46" s="1" t="s">
        <v>44</v>
      </c>
      <c r="F46" s="1" t="s">
        <v>35</v>
      </c>
      <c r="G46" s="1" t="s">
        <v>92</v>
      </c>
      <c r="H46" s="28"/>
      <c r="I46" s="1"/>
      <c r="J46" s="18">
        <f t="shared" si="11"/>
        <v>-8</v>
      </c>
      <c r="K46" s="18">
        <f t="shared" si="11"/>
        <v>-7</v>
      </c>
      <c r="L46" s="18">
        <f t="shared" si="11"/>
        <v>-6</v>
      </c>
      <c r="M46" s="18">
        <f t="shared" si="11"/>
        <v>-5</v>
      </c>
      <c r="N46" s="18">
        <f t="shared" si="11"/>
        <v>-5</v>
      </c>
      <c r="O46" s="18">
        <f t="shared" si="11"/>
        <v>-5</v>
      </c>
      <c r="P46" s="18">
        <f t="shared" si="11"/>
        <v>-2</v>
      </c>
      <c r="Q46" s="18">
        <f t="shared" si="11"/>
        <v>-1</v>
      </c>
      <c r="R46" s="18">
        <f t="shared" ref="R46:Z46" si="19">IF(R30="","",$H$37)</f>
        <v>0</v>
      </c>
      <c r="S46" s="18">
        <f t="shared" si="19"/>
        <v>0</v>
      </c>
      <c r="T46" s="18">
        <f t="shared" si="19"/>
        <v>0</v>
      </c>
      <c r="U46" s="18">
        <f t="shared" si="19"/>
        <v>0</v>
      </c>
      <c r="V46" s="18">
        <f t="shared" si="19"/>
        <v>0</v>
      </c>
      <c r="W46" s="18">
        <f t="shared" si="19"/>
        <v>0</v>
      </c>
      <c r="X46" s="18">
        <f t="shared" si="19"/>
        <v>0</v>
      </c>
      <c r="Y46" s="18">
        <f t="shared" si="19"/>
        <v>0</v>
      </c>
      <c r="Z46" s="18">
        <f t="shared" si="19"/>
        <v>0</v>
      </c>
      <c r="AA46" s="3"/>
    </row>
    <row r="47" spans="1:35" ht="13.15" hidden="1" outlineLevel="1" x14ac:dyDescent="0.35">
      <c r="E47" s="1" t="s">
        <v>45</v>
      </c>
      <c r="F47" s="1" t="s">
        <v>35</v>
      </c>
      <c r="G47" s="1" t="s">
        <v>92</v>
      </c>
      <c r="H47" s="28"/>
      <c r="I47" s="1"/>
      <c r="J47" s="18">
        <f t="shared" si="11"/>
        <v>-2</v>
      </c>
      <c r="K47" s="18">
        <f t="shared" si="11"/>
        <v>-2</v>
      </c>
      <c r="L47" s="18">
        <f t="shared" si="11"/>
        <v>-1</v>
      </c>
      <c r="M47" s="18">
        <f t="shared" si="11"/>
        <v>-1</v>
      </c>
      <c r="N47" s="18">
        <f t="shared" si="11"/>
        <v>-1</v>
      </c>
      <c r="O47" s="18">
        <f t="shared" si="11"/>
        <v>-1</v>
      </c>
      <c r="P47" s="18">
        <f t="shared" si="11"/>
        <v>-1</v>
      </c>
      <c r="Q47" s="18">
        <f t="shared" si="11"/>
        <v>0</v>
      </c>
      <c r="R47" s="18">
        <f t="shared" ref="R47:Z47" si="20">IF(R31="","",$H$37)</f>
        <v>0</v>
      </c>
      <c r="S47" s="18">
        <f t="shared" si="20"/>
        <v>0</v>
      </c>
      <c r="T47" s="18">
        <f t="shared" si="20"/>
        <v>0</v>
      </c>
      <c r="U47" s="18">
        <f t="shared" si="20"/>
        <v>0</v>
      </c>
      <c r="V47" s="18">
        <f t="shared" si="20"/>
        <v>0</v>
      </c>
      <c r="W47" s="18">
        <f t="shared" si="20"/>
        <v>0</v>
      </c>
      <c r="X47" s="18">
        <f t="shared" si="20"/>
        <v>0</v>
      </c>
      <c r="Y47" s="18">
        <f t="shared" si="20"/>
        <v>0</v>
      </c>
      <c r="Z47" s="18">
        <f t="shared" si="20"/>
        <v>0</v>
      </c>
      <c r="AA47" s="3"/>
    </row>
    <row r="48" spans="1:35" ht="13.15" hidden="1" outlineLevel="1" x14ac:dyDescent="0.35">
      <c r="E48" s="1" t="s">
        <v>46</v>
      </c>
      <c r="F48" s="1" t="s">
        <v>35</v>
      </c>
      <c r="G48" s="1" t="s">
        <v>92</v>
      </c>
      <c r="H48" s="28"/>
      <c r="I48" s="1"/>
      <c r="J48" s="18">
        <f t="shared" si="11"/>
        <v>-4</v>
      </c>
      <c r="K48" s="18">
        <f t="shared" si="11"/>
        <v>-4</v>
      </c>
      <c r="L48" s="18">
        <f t="shared" si="11"/>
        <v>-3</v>
      </c>
      <c r="M48" s="18">
        <f t="shared" si="11"/>
        <v>-2</v>
      </c>
      <c r="N48" s="18">
        <f t="shared" si="11"/>
        <v>-2</v>
      </c>
      <c r="O48" s="18">
        <f t="shared" si="11"/>
        <v>-1</v>
      </c>
      <c r="P48" s="18">
        <f t="shared" si="11"/>
        <v>-1</v>
      </c>
      <c r="Q48" s="18">
        <f t="shared" si="11"/>
        <v>0</v>
      </c>
      <c r="R48" s="18">
        <f t="shared" ref="R48:Z48" si="21">IF(R32="","",$H$37)</f>
        <v>0</v>
      </c>
      <c r="S48" s="18">
        <f t="shared" si="21"/>
        <v>0</v>
      </c>
      <c r="T48" s="18">
        <f t="shared" si="21"/>
        <v>0</v>
      </c>
      <c r="U48" s="18">
        <f t="shared" si="21"/>
        <v>0</v>
      </c>
      <c r="V48" s="18">
        <f t="shared" si="21"/>
        <v>0</v>
      </c>
      <c r="W48" s="18">
        <f t="shared" si="21"/>
        <v>0</v>
      </c>
      <c r="X48" s="18">
        <f t="shared" si="21"/>
        <v>0</v>
      </c>
      <c r="Y48" s="18">
        <f t="shared" si="21"/>
        <v>0</v>
      </c>
      <c r="Z48" s="18">
        <f t="shared" si="21"/>
        <v>0</v>
      </c>
      <c r="AA48" s="3"/>
    </row>
    <row r="49" spans="1:27" ht="13.15" hidden="1" outlineLevel="1" x14ac:dyDescent="0.35">
      <c r="E49" s="1" t="s">
        <v>47</v>
      </c>
      <c r="F49" s="1" t="s">
        <v>35</v>
      </c>
      <c r="G49" s="1" t="s">
        <v>92</v>
      </c>
      <c r="H49" s="28"/>
      <c r="I49" s="1"/>
      <c r="J49" s="18">
        <f t="shared" si="11"/>
        <v>-4</v>
      </c>
      <c r="K49" s="18">
        <f t="shared" si="11"/>
        <v>-2</v>
      </c>
      <c r="L49" s="18">
        <f t="shared" si="11"/>
        <v>-1</v>
      </c>
      <c r="M49" s="18">
        <f t="shared" si="11"/>
        <v>-1</v>
      </c>
      <c r="N49" s="18">
        <f t="shared" si="11"/>
        <v>-1</v>
      </c>
      <c r="O49" s="18">
        <f t="shared" si="11"/>
        <v>-1</v>
      </c>
      <c r="P49" s="18">
        <f t="shared" si="11"/>
        <v>-1</v>
      </c>
      <c r="Q49" s="18">
        <f t="shared" si="11"/>
        <v>-1</v>
      </c>
      <c r="R49" s="18">
        <f t="shared" ref="R49:Z49" si="22">IF(R33="","",$H$37)</f>
        <v>0</v>
      </c>
      <c r="S49" s="18">
        <f t="shared" si="22"/>
        <v>0</v>
      </c>
      <c r="T49" s="18">
        <f t="shared" si="22"/>
        <v>0</v>
      </c>
      <c r="U49" s="18">
        <f t="shared" si="22"/>
        <v>0</v>
      </c>
      <c r="V49" s="18">
        <f t="shared" si="22"/>
        <v>0</v>
      </c>
      <c r="W49" s="18">
        <f t="shared" si="22"/>
        <v>0</v>
      </c>
      <c r="X49" s="18">
        <f t="shared" si="22"/>
        <v>0</v>
      </c>
      <c r="Y49" s="18">
        <f t="shared" si="22"/>
        <v>0</v>
      </c>
      <c r="Z49" s="18">
        <f t="shared" si="22"/>
        <v>0</v>
      </c>
      <c r="AA49" s="3"/>
    </row>
    <row r="50" spans="1:27" ht="13.15" collapsed="1" x14ac:dyDescent="0.35">
      <c r="E50" s="1"/>
      <c r="F50" s="1"/>
      <c r="G50" s="1"/>
      <c r="H50" s="1"/>
      <c r="I50" s="1"/>
      <c r="N50" s="9"/>
      <c r="O50" s="3"/>
      <c r="Q50" s="9"/>
    </row>
    <row r="51" spans="1:27" s="65" customFormat="1" ht="13.15" x14ac:dyDescent="0.4">
      <c r="A51" s="65" t="s">
        <v>15</v>
      </c>
    </row>
    <row r="53" spans="1:27" ht="13.15" hidden="1" x14ac:dyDescent="0.35">
      <c r="E53" s="10"/>
      <c r="F53" s="10"/>
      <c r="G53" s="10"/>
      <c r="H53" s="10"/>
      <c r="I53" s="10"/>
      <c r="N53" s="9"/>
      <c r="O53" s="3"/>
      <c r="Q53" s="9"/>
    </row>
    <row r="54" spans="1:27" ht="13.15" hidden="1" x14ac:dyDescent="0.35">
      <c r="E54" s="10"/>
      <c r="F54" s="10"/>
      <c r="G54" s="10"/>
      <c r="H54" s="10"/>
      <c r="I54" s="10"/>
      <c r="N54" s="9"/>
      <c r="O54" s="3"/>
      <c r="Q54" s="9"/>
    </row>
    <row r="55" spans="1:27" ht="13.15" hidden="1" x14ac:dyDescent="0.35">
      <c r="E55" s="10"/>
      <c r="F55" s="10"/>
      <c r="G55" s="10"/>
      <c r="H55" s="10"/>
      <c r="I55" s="10"/>
      <c r="N55" s="9"/>
      <c r="O55" s="3"/>
      <c r="Q55" s="9"/>
    </row>
    <row r="56" spans="1:27" ht="13.15" hidden="1" x14ac:dyDescent="0.35">
      <c r="E56" s="10"/>
      <c r="F56" s="10"/>
      <c r="G56" s="10"/>
      <c r="H56" s="10"/>
      <c r="I56" s="10"/>
      <c r="N56" s="9"/>
      <c r="O56" s="3"/>
      <c r="Q56" s="9"/>
    </row>
    <row r="57" spans="1:27" ht="13.15" hidden="1" x14ac:dyDescent="0.35">
      <c r="E57" s="10"/>
      <c r="F57" s="10"/>
      <c r="G57" s="10"/>
      <c r="H57" s="10"/>
      <c r="I57" s="10"/>
      <c r="N57" s="9"/>
      <c r="O57" s="3"/>
      <c r="Q57" s="9"/>
    </row>
    <row r="58" spans="1:27" ht="13.15" hidden="1" x14ac:dyDescent="0.35">
      <c r="E58" s="10"/>
      <c r="F58" s="10"/>
      <c r="G58" s="10"/>
      <c r="H58" s="10"/>
      <c r="I58" s="10"/>
      <c r="N58" s="9"/>
      <c r="O58" s="3"/>
      <c r="Q58" s="9"/>
    </row>
    <row r="59" spans="1:27" ht="13.15" hidden="1" x14ac:dyDescent="0.35">
      <c r="E59" s="10"/>
      <c r="F59" s="10"/>
      <c r="G59" s="10"/>
      <c r="H59" s="10"/>
      <c r="I59" s="10"/>
      <c r="N59" s="9"/>
      <c r="O59" s="3"/>
      <c r="Q59" s="9"/>
    </row>
    <row r="60" spans="1:27" ht="13.15" hidden="1" x14ac:dyDescent="0.35">
      <c r="E60" s="10"/>
      <c r="F60" s="10"/>
      <c r="G60" s="10"/>
      <c r="H60" s="10"/>
      <c r="I60" s="10"/>
      <c r="N60" s="9"/>
      <c r="O60" s="3"/>
      <c r="Q60" s="9"/>
    </row>
    <row r="61" spans="1:27" ht="13.15" hidden="1" x14ac:dyDescent="0.35">
      <c r="E61" s="10"/>
      <c r="F61" s="10"/>
      <c r="G61" s="10"/>
      <c r="H61" s="10"/>
      <c r="I61" s="10"/>
      <c r="N61" s="9"/>
      <c r="O61" s="3"/>
      <c r="Q61" s="9"/>
    </row>
    <row r="62" spans="1:27" ht="13.15" hidden="1" x14ac:dyDescent="0.35">
      <c r="E62" s="10"/>
      <c r="F62" s="10"/>
      <c r="G62" s="10"/>
      <c r="H62" s="10"/>
      <c r="I62" s="10"/>
      <c r="N62" s="9"/>
      <c r="O62" s="3"/>
      <c r="Q62" s="9"/>
    </row>
    <row r="63" spans="1:27" ht="13.15" hidden="1" x14ac:dyDescent="0.35">
      <c r="E63" s="10"/>
      <c r="F63" s="10"/>
      <c r="G63" s="10"/>
      <c r="H63" s="10"/>
      <c r="I63" s="10"/>
      <c r="N63" s="9"/>
      <c r="O63" s="3"/>
      <c r="Q63" s="9"/>
    </row>
    <row r="64" spans="1:27" ht="13.15" hidden="1" x14ac:dyDescent="0.35">
      <c r="E64" s="10"/>
      <c r="F64" s="10"/>
      <c r="G64" s="10"/>
      <c r="H64" s="10"/>
      <c r="I64" s="10"/>
      <c r="N64" s="9"/>
      <c r="O64" s="3"/>
      <c r="Q64" s="9"/>
    </row>
    <row r="65" spans="5:17" ht="13.15" hidden="1" x14ac:dyDescent="0.35">
      <c r="E65" s="10"/>
      <c r="F65" s="10"/>
      <c r="G65" s="10"/>
      <c r="H65" s="10"/>
      <c r="I65" s="10"/>
      <c r="N65" s="9"/>
      <c r="O65" s="3"/>
      <c r="Q65" s="9"/>
    </row>
    <row r="66" spans="5:17" ht="13.15" hidden="1" x14ac:dyDescent="0.35">
      <c r="E66" s="10"/>
      <c r="F66" s="10"/>
      <c r="G66" s="10"/>
      <c r="H66" s="10"/>
      <c r="I66" s="10"/>
      <c r="N66" s="9"/>
      <c r="O66" s="3"/>
      <c r="Q66" s="9"/>
    </row>
    <row r="67" spans="5:17" ht="13.15" hidden="1" x14ac:dyDescent="0.35">
      <c r="E67" s="10"/>
      <c r="F67" s="10"/>
      <c r="G67" s="10"/>
      <c r="H67" s="10"/>
      <c r="I67" s="10"/>
      <c r="N67" s="9"/>
      <c r="O67" s="3"/>
      <c r="Q67" s="9"/>
    </row>
    <row r="68" spans="5:17" ht="13.15" hidden="1" x14ac:dyDescent="0.35">
      <c r="E68" s="10"/>
      <c r="F68" s="10"/>
      <c r="G68" s="10"/>
      <c r="H68" s="10"/>
      <c r="I68" s="10"/>
      <c r="N68" s="9"/>
      <c r="O68" s="3"/>
      <c r="Q68" s="9"/>
    </row>
    <row r="69" spans="5:17" ht="13.15" hidden="1" x14ac:dyDescent="0.35">
      <c r="E69" s="10"/>
      <c r="F69" s="10"/>
      <c r="G69" s="10"/>
      <c r="H69" s="10"/>
      <c r="I69" s="10"/>
      <c r="N69" s="9"/>
      <c r="O69" s="3"/>
      <c r="Q69" s="9"/>
    </row>
    <row r="71" spans="5:17" ht="13.15" hidden="1" x14ac:dyDescent="0.35">
      <c r="E71" s="10"/>
      <c r="F71" s="10"/>
      <c r="G71" s="10"/>
      <c r="H71" s="10"/>
      <c r="I71" s="10"/>
      <c r="N71" s="9"/>
      <c r="O71" s="3"/>
      <c r="Q71" s="9"/>
    </row>
    <row r="72" spans="5:17" ht="13.15" hidden="1" x14ac:dyDescent="0.35">
      <c r="E72" s="10"/>
      <c r="F72" s="10"/>
      <c r="G72" s="10"/>
      <c r="H72" s="10"/>
      <c r="I72" s="10"/>
      <c r="N72" s="9"/>
      <c r="O72" s="3"/>
      <c r="Q72" s="9"/>
    </row>
    <row r="73" spans="5:17" ht="13.15" hidden="1" x14ac:dyDescent="0.35">
      <c r="E73" s="10"/>
      <c r="F73" s="10"/>
      <c r="G73" s="10"/>
      <c r="H73" s="10"/>
      <c r="I73" s="10"/>
      <c r="N73" s="9"/>
      <c r="O73" s="3"/>
      <c r="Q73" s="9"/>
    </row>
    <row r="74" spans="5:17" ht="13.15" hidden="1" x14ac:dyDescent="0.35">
      <c r="E74" s="10"/>
      <c r="F74" s="10"/>
      <c r="G74" s="10"/>
      <c r="H74" s="10"/>
      <c r="I74" s="10"/>
      <c r="N74" s="9"/>
      <c r="O74" s="3"/>
      <c r="Q74" s="9"/>
    </row>
    <row r="75" spans="5:17" ht="13.15" hidden="1" x14ac:dyDescent="0.35">
      <c r="E75" s="10"/>
      <c r="F75" s="10"/>
      <c r="G75" s="10"/>
      <c r="H75" s="10"/>
      <c r="I75" s="10"/>
      <c r="N75" s="9"/>
      <c r="O75" s="3"/>
      <c r="Q75" s="9"/>
    </row>
    <row r="76" spans="5:17" ht="13.15" hidden="1" x14ac:dyDescent="0.35">
      <c r="E76" s="10"/>
      <c r="F76" s="10"/>
      <c r="G76" s="10"/>
      <c r="H76" s="10"/>
      <c r="I76" s="10"/>
      <c r="N76" s="9"/>
      <c r="O76" s="3"/>
      <c r="Q76" s="9"/>
    </row>
    <row r="77" spans="5:17" ht="13.15" hidden="1" x14ac:dyDescent="0.35">
      <c r="E77" s="10"/>
      <c r="F77" s="10"/>
      <c r="G77" s="10"/>
      <c r="H77" s="10"/>
      <c r="I77" s="10"/>
      <c r="N77" s="9"/>
      <c r="O77" s="3"/>
      <c r="Q77" s="9"/>
    </row>
    <row r="78" spans="5:17" ht="13.15" hidden="1" x14ac:dyDescent="0.35">
      <c r="E78" s="10"/>
      <c r="F78" s="10"/>
      <c r="G78" s="10"/>
      <c r="H78" s="10"/>
      <c r="I78" s="10"/>
      <c r="N78" s="9"/>
      <c r="O78" s="3"/>
      <c r="Q78" s="9"/>
    </row>
    <row r="79" spans="5:17" ht="13.15" hidden="1" x14ac:dyDescent="0.35">
      <c r="E79" s="10"/>
      <c r="F79" s="10"/>
      <c r="G79" s="10"/>
      <c r="H79" s="10"/>
      <c r="I79" s="10"/>
      <c r="N79" s="9"/>
      <c r="O79" s="3"/>
      <c r="Q79" s="9"/>
    </row>
    <row r="80" spans="5:17" ht="13.15" hidden="1" x14ac:dyDescent="0.35">
      <c r="E80" s="10"/>
      <c r="F80" s="10"/>
      <c r="G80" s="10"/>
      <c r="H80" s="10"/>
      <c r="I80" s="10"/>
      <c r="N80" s="9"/>
      <c r="O80" s="3"/>
      <c r="Q80" s="9"/>
    </row>
    <row r="81" spans="5:17" ht="13.15" hidden="1" x14ac:dyDescent="0.35">
      <c r="E81" s="10"/>
      <c r="F81" s="10"/>
      <c r="G81" s="10"/>
      <c r="H81" s="10"/>
      <c r="I81" s="10"/>
      <c r="N81" s="9"/>
      <c r="O81" s="3"/>
      <c r="Q81" s="9"/>
    </row>
    <row r="82" spans="5:17" ht="13.15" hidden="1" x14ac:dyDescent="0.35">
      <c r="E82" s="10"/>
      <c r="F82" s="10"/>
      <c r="G82" s="10"/>
      <c r="H82" s="10"/>
      <c r="I82" s="10"/>
      <c r="N82" s="9"/>
      <c r="O82" s="3"/>
      <c r="Q82" s="9"/>
    </row>
    <row r="83" spans="5:17" ht="13.15" hidden="1" x14ac:dyDescent="0.35">
      <c r="E83" s="10"/>
      <c r="F83" s="10"/>
      <c r="G83" s="10"/>
      <c r="H83" s="10"/>
      <c r="I83" s="10"/>
      <c r="N83" s="9"/>
      <c r="O83" s="3"/>
      <c r="Q83" s="9"/>
    </row>
    <row r="84" spans="5:17" ht="13.15" hidden="1" x14ac:dyDescent="0.35">
      <c r="E84" s="10"/>
      <c r="F84" s="10"/>
      <c r="G84" s="10"/>
      <c r="H84" s="10"/>
      <c r="I84" s="10"/>
      <c r="N84" s="9"/>
      <c r="O84" s="3"/>
      <c r="Q84" s="9"/>
    </row>
    <row r="85" spans="5:17" ht="13.15" hidden="1" x14ac:dyDescent="0.35">
      <c r="E85" s="10"/>
      <c r="F85" s="10"/>
      <c r="G85" s="10"/>
      <c r="H85" s="10"/>
      <c r="I85" s="10"/>
      <c r="N85" s="9"/>
      <c r="O85" s="3"/>
      <c r="Q85" s="9"/>
    </row>
    <row r="86" spans="5:17" ht="13.15" hidden="1" x14ac:dyDescent="0.35">
      <c r="E86" s="10"/>
      <c r="F86" s="10"/>
      <c r="G86" s="10"/>
      <c r="H86" s="10"/>
      <c r="I86" s="10"/>
      <c r="N86" s="9"/>
      <c r="O86" s="3"/>
      <c r="Q86" s="9"/>
    </row>
    <row r="87" spans="5:17" ht="13.15" hidden="1" x14ac:dyDescent="0.35">
      <c r="E87" s="10"/>
      <c r="F87" s="10"/>
      <c r="G87" s="10"/>
      <c r="H87" s="10"/>
      <c r="I87" s="10"/>
      <c r="N87" s="9"/>
      <c r="O87" s="3"/>
      <c r="Q87" s="9"/>
    </row>
    <row r="89" spans="5:17" ht="13.15" hidden="1" x14ac:dyDescent="0.35">
      <c r="E89" s="1"/>
      <c r="F89" s="1"/>
      <c r="G89" s="1"/>
      <c r="H89" s="1"/>
      <c r="I89" s="1"/>
      <c r="N89" s="9"/>
      <c r="O89" s="3"/>
      <c r="Q89" s="9"/>
    </row>
    <row r="90" spans="5:17" ht="13.15" hidden="1" x14ac:dyDescent="0.35">
      <c r="E90" s="1"/>
      <c r="F90" s="1"/>
      <c r="G90" s="1"/>
      <c r="H90" s="1"/>
      <c r="I90" s="1"/>
      <c r="N90" s="9"/>
      <c r="O90" s="3"/>
      <c r="Q90" s="9"/>
    </row>
    <row r="91" spans="5:17" ht="13.15" hidden="1" x14ac:dyDescent="0.35">
      <c r="E91" s="1"/>
      <c r="F91" s="1"/>
      <c r="G91" s="1"/>
      <c r="H91" s="1"/>
      <c r="I91" s="1"/>
      <c r="N91" s="9"/>
      <c r="O91" s="3"/>
      <c r="Q91" s="9"/>
    </row>
    <row r="92" spans="5:17" ht="13.15" hidden="1" x14ac:dyDescent="0.35">
      <c r="E92" s="1"/>
      <c r="F92" s="1"/>
      <c r="G92" s="1"/>
      <c r="H92" s="1"/>
      <c r="I92" s="1"/>
      <c r="N92" s="9"/>
      <c r="O92" s="3"/>
      <c r="Q92" s="9"/>
    </row>
    <row r="93" spans="5:17" ht="13.15" hidden="1" x14ac:dyDescent="0.35">
      <c r="E93" s="1"/>
      <c r="F93" s="1"/>
      <c r="G93" s="1"/>
      <c r="H93" s="1"/>
      <c r="I93" s="1"/>
      <c r="N93" s="9"/>
      <c r="O93" s="3"/>
      <c r="Q93" s="9"/>
    </row>
    <row r="94" spans="5:17" ht="13.15" hidden="1" x14ac:dyDescent="0.35">
      <c r="E94" s="1"/>
      <c r="F94" s="1"/>
      <c r="G94" s="1"/>
      <c r="H94" s="1"/>
      <c r="I94" s="1"/>
      <c r="N94" s="9"/>
      <c r="O94" s="3"/>
      <c r="Q94" s="9"/>
    </row>
    <row r="95" spans="5:17" ht="13.15" hidden="1" x14ac:dyDescent="0.35">
      <c r="E95" s="1"/>
      <c r="F95" s="1"/>
      <c r="G95" s="1"/>
      <c r="H95" s="1"/>
      <c r="I95" s="1"/>
      <c r="N95" s="9"/>
      <c r="O95" s="3"/>
      <c r="Q95" s="9"/>
    </row>
    <row r="96" spans="5:17" ht="13.15" hidden="1" x14ac:dyDescent="0.35">
      <c r="E96" s="1"/>
      <c r="F96" s="1"/>
      <c r="G96" s="1"/>
      <c r="H96" s="1"/>
      <c r="I96" s="1"/>
      <c r="N96" s="9"/>
      <c r="O96" s="3"/>
      <c r="Q96" s="9"/>
    </row>
    <row r="97" spans="5:17" ht="13.15" hidden="1" x14ac:dyDescent="0.35">
      <c r="E97" s="1"/>
      <c r="F97" s="1"/>
      <c r="G97" s="1"/>
      <c r="H97" s="1"/>
      <c r="I97" s="1"/>
      <c r="N97" s="9"/>
      <c r="O97" s="3"/>
      <c r="Q97" s="9"/>
    </row>
    <row r="98" spans="5:17" ht="13.15" hidden="1" x14ac:dyDescent="0.35">
      <c r="E98" s="1"/>
      <c r="F98" s="1"/>
      <c r="G98" s="1"/>
      <c r="H98" s="1"/>
      <c r="I98" s="1"/>
      <c r="N98" s="9"/>
      <c r="O98" s="3"/>
      <c r="Q98" s="9"/>
    </row>
    <row r="99" spans="5:17" ht="13.15" hidden="1" x14ac:dyDescent="0.35">
      <c r="E99" s="1"/>
      <c r="F99" s="1"/>
      <c r="G99" s="1"/>
      <c r="H99" s="1"/>
      <c r="I99" s="1"/>
      <c r="N99" s="9"/>
      <c r="O99" s="3"/>
      <c r="Q99" s="9"/>
    </row>
    <row r="100" spans="5:17" ht="13.15" hidden="1" x14ac:dyDescent="0.35">
      <c r="E100" s="1"/>
      <c r="F100" s="1"/>
      <c r="G100" s="1"/>
      <c r="H100" s="1"/>
      <c r="I100" s="1"/>
      <c r="N100" s="9"/>
      <c r="O100" s="3"/>
      <c r="Q100" s="9"/>
    </row>
    <row r="101" spans="5:17" ht="13.15" hidden="1" x14ac:dyDescent="0.35">
      <c r="E101" s="1"/>
      <c r="F101" s="1"/>
      <c r="G101" s="1"/>
      <c r="H101" s="1"/>
      <c r="I101" s="1"/>
      <c r="N101" s="9"/>
      <c r="O101" s="3"/>
      <c r="Q101" s="9"/>
    </row>
    <row r="102" spans="5:17" ht="13.15" hidden="1" x14ac:dyDescent="0.35">
      <c r="E102" s="1"/>
      <c r="F102" s="1"/>
      <c r="G102" s="1"/>
      <c r="H102" s="1"/>
      <c r="I102" s="1"/>
      <c r="N102" s="9"/>
      <c r="O102" s="3"/>
      <c r="Q102" s="9"/>
    </row>
    <row r="103" spans="5:17" ht="13.15" hidden="1" x14ac:dyDescent="0.35">
      <c r="E103" s="1"/>
      <c r="F103" s="1"/>
      <c r="G103" s="1"/>
      <c r="H103" s="1"/>
      <c r="I103" s="1"/>
      <c r="N103" s="9"/>
      <c r="O103" s="3"/>
      <c r="Q103" s="9"/>
    </row>
    <row r="104" spans="5:17" ht="13.15" hidden="1" x14ac:dyDescent="0.35">
      <c r="E104" s="1"/>
      <c r="F104" s="1"/>
      <c r="G104" s="1"/>
      <c r="H104" s="1"/>
      <c r="I104" s="1"/>
      <c r="N104" s="9"/>
      <c r="O104" s="3"/>
      <c r="Q104" s="9"/>
    </row>
    <row r="105" spans="5:17" ht="13.15" hidden="1" x14ac:dyDescent="0.35">
      <c r="E105" s="1"/>
      <c r="F105" s="1"/>
      <c r="G105" s="1"/>
      <c r="H105" s="1"/>
      <c r="I105" s="1"/>
      <c r="N105" s="9"/>
      <c r="O105" s="3"/>
      <c r="Q105" s="9"/>
    </row>
    <row r="107" spans="5:17" ht="13.15" hidden="1" x14ac:dyDescent="0.35">
      <c r="E107" s="1"/>
      <c r="F107" s="1"/>
      <c r="G107" s="1"/>
      <c r="H107" s="1"/>
      <c r="I107" s="1"/>
      <c r="N107" s="9"/>
      <c r="O107" s="3"/>
      <c r="Q107" s="9"/>
    </row>
    <row r="108" spans="5:17" ht="13.15" hidden="1" x14ac:dyDescent="0.35">
      <c r="E108" s="1"/>
      <c r="F108" s="1"/>
      <c r="G108" s="1"/>
      <c r="H108" s="1"/>
      <c r="I108" s="1"/>
      <c r="N108" s="9"/>
      <c r="O108" s="3"/>
      <c r="Q108" s="9"/>
    </row>
    <row r="109" spans="5:17" ht="13.15" hidden="1" x14ac:dyDescent="0.35">
      <c r="E109" s="1"/>
      <c r="F109" s="1"/>
      <c r="G109" s="1"/>
      <c r="H109" s="1"/>
      <c r="I109" s="1"/>
      <c r="N109" s="9"/>
      <c r="O109" s="3"/>
      <c r="Q109" s="9"/>
    </row>
    <row r="110" spans="5:17" ht="13.15" hidden="1" x14ac:dyDescent="0.35">
      <c r="E110" s="1"/>
      <c r="F110" s="1"/>
      <c r="G110" s="1"/>
      <c r="H110" s="1"/>
      <c r="I110" s="1"/>
      <c r="N110" s="9"/>
      <c r="O110" s="3"/>
      <c r="Q110" s="9"/>
    </row>
    <row r="111" spans="5:17" ht="13.15" hidden="1" x14ac:dyDescent="0.35">
      <c r="E111" s="1"/>
      <c r="F111" s="1"/>
      <c r="G111" s="1"/>
      <c r="H111" s="1"/>
      <c r="I111" s="1"/>
      <c r="N111" s="9"/>
      <c r="O111" s="3"/>
      <c r="Q111" s="9"/>
    </row>
    <row r="112" spans="5:17" ht="13.15" hidden="1" x14ac:dyDescent="0.35">
      <c r="E112" s="1"/>
      <c r="F112" s="1"/>
      <c r="G112" s="1"/>
      <c r="H112" s="1"/>
      <c r="I112" s="1"/>
      <c r="N112" s="9"/>
      <c r="O112" s="3"/>
      <c r="Q112" s="9"/>
    </row>
    <row r="113" spans="5:17" ht="13.15" hidden="1" x14ac:dyDescent="0.35">
      <c r="E113" s="1"/>
      <c r="F113" s="1"/>
      <c r="G113" s="1"/>
      <c r="H113" s="1"/>
      <c r="I113" s="1"/>
      <c r="N113" s="9"/>
      <c r="O113" s="3"/>
      <c r="Q113" s="9"/>
    </row>
    <row r="114" spans="5:17" ht="13.15" hidden="1" x14ac:dyDescent="0.35">
      <c r="E114" s="1"/>
      <c r="F114" s="1"/>
      <c r="G114" s="1"/>
      <c r="H114" s="1"/>
      <c r="I114" s="1"/>
      <c r="N114" s="9"/>
      <c r="O114" s="3"/>
      <c r="Q114" s="9"/>
    </row>
    <row r="115" spans="5:17" ht="13.15" hidden="1" x14ac:dyDescent="0.35">
      <c r="E115" s="1"/>
      <c r="F115" s="1"/>
      <c r="G115" s="1"/>
      <c r="H115" s="1"/>
      <c r="I115" s="1"/>
      <c r="N115" s="9"/>
      <c r="O115" s="3"/>
      <c r="Q115" s="9"/>
    </row>
    <row r="116" spans="5:17" ht="13.15" hidden="1" x14ac:dyDescent="0.35">
      <c r="E116" s="1"/>
      <c r="F116" s="1"/>
      <c r="G116" s="1"/>
      <c r="H116" s="1"/>
      <c r="I116" s="1"/>
      <c r="N116" s="9"/>
      <c r="O116" s="3"/>
      <c r="Q116" s="9"/>
    </row>
    <row r="117" spans="5:17" ht="13.15" hidden="1" x14ac:dyDescent="0.35">
      <c r="E117" s="1"/>
      <c r="F117" s="1"/>
      <c r="G117" s="1"/>
      <c r="H117" s="1"/>
      <c r="I117" s="1"/>
      <c r="N117" s="9"/>
      <c r="O117" s="3"/>
      <c r="Q117" s="9"/>
    </row>
    <row r="118" spans="5:17" ht="13.15" hidden="1" x14ac:dyDescent="0.35">
      <c r="E118" s="1"/>
      <c r="F118" s="1"/>
      <c r="G118" s="1"/>
      <c r="H118" s="1"/>
      <c r="I118" s="1"/>
      <c r="N118" s="9"/>
      <c r="O118" s="3"/>
      <c r="Q118" s="9"/>
    </row>
    <row r="119" spans="5:17" ht="13.15" hidden="1" x14ac:dyDescent="0.35">
      <c r="E119" s="1"/>
      <c r="F119" s="1"/>
      <c r="G119" s="1"/>
      <c r="H119" s="1"/>
      <c r="I119" s="1"/>
      <c r="N119" s="9"/>
      <c r="O119" s="3"/>
      <c r="Q119" s="9"/>
    </row>
    <row r="120" spans="5:17" ht="13.15" hidden="1" x14ac:dyDescent="0.35">
      <c r="E120" s="1"/>
      <c r="F120" s="1"/>
      <c r="G120" s="1"/>
      <c r="H120" s="1"/>
      <c r="I120" s="1"/>
      <c r="N120" s="9"/>
      <c r="O120" s="3"/>
      <c r="Q120" s="9"/>
    </row>
    <row r="121" spans="5:17" ht="13.15" hidden="1" x14ac:dyDescent="0.35">
      <c r="E121" s="1"/>
      <c r="F121" s="1"/>
      <c r="G121" s="1"/>
      <c r="H121" s="1"/>
      <c r="I121" s="1"/>
      <c r="N121" s="9"/>
      <c r="O121" s="3"/>
      <c r="Q121" s="9"/>
    </row>
    <row r="122" spans="5:17" ht="13.15" hidden="1" x14ac:dyDescent="0.35">
      <c r="E122" s="1"/>
      <c r="F122" s="1"/>
      <c r="G122" s="1"/>
      <c r="H122" s="1"/>
      <c r="I122" s="1"/>
      <c r="N122" s="9"/>
      <c r="O122" s="3"/>
      <c r="Q122" s="9"/>
    </row>
    <row r="123" spans="5:17" ht="13.15" hidden="1" x14ac:dyDescent="0.35">
      <c r="E123" s="1"/>
      <c r="F123" s="1"/>
      <c r="G123" s="1"/>
      <c r="H123" s="1"/>
      <c r="I123" s="1"/>
      <c r="N123" s="9"/>
      <c r="O123" s="3"/>
      <c r="Q123" s="9"/>
    </row>
    <row r="125" spans="5:17" ht="13.15" hidden="1" x14ac:dyDescent="0.35">
      <c r="E125" s="1"/>
      <c r="F125" s="1"/>
      <c r="G125" s="1"/>
      <c r="H125" s="1"/>
      <c r="I125" s="1"/>
      <c r="N125" s="9"/>
      <c r="O125" s="3"/>
      <c r="Q125" s="9"/>
    </row>
    <row r="126" spans="5:17" ht="13.15" hidden="1" x14ac:dyDescent="0.35">
      <c r="E126" s="1"/>
      <c r="F126" s="1"/>
      <c r="G126" s="1"/>
      <c r="H126" s="1"/>
      <c r="I126" s="1"/>
      <c r="N126" s="9"/>
      <c r="O126" s="3"/>
      <c r="Q126" s="9"/>
    </row>
    <row r="127" spans="5:17" ht="13.15" hidden="1" x14ac:dyDescent="0.35">
      <c r="E127" s="1"/>
      <c r="F127" s="1"/>
      <c r="G127" s="1"/>
      <c r="H127" s="1"/>
      <c r="I127" s="1"/>
      <c r="N127" s="9"/>
      <c r="O127" s="3"/>
      <c r="Q127" s="9"/>
    </row>
    <row r="128" spans="5:17" ht="13.15" hidden="1" x14ac:dyDescent="0.35">
      <c r="E128" s="1"/>
      <c r="F128" s="1"/>
      <c r="G128" s="1"/>
      <c r="H128" s="1"/>
      <c r="I128" s="1"/>
      <c r="N128" s="9"/>
      <c r="O128" s="3"/>
      <c r="Q128" s="9"/>
    </row>
    <row r="129" spans="5:17" ht="13.15" hidden="1" x14ac:dyDescent="0.35">
      <c r="E129" s="1"/>
      <c r="F129" s="1"/>
      <c r="G129" s="1"/>
      <c r="H129" s="1"/>
      <c r="I129" s="1"/>
      <c r="N129" s="9"/>
      <c r="O129" s="3"/>
      <c r="Q129" s="9"/>
    </row>
    <row r="130" spans="5:17" ht="13.15" hidden="1" x14ac:dyDescent="0.35">
      <c r="E130" s="1"/>
      <c r="F130" s="1"/>
      <c r="G130" s="1"/>
      <c r="H130" s="1"/>
      <c r="I130" s="1"/>
      <c r="N130" s="9"/>
      <c r="O130" s="3"/>
      <c r="Q130" s="9"/>
    </row>
    <row r="131" spans="5:17" ht="13.15" hidden="1" x14ac:dyDescent="0.35">
      <c r="E131" s="1"/>
      <c r="F131" s="1"/>
      <c r="G131" s="1"/>
      <c r="H131" s="1"/>
      <c r="I131" s="1"/>
      <c r="N131" s="9"/>
      <c r="O131" s="3"/>
      <c r="Q131" s="9"/>
    </row>
    <row r="132" spans="5:17" ht="13.15" hidden="1" x14ac:dyDescent="0.35">
      <c r="E132" s="1"/>
      <c r="F132" s="1"/>
      <c r="G132" s="1"/>
      <c r="H132" s="1"/>
      <c r="I132" s="1"/>
      <c r="N132" s="9"/>
      <c r="O132" s="3"/>
      <c r="Q132" s="9"/>
    </row>
    <row r="133" spans="5:17" ht="13.15" hidden="1" x14ac:dyDescent="0.35">
      <c r="E133" s="1"/>
      <c r="F133" s="1"/>
      <c r="G133" s="1"/>
      <c r="H133" s="1"/>
      <c r="I133" s="1"/>
      <c r="N133" s="9"/>
      <c r="O133" s="3"/>
      <c r="Q133" s="9"/>
    </row>
    <row r="134" spans="5:17" ht="13.15" hidden="1" x14ac:dyDescent="0.35">
      <c r="E134" s="1"/>
      <c r="F134" s="1"/>
      <c r="G134" s="1"/>
      <c r="H134" s="1"/>
      <c r="I134" s="1"/>
      <c r="N134" s="9"/>
      <c r="O134" s="3"/>
      <c r="Q134" s="9"/>
    </row>
    <row r="135" spans="5:17" ht="13.15" hidden="1" x14ac:dyDescent="0.35">
      <c r="E135" s="1"/>
      <c r="F135" s="1"/>
      <c r="G135" s="1"/>
      <c r="H135" s="1"/>
      <c r="I135" s="1"/>
      <c r="N135" s="9"/>
      <c r="O135" s="3"/>
      <c r="Q135" s="9"/>
    </row>
    <row r="136" spans="5:17" ht="13.15" hidden="1" x14ac:dyDescent="0.35">
      <c r="E136" s="1"/>
      <c r="F136" s="1"/>
      <c r="G136" s="1"/>
      <c r="H136" s="1"/>
      <c r="I136" s="1"/>
      <c r="N136" s="9"/>
      <c r="O136" s="3"/>
      <c r="Q136" s="9"/>
    </row>
    <row r="137" spans="5:17" ht="13.15" hidden="1" x14ac:dyDescent="0.35">
      <c r="E137" s="1"/>
      <c r="F137" s="1"/>
      <c r="G137" s="1"/>
      <c r="H137" s="1"/>
      <c r="I137" s="1"/>
      <c r="N137" s="9"/>
      <c r="O137" s="3"/>
      <c r="Q137" s="9"/>
    </row>
    <row r="138" spans="5:17" ht="13.15" hidden="1" x14ac:dyDescent="0.35">
      <c r="E138" s="1"/>
      <c r="F138" s="1"/>
      <c r="G138" s="1"/>
      <c r="H138" s="1"/>
      <c r="I138" s="1"/>
      <c r="N138" s="9"/>
      <c r="O138" s="3"/>
      <c r="Q138" s="9"/>
    </row>
    <row r="139" spans="5:17" ht="13.15" hidden="1" x14ac:dyDescent="0.35">
      <c r="E139" s="1"/>
      <c r="F139" s="1"/>
      <c r="G139" s="1"/>
      <c r="H139" s="1"/>
      <c r="I139" s="1"/>
      <c r="N139" s="9"/>
      <c r="O139" s="3"/>
      <c r="Q139" s="9"/>
    </row>
    <row r="140" spans="5:17" ht="13.15" hidden="1" x14ac:dyDescent="0.35">
      <c r="E140" s="1"/>
      <c r="F140" s="1"/>
      <c r="G140" s="1"/>
      <c r="H140" s="1"/>
      <c r="I140" s="1"/>
      <c r="N140" s="9"/>
      <c r="O140" s="3"/>
      <c r="Q140" s="9"/>
    </row>
    <row r="141" spans="5:17" ht="13.15" hidden="1" x14ac:dyDescent="0.35">
      <c r="E141" s="1"/>
      <c r="F141" s="1"/>
      <c r="G141" s="1"/>
      <c r="H141" s="1"/>
      <c r="I141" s="1"/>
      <c r="N141" s="9"/>
      <c r="O141" s="3"/>
      <c r="Q141" s="9"/>
    </row>
    <row r="143" spans="5:17" ht="13.15" hidden="1" x14ac:dyDescent="0.35">
      <c r="E143" s="1"/>
      <c r="F143" s="1"/>
      <c r="G143" s="1"/>
      <c r="H143" s="1"/>
      <c r="I143" s="1"/>
      <c r="N143" s="9"/>
      <c r="O143" s="3"/>
      <c r="Q143" s="9"/>
    </row>
    <row r="144" spans="5:17" ht="13.15" hidden="1" x14ac:dyDescent="0.35">
      <c r="E144" s="1"/>
      <c r="F144" s="1"/>
      <c r="G144" s="1"/>
      <c r="H144" s="1"/>
      <c r="I144" s="1"/>
      <c r="N144" s="9"/>
      <c r="O144" s="3"/>
      <c r="Q144" s="9"/>
    </row>
    <row r="145" spans="5:17" ht="13.15" hidden="1" x14ac:dyDescent="0.35">
      <c r="E145" s="1"/>
      <c r="F145" s="1"/>
      <c r="G145" s="1"/>
      <c r="H145" s="1"/>
      <c r="I145" s="1"/>
      <c r="N145" s="9"/>
      <c r="O145" s="3"/>
      <c r="Q145" s="9"/>
    </row>
    <row r="146" spans="5:17" ht="13.15" hidden="1" x14ac:dyDescent="0.35">
      <c r="E146" s="1"/>
      <c r="F146" s="1"/>
      <c r="G146" s="1"/>
      <c r="H146" s="1"/>
      <c r="I146" s="1"/>
      <c r="N146" s="9"/>
      <c r="O146" s="3"/>
      <c r="Q146" s="9"/>
    </row>
    <row r="147" spans="5:17" ht="13.15" hidden="1" x14ac:dyDescent="0.35">
      <c r="E147" s="1"/>
      <c r="F147" s="1"/>
      <c r="G147" s="1"/>
      <c r="H147" s="1"/>
      <c r="I147" s="1"/>
      <c r="N147" s="9"/>
      <c r="O147" s="3"/>
      <c r="Q147" s="9"/>
    </row>
    <row r="148" spans="5:17" ht="13.15" hidden="1" x14ac:dyDescent="0.35">
      <c r="E148" s="1"/>
      <c r="F148" s="1"/>
      <c r="G148" s="1"/>
      <c r="H148" s="1"/>
      <c r="I148" s="1"/>
      <c r="N148" s="9"/>
      <c r="O148" s="3"/>
      <c r="Q148" s="9"/>
    </row>
    <row r="149" spans="5:17" ht="13.15" hidden="1" x14ac:dyDescent="0.35">
      <c r="E149" s="1"/>
      <c r="F149" s="1"/>
      <c r="G149" s="1"/>
      <c r="H149" s="1"/>
      <c r="I149" s="1"/>
      <c r="N149" s="9"/>
      <c r="O149" s="3"/>
      <c r="Q149" s="9"/>
    </row>
    <row r="150" spans="5:17" ht="13.15" hidden="1" x14ac:dyDescent="0.35">
      <c r="E150" s="1"/>
      <c r="F150" s="1"/>
      <c r="G150" s="1"/>
      <c r="H150" s="1"/>
      <c r="I150" s="1"/>
      <c r="N150" s="9"/>
      <c r="O150" s="3"/>
      <c r="Q150" s="9"/>
    </row>
    <row r="151" spans="5:17" ht="13.15" hidden="1" x14ac:dyDescent="0.35">
      <c r="E151" s="1"/>
      <c r="F151" s="1"/>
      <c r="G151" s="1"/>
      <c r="H151" s="1"/>
      <c r="I151" s="1"/>
      <c r="N151" s="9"/>
      <c r="O151" s="3"/>
      <c r="Q151" s="9"/>
    </row>
    <row r="152" spans="5:17" ht="13.15" hidden="1" x14ac:dyDescent="0.35">
      <c r="E152" s="1"/>
      <c r="F152" s="1"/>
      <c r="G152" s="1"/>
      <c r="H152" s="1"/>
      <c r="I152" s="1"/>
      <c r="N152" s="9"/>
      <c r="O152" s="3"/>
      <c r="Q152" s="9"/>
    </row>
    <row r="153" spans="5:17" ht="13.15" hidden="1" x14ac:dyDescent="0.35">
      <c r="E153" s="1"/>
      <c r="F153" s="1"/>
      <c r="G153" s="1"/>
      <c r="H153" s="1"/>
      <c r="I153" s="1"/>
      <c r="N153" s="9"/>
      <c r="O153" s="3"/>
      <c r="Q153" s="9"/>
    </row>
    <row r="154" spans="5:17" ht="13.15" hidden="1" x14ac:dyDescent="0.35">
      <c r="E154" s="1"/>
      <c r="F154" s="1"/>
      <c r="G154" s="1"/>
      <c r="H154" s="1"/>
      <c r="I154" s="1"/>
      <c r="N154" s="9"/>
      <c r="O154" s="3"/>
      <c r="Q154" s="9"/>
    </row>
    <row r="155" spans="5:17" ht="13.15" hidden="1" x14ac:dyDescent="0.35">
      <c r="E155" s="1"/>
      <c r="F155" s="1"/>
      <c r="G155" s="1"/>
      <c r="H155" s="1"/>
      <c r="I155" s="1"/>
      <c r="N155" s="9"/>
      <c r="O155" s="3"/>
      <c r="Q155" s="9"/>
    </row>
    <row r="156" spans="5:17" ht="13.15" hidden="1" x14ac:dyDescent="0.35">
      <c r="E156" s="1"/>
      <c r="F156" s="1"/>
      <c r="G156" s="1"/>
      <c r="H156" s="1"/>
      <c r="I156" s="1"/>
      <c r="N156" s="9"/>
      <c r="O156" s="3"/>
      <c r="Q156" s="9"/>
    </row>
    <row r="157" spans="5:17" ht="13.15" hidden="1" x14ac:dyDescent="0.35">
      <c r="E157" s="1"/>
      <c r="F157" s="1"/>
      <c r="G157" s="1"/>
      <c r="H157" s="1"/>
      <c r="I157" s="1"/>
      <c r="N157" s="9"/>
      <c r="O157" s="3"/>
      <c r="Q157" s="9"/>
    </row>
    <row r="158" spans="5:17" ht="13.15" hidden="1" x14ac:dyDescent="0.35">
      <c r="E158" s="1"/>
      <c r="F158" s="1"/>
      <c r="G158" s="1"/>
      <c r="H158" s="1"/>
      <c r="I158" s="1"/>
      <c r="N158" s="9"/>
      <c r="O158" s="3"/>
      <c r="Q158" s="9"/>
    </row>
    <row r="159" spans="5:17" ht="13.15" hidden="1" x14ac:dyDescent="0.35">
      <c r="E159" s="1"/>
      <c r="F159" s="1"/>
      <c r="G159" s="1"/>
      <c r="H159" s="1"/>
      <c r="I159" s="1"/>
      <c r="N159" s="9"/>
      <c r="O159" s="3"/>
      <c r="Q159" s="9"/>
    </row>
    <row r="161" spans="5:17" ht="13.15" hidden="1" x14ac:dyDescent="0.35">
      <c r="E161" s="1"/>
      <c r="F161" s="1"/>
      <c r="G161" s="1"/>
      <c r="H161" s="1"/>
      <c r="I161" s="1"/>
      <c r="N161" s="9"/>
      <c r="O161" s="3"/>
      <c r="Q161" s="9"/>
    </row>
    <row r="162" spans="5:17" ht="13.15" hidden="1" x14ac:dyDescent="0.35">
      <c r="E162" s="1"/>
      <c r="F162" s="1"/>
      <c r="G162" s="1"/>
      <c r="H162" s="1"/>
      <c r="I162" s="1"/>
      <c r="N162" s="9"/>
      <c r="O162" s="3"/>
      <c r="Q162" s="9"/>
    </row>
    <row r="163" spans="5:17" ht="13.15" hidden="1" x14ac:dyDescent="0.35">
      <c r="E163" s="1"/>
      <c r="F163" s="1"/>
      <c r="G163" s="1"/>
      <c r="H163" s="1"/>
      <c r="I163" s="1"/>
      <c r="N163" s="9"/>
      <c r="O163" s="3"/>
      <c r="Q163" s="9"/>
    </row>
    <row r="164" spans="5:17" ht="13.15" hidden="1" x14ac:dyDescent="0.35">
      <c r="E164" s="1"/>
      <c r="F164" s="1"/>
      <c r="G164" s="1"/>
      <c r="H164" s="1"/>
      <c r="I164" s="1"/>
      <c r="N164" s="9"/>
      <c r="O164" s="3"/>
      <c r="Q164" s="9"/>
    </row>
    <row r="165" spans="5:17" ht="13.15" hidden="1" x14ac:dyDescent="0.35">
      <c r="E165" s="1"/>
      <c r="F165" s="1"/>
      <c r="G165" s="1"/>
      <c r="H165" s="1"/>
      <c r="I165" s="1"/>
      <c r="N165" s="9"/>
      <c r="O165" s="3"/>
      <c r="Q165" s="9"/>
    </row>
    <row r="166" spans="5:17" ht="13.15" hidden="1" x14ac:dyDescent="0.35">
      <c r="E166" s="1"/>
      <c r="F166" s="1"/>
      <c r="G166" s="1"/>
      <c r="H166" s="1"/>
      <c r="I166" s="1"/>
      <c r="N166" s="9"/>
      <c r="O166" s="3"/>
      <c r="Q166" s="9"/>
    </row>
    <row r="167" spans="5:17" ht="13.15" hidden="1" x14ac:dyDescent="0.35">
      <c r="E167" s="1"/>
      <c r="F167" s="1"/>
      <c r="G167" s="1"/>
      <c r="H167" s="1"/>
      <c r="I167" s="1"/>
      <c r="N167" s="9"/>
      <c r="O167" s="3"/>
      <c r="Q167" s="9"/>
    </row>
    <row r="168" spans="5:17" ht="13.15" hidden="1" x14ac:dyDescent="0.35">
      <c r="E168" s="1"/>
      <c r="F168" s="1"/>
      <c r="G168" s="1"/>
      <c r="H168" s="1"/>
      <c r="I168" s="1"/>
      <c r="N168" s="9"/>
      <c r="O168" s="3"/>
      <c r="Q168" s="9"/>
    </row>
    <row r="169" spans="5:17" ht="13.15" hidden="1" x14ac:dyDescent="0.35">
      <c r="E169" s="1"/>
      <c r="F169" s="1"/>
      <c r="G169" s="1"/>
      <c r="H169" s="1"/>
      <c r="I169" s="1"/>
      <c r="N169" s="9"/>
      <c r="O169" s="3"/>
      <c r="Q169" s="9"/>
    </row>
    <row r="170" spans="5:17" ht="13.15" hidden="1" x14ac:dyDescent="0.35">
      <c r="E170" s="1"/>
      <c r="F170" s="1"/>
      <c r="G170" s="1"/>
      <c r="H170" s="1"/>
      <c r="I170" s="1"/>
      <c r="N170" s="9"/>
      <c r="O170" s="3"/>
      <c r="Q170" s="9"/>
    </row>
    <row r="171" spans="5:17" ht="13.15" hidden="1" x14ac:dyDescent="0.35">
      <c r="E171" s="1"/>
      <c r="F171" s="1"/>
      <c r="G171" s="1"/>
      <c r="H171" s="1"/>
      <c r="I171" s="1"/>
      <c r="N171" s="9"/>
      <c r="O171" s="3"/>
      <c r="Q171" s="9"/>
    </row>
    <row r="172" spans="5:17" ht="13.15" hidden="1" x14ac:dyDescent="0.35">
      <c r="E172" s="1"/>
      <c r="F172" s="1"/>
      <c r="G172" s="1"/>
      <c r="H172" s="1"/>
      <c r="I172" s="1"/>
      <c r="N172" s="9"/>
      <c r="O172" s="3"/>
      <c r="Q172" s="9"/>
    </row>
    <row r="173" spans="5:17" ht="13.15" hidden="1" x14ac:dyDescent="0.35">
      <c r="E173" s="1"/>
      <c r="F173" s="1"/>
      <c r="G173" s="1"/>
      <c r="H173" s="1"/>
      <c r="I173" s="1"/>
      <c r="N173" s="9"/>
      <c r="O173" s="3"/>
      <c r="Q173" s="9"/>
    </row>
    <row r="174" spans="5:17" ht="13.15" hidden="1" x14ac:dyDescent="0.35">
      <c r="E174" s="1"/>
      <c r="F174" s="1"/>
      <c r="G174" s="1"/>
      <c r="H174" s="1"/>
      <c r="I174" s="1"/>
      <c r="N174" s="9"/>
      <c r="O174" s="3"/>
      <c r="Q174" s="9"/>
    </row>
    <row r="175" spans="5:17" ht="13.15" hidden="1" x14ac:dyDescent="0.35">
      <c r="E175" s="1"/>
      <c r="F175" s="1"/>
      <c r="G175" s="1"/>
      <c r="H175" s="1"/>
      <c r="I175" s="1"/>
      <c r="N175" s="9"/>
      <c r="O175" s="3"/>
      <c r="Q175" s="9"/>
    </row>
    <row r="176" spans="5:17" ht="13.15" hidden="1" x14ac:dyDescent="0.35">
      <c r="E176" s="1"/>
      <c r="F176" s="1"/>
      <c r="G176" s="1"/>
      <c r="H176" s="1"/>
      <c r="I176" s="1"/>
      <c r="N176" s="9"/>
      <c r="O176" s="3"/>
      <c r="Q176" s="9"/>
    </row>
    <row r="177" spans="5:17" ht="13.15" hidden="1" x14ac:dyDescent="0.35">
      <c r="E177" s="1"/>
      <c r="F177" s="1"/>
      <c r="G177" s="1"/>
      <c r="H177" s="1"/>
      <c r="I177" s="1"/>
      <c r="N177" s="9"/>
      <c r="O177" s="3"/>
      <c r="Q177" s="9"/>
    </row>
    <row r="179" spans="5:17" ht="13.15" hidden="1" x14ac:dyDescent="0.35">
      <c r="E179" s="1"/>
      <c r="F179" s="1"/>
      <c r="G179" s="1"/>
      <c r="H179" s="1"/>
      <c r="I179" s="1"/>
      <c r="N179" s="9"/>
      <c r="O179" s="3"/>
      <c r="Q179" s="9"/>
    </row>
    <row r="180" spans="5:17" ht="13.15" hidden="1" x14ac:dyDescent="0.35">
      <c r="E180" s="1"/>
      <c r="F180" s="1"/>
      <c r="G180" s="1"/>
      <c r="H180" s="1"/>
      <c r="I180" s="1"/>
      <c r="N180" s="9"/>
      <c r="O180" s="3"/>
      <c r="Q180" s="9"/>
    </row>
    <row r="181" spans="5:17" ht="13.15" hidden="1" x14ac:dyDescent="0.35">
      <c r="E181" s="1"/>
      <c r="F181" s="1"/>
      <c r="G181" s="1"/>
      <c r="H181" s="1"/>
      <c r="I181" s="1"/>
      <c r="N181" s="9"/>
      <c r="O181" s="3"/>
      <c r="Q181" s="9"/>
    </row>
    <row r="182" spans="5:17" ht="13.15" hidden="1" x14ac:dyDescent="0.35">
      <c r="E182" s="1"/>
      <c r="F182" s="1"/>
      <c r="G182" s="1"/>
      <c r="H182" s="1"/>
      <c r="I182" s="1"/>
      <c r="N182" s="9"/>
      <c r="O182" s="3"/>
      <c r="Q182" s="9"/>
    </row>
    <row r="183" spans="5:17" ht="13.15" hidden="1" x14ac:dyDescent="0.35">
      <c r="E183" s="1"/>
      <c r="F183" s="1"/>
      <c r="G183" s="1"/>
      <c r="H183" s="1"/>
      <c r="I183" s="1"/>
      <c r="N183" s="9"/>
      <c r="O183" s="3"/>
      <c r="Q183" s="9"/>
    </row>
    <row r="184" spans="5:17" ht="13.15" hidden="1" x14ac:dyDescent="0.35">
      <c r="E184" s="1"/>
      <c r="F184" s="1"/>
      <c r="G184" s="1"/>
      <c r="H184" s="1"/>
      <c r="I184" s="1"/>
      <c r="N184" s="9"/>
      <c r="O184" s="3"/>
      <c r="Q184" s="9"/>
    </row>
    <row r="185" spans="5:17" ht="13.15" hidden="1" x14ac:dyDescent="0.35">
      <c r="E185" s="1"/>
      <c r="F185" s="1"/>
      <c r="G185" s="1"/>
      <c r="H185" s="1"/>
      <c r="I185" s="1"/>
      <c r="N185" s="9"/>
      <c r="O185" s="3"/>
      <c r="Q185" s="9"/>
    </row>
    <row r="186" spans="5:17" ht="13.15" hidden="1" x14ac:dyDescent="0.35">
      <c r="E186" s="1"/>
      <c r="F186" s="1"/>
      <c r="G186" s="1"/>
      <c r="H186" s="1"/>
      <c r="I186" s="1"/>
      <c r="N186" s="9"/>
      <c r="O186" s="3"/>
      <c r="Q186" s="9"/>
    </row>
    <row r="187" spans="5:17" ht="13.15" hidden="1" x14ac:dyDescent="0.35">
      <c r="E187" s="1"/>
      <c r="F187" s="1"/>
      <c r="G187" s="1"/>
      <c r="H187" s="1"/>
      <c r="I187" s="1"/>
      <c r="N187" s="9"/>
      <c r="O187" s="3"/>
      <c r="Q187" s="9"/>
    </row>
    <row r="188" spans="5:17" ht="13.15" hidden="1" x14ac:dyDescent="0.35">
      <c r="E188" s="1"/>
      <c r="F188" s="1"/>
      <c r="G188" s="1"/>
      <c r="H188" s="1"/>
      <c r="I188" s="1"/>
      <c r="N188" s="9"/>
      <c r="O188" s="3"/>
      <c r="Q188" s="9"/>
    </row>
    <row r="189" spans="5:17" ht="13.15" hidden="1" x14ac:dyDescent="0.35">
      <c r="E189" s="1"/>
      <c r="F189" s="1"/>
      <c r="G189" s="1"/>
      <c r="H189" s="1"/>
      <c r="I189" s="1"/>
      <c r="N189" s="9"/>
      <c r="O189" s="3"/>
      <c r="Q189" s="9"/>
    </row>
    <row r="190" spans="5:17" ht="13.15" hidden="1" x14ac:dyDescent="0.35">
      <c r="E190" s="1"/>
      <c r="F190" s="1"/>
      <c r="G190" s="1"/>
      <c r="H190" s="1"/>
      <c r="I190" s="1"/>
      <c r="N190" s="9"/>
      <c r="O190" s="3"/>
      <c r="Q190" s="9"/>
    </row>
    <row r="191" spans="5:17" ht="13.15" hidden="1" x14ac:dyDescent="0.35">
      <c r="E191" s="1"/>
      <c r="F191" s="1"/>
      <c r="G191" s="1"/>
      <c r="H191" s="1"/>
      <c r="I191" s="1"/>
      <c r="N191" s="9"/>
      <c r="O191" s="3"/>
      <c r="Q191" s="9"/>
    </row>
    <row r="192" spans="5:17" ht="13.15" hidden="1" x14ac:dyDescent="0.35">
      <c r="E192" s="1"/>
      <c r="F192" s="1"/>
      <c r="G192" s="1"/>
      <c r="H192" s="1"/>
      <c r="I192" s="1"/>
      <c r="N192" s="9"/>
      <c r="O192" s="3"/>
      <c r="Q192" s="9"/>
    </row>
    <row r="193" spans="5:17" ht="13.15" hidden="1" x14ac:dyDescent="0.35">
      <c r="E193" s="1"/>
      <c r="F193" s="1"/>
      <c r="G193" s="1"/>
      <c r="H193" s="1"/>
      <c r="I193" s="1"/>
      <c r="N193" s="9"/>
      <c r="O193" s="3"/>
      <c r="Q193" s="9"/>
    </row>
    <row r="194" spans="5:17" ht="13.15" hidden="1" x14ac:dyDescent="0.35">
      <c r="E194" s="1"/>
      <c r="F194" s="1"/>
      <c r="G194" s="1"/>
      <c r="H194" s="1"/>
      <c r="I194" s="1"/>
      <c r="N194" s="9"/>
      <c r="O194" s="3"/>
      <c r="Q194" s="9"/>
    </row>
    <row r="195" spans="5:17" ht="13.15" hidden="1" x14ac:dyDescent="0.35">
      <c r="E195" s="1"/>
      <c r="F195" s="1"/>
      <c r="G195" s="1"/>
      <c r="H195" s="1"/>
      <c r="I195" s="1"/>
      <c r="N195" s="9"/>
      <c r="O195" s="3"/>
      <c r="Q195" s="9"/>
    </row>
    <row r="197" spans="5:17" ht="13.15" hidden="1" x14ac:dyDescent="0.35">
      <c r="E197" s="1"/>
      <c r="F197" s="1"/>
      <c r="G197" s="1"/>
      <c r="H197" s="1"/>
      <c r="I197" s="1"/>
      <c r="N197" s="9"/>
      <c r="O197" s="3"/>
      <c r="Q197" s="9"/>
    </row>
    <row r="198" spans="5:17" ht="13.15" hidden="1" x14ac:dyDescent="0.35">
      <c r="E198" s="1"/>
      <c r="F198" s="1"/>
      <c r="G198" s="1"/>
      <c r="H198" s="1"/>
      <c r="I198" s="1"/>
      <c r="N198" s="9"/>
      <c r="O198" s="3"/>
      <c r="Q198" s="9"/>
    </row>
    <row r="199" spans="5:17" ht="13.15" hidden="1" x14ac:dyDescent="0.35">
      <c r="E199" s="1"/>
      <c r="F199" s="1"/>
      <c r="G199" s="1"/>
      <c r="H199" s="1"/>
      <c r="I199" s="1"/>
      <c r="N199" s="9"/>
      <c r="O199" s="3"/>
      <c r="Q199" s="9"/>
    </row>
    <row r="200" spans="5:17" ht="13.15" hidden="1" x14ac:dyDescent="0.35">
      <c r="E200" s="1"/>
      <c r="F200" s="1"/>
      <c r="G200" s="1"/>
      <c r="H200" s="1"/>
      <c r="I200" s="1"/>
      <c r="N200" s="9"/>
      <c r="O200" s="3"/>
      <c r="Q200" s="9"/>
    </row>
    <row r="201" spans="5:17" ht="13.15" hidden="1" x14ac:dyDescent="0.35">
      <c r="E201" s="1"/>
      <c r="F201" s="1"/>
      <c r="G201" s="1"/>
      <c r="H201" s="1"/>
      <c r="I201" s="1"/>
      <c r="N201" s="9"/>
      <c r="O201" s="3"/>
      <c r="Q201" s="9"/>
    </row>
    <row r="202" spans="5:17" ht="13.15" hidden="1" x14ac:dyDescent="0.35">
      <c r="E202" s="1"/>
      <c r="F202" s="1"/>
      <c r="G202" s="1"/>
      <c r="H202" s="1"/>
      <c r="I202" s="1"/>
      <c r="N202" s="9"/>
      <c r="O202" s="3"/>
      <c r="Q202" s="9"/>
    </row>
    <row r="203" spans="5:17" ht="13.15" hidden="1" x14ac:dyDescent="0.35">
      <c r="E203" s="1"/>
      <c r="F203" s="1"/>
      <c r="G203" s="1"/>
      <c r="H203" s="1"/>
      <c r="I203" s="1"/>
      <c r="N203" s="9"/>
      <c r="O203" s="3"/>
      <c r="Q203" s="9"/>
    </row>
    <row r="204" spans="5:17" ht="13.15" hidden="1" x14ac:dyDescent="0.35">
      <c r="E204" s="1"/>
      <c r="F204" s="1"/>
      <c r="G204" s="1"/>
      <c r="H204" s="1"/>
      <c r="I204" s="1"/>
      <c r="N204" s="9"/>
      <c r="O204" s="3"/>
      <c r="Q204" s="9"/>
    </row>
    <row r="205" spans="5:17" ht="13.15" hidden="1" x14ac:dyDescent="0.35">
      <c r="E205" s="1"/>
      <c r="F205" s="1"/>
      <c r="G205" s="1"/>
      <c r="H205" s="1"/>
      <c r="I205" s="1"/>
      <c r="N205" s="9"/>
      <c r="O205" s="3"/>
      <c r="Q205" s="9"/>
    </row>
    <row r="206" spans="5:17" ht="13.15" hidden="1" x14ac:dyDescent="0.35">
      <c r="E206" s="1"/>
      <c r="F206" s="1"/>
      <c r="G206" s="1"/>
      <c r="H206" s="1"/>
      <c r="I206" s="1"/>
      <c r="N206" s="9"/>
      <c r="O206" s="3"/>
      <c r="Q206" s="9"/>
    </row>
    <row r="207" spans="5:17" ht="13.15" hidden="1" x14ac:dyDescent="0.35">
      <c r="E207" s="1"/>
      <c r="F207" s="1"/>
      <c r="G207" s="1"/>
      <c r="H207" s="1"/>
      <c r="I207" s="1"/>
      <c r="N207" s="9"/>
      <c r="O207" s="3"/>
      <c r="Q207" s="9"/>
    </row>
    <row r="208" spans="5:17" ht="13.15" hidden="1" x14ac:dyDescent="0.35">
      <c r="E208" s="1"/>
      <c r="F208" s="1"/>
      <c r="G208" s="1"/>
      <c r="H208" s="1"/>
      <c r="I208" s="1"/>
      <c r="N208" s="9"/>
      <c r="O208" s="3"/>
      <c r="Q208" s="9"/>
    </row>
    <row r="209" spans="5:17" ht="13.15" hidden="1" x14ac:dyDescent="0.35">
      <c r="E209" s="1"/>
      <c r="F209" s="1"/>
      <c r="G209" s="1"/>
      <c r="H209" s="1"/>
      <c r="I209" s="1"/>
      <c r="N209" s="9"/>
      <c r="O209" s="3"/>
      <c r="Q209" s="9"/>
    </row>
    <row r="210" spans="5:17" ht="13.15" hidden="1" x14ac:dyDescent="0.35">
      <c r="E210" s="1"/>
      <c r="F210" s="1"/>
      <c r="G210" s="1"/>
      <c r="H210" s="1"/>
      <c r="I210" s="1"/>
      <c r="N210" s="9"/>
      <c r="O210" s="3"/>
      <c r="Q210" s="9"/>
    </row>
    <row r="211" spans="5:17" ht="13.15" hidden="1" x14ac:dyDescent="0.35">
      <c r="E211" s="1"/>
      <c r="F211" s="1"/>
      <c r="G211" s="1"/>
      <c r="H211" s="1"/>
      <c r="I211" s="1"/>
      <c r="N211" s="9"/>
      <c r="O211" s="3"/>
      <c r="Q211" s="9"/>
    </row>
    <row r="212" spans="5:17" ht="13.15" hidden="1" x14ac:dyDescent="0.35">
      <c r="E212" s="1"/>
      <c r="F212" s="1"/>
      <c r="G212" s="1"/>
      <c r="H212" s="1"/>
      <c r="I212" s="1"/>
      <c r="N212" s="9"/>
      <c r="O212" s="3"/>
      <c r="Q212" s="9"/>
    </row>
    <row r="213" spans="5:17" ht="13.15" hidden="1" x14ac:dyDescent="0.35">
      <c r="E213" s="1"/>
      <c r="F213" s="1"/>
      <c r="G213" s="1"/>
      <c r="H213" s="1"/>
      <c r="I213" s="1"/>
      <c r="N213" s="9"/>
      <c r="O213" s="3"/>
      <c r="Q213" s="9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5880-EC68-401C-8E27-32FEED2F2AEC}">
  <sheetPr codeName="Sheet16">
    <tabColor rgb="FF98C561"/>
  </sheetPr>
  <dimension ref="A1:K227"/>
  <sheetViews>
    <sheetView showGridLines="0" zoomScale="80" zoomScaleNormal="80" workbookViewId="0">
      <pane ySplit="5" topLeftCell="A6" activePane="bottomLeft" state="frozen"/>
      <selection pane="bottomLeft"/>
    </sheetView>
  </sheetViews>
  <sheetFormatPr defaultColWidth="0" defaultRowHeight="14.25" zeroHeight="1" outlineLevelRow="1" x14ac:dyDescent="0.45"/>
  <cols>
    <col min="1" max="1" width="1" style="6" customWidth="1"/>
    <col min="2" max="4" width="1" style="1" customWidth="1"/>
    <col min="5" max="5" width="9" style="63" customWidth="1"/>
    <col min="6" max="6" width="20.375" style="63" bestFit="1" customWidth="1"/>
    <col min="7" max="7" width="33.375" style="63" bestFit="1" customWidth="1"/>
    <col min="8" max="8" width="9" style="63" customWidth="1"/>
    <col min="9" max="9" width="9" style="64" customWidth="1"/>
    <col min="10" max="10" width="9" style="95" customWidth="1"/>
    <col min="11" max="11" width="9" style="63" customWidth="1"/>
    <col min="12" max="16384" width="9" style="63" hidden="1"/>
  </cols>
  <sheetData>
    <row r="1" spans="1:10" s="4" customFormat="1" ht="30.75" x14ac:dyDescent="0.35">
      <c r="A1" s="4" t="str">
        <f ca="1">RIGHT(CELL("filename", A1), LEN(CELL("filename", A1)) - SEARCH("]", CELL("filename", A1)))</f>
        <v>Final Output</v>
      </c>
      <c r="D1" s="5"/>
      <c r="I1" s="5"/>
      <c r="J1" s="22"/>
    </row>
    <row r="2" spans="1:10" s="1" customFormat="1" ht="13.15" x14ac:dyDescent="0.35">
      <c r="A2" s="6"/>
      <c r="I2" s="15"/>
      <c r="J2" s="23"/>
    </row>
    <row r="3" spans="1:10" s="1" customFormat="1" ht="13.15" x14ac:dyDescent="0.35">
      <c r="A3" s="6"/>
      <c r="E3" s="7" t="s">
        <v>29</v>
      </c>
      <c r="F3" s="7" t="s">
        <v>30</v>
      </c>
      <c r="G3" s="7" t="s">
        <v>31</v>
      </c>
      <c r="H3" s="7" t="s">
        <v>32</v>
      </c>
      <c r="I3" s="16" t="s">
        <v>59</v>
      </c>
      <c r="J3" s="24" t="s">
        <v>60</v>
      </c>
    </row>
    <row r="4" spans="1:10" s="1" customFormat="1" ht="13.15" x14ac:dyDescent="0.35">
      <c r="A4" s="6"/>
      <c r="F4" s="6"/>
      <c r="I4" s="15"/>
      <c r="J4" s="23"/>
    </row>
    <row r="5" spans="1:10" s="1" customFormat="1" ht="13.15" x14ac:dyDescent="0.35">
      <c r="A5" s="6"/>
      <c r="I5" s="15"/>
      <c r="J5" s="23"/>
    </row>
    <row r="6" spans="1:10" s="1" customFormat="1" ht="13.15" x14ac:dyDescent="0.35">
      <c r="A6" s="6"/>
      <c r="I6" s="15"/>
      <c r="J6" s="23"/>
    </row>
    <row r="7" spans="1:10" s="70" customFormat="1" ht="13.15" x14ac:dyDescent="0.35">
      <c r="A7" s="69" t="s">
        <v>95</v>
      </c>
      <c r="B7" s="69"/>
    </row>
    <row r="8" spans="1:10" s="1" customFormat="1" ht="13.15" x14ac:dyDescent="0.35">
      <c r="A8" s="6"/>
      <c r="I8" s="15"/>
      <c r="J8" s="29"/>
    </row>
    <row r="9" spans="1:10" s="1" customFormat="1" ht="13.15" x14ac:dyDescent="0.35">
      <c r="A9" s="6"/>
      <c r="E9" s="1" t="s">
        <v>96</v>
      </c>
      <c r="F9" s="1" t="s">
        <v>35</v>
      </c>
      <c r="G9" s="1" t="s">
        <v>63</v>
      </c>
      <c r="H9" s="1" t="s">
        <v>97</v>
      </c>
      <c r="I9" s="15" t="s">
        <v>66</v>
      </c>
      <c r="J9" s="30">
        <f>Percentiles_WoC!I62</f>
        <v>-2</v>
      </c>
    </row>
    <row r="10" spans="1:10" s="1" customFormat="1" ht="13.15" hidden="1" outlineLevel="1" x14ac:dyDescent="0.35">
      <c r="A10" s="6"/>
      <c r="E10" s="1" t="s">
        <v>96</v>
      </c>
      <c r="F10" s="1" t="s">
        <v>35</v>
      </c>
      <c r="G10" s="1" t="s">
        <v>63</v>
      </c>
      <c r="H10" s="1" t="s">
        <v>97</v>
      </c>
      <c r="I10" s="15" t="s">
        <v>67</v>
      </c>
      <c r="J10" s="30">
        <f>Percentiles_WoC!I63</f>
        <v>-1</v>
      </c>
    </row>
    <row r="11" spans="1:10" s="1" customFormat="1" ht="13.15" hidden="1" outlineLevel="1" x14ac:dyDescent="0.35">
      <c r="A11" s="6"/>
      <c r="E11" s="1" t="s">
        <v>96</v>
      </c>
      <c r="F11" s="1" t="s">
        <v>35</v>
      </c>
      <c r="G11" s="1" t="s">
        <v>63</v>
      </c>
      <c r="H11" s="1" t="s">
        <v>97</v>
      </c>
      <c r="I11" s="15" t="s">
        <v>68</v>
      </c>
      <c r="J11" s="30">
        <f>Percentiles_WoC!I64</f>
        <v>-1</v>
      </c>
    </row>
    <row r="12" spans="1:10" s="1" customFormat="1" ht="13.15" hidden="1" outlineLevel="1" x14ac:dyDescent="0.35">
      <c r="A12" s="6"/>
      <c r="E12" s="1" t="s">
        <v>96</v>
      </c>
      <c r="F12" s="1" t="s">
        <v>35</v>
      </c>
      <c r="G12" s="1" t="s">
        <v>63</v>
      </c>
      <c r="H12" s="1" t="s">
        <v>97</v>
      </c>
      <c r="I12" s="15" t="s">
        <v>69</v>
      </c>
      <c r="J12" s="30">
        <f>Percentiles_WoC!I65</f>
        <v>-1</v>
      </c>
    </row>
    <row r="13" spans="1:10" s="1" customFormat="1" ht="13.15" hidden="1" outlineLevel="1" x14ac:dyDescent="0.35">
      <c r="A13" s="6"/>
      <c r="E13" s="1" t="s">
        <v>96</v>
      </c>
      <c r="F13" s="1" t="s">
        <v>35</v>
      </c>
      <c r="G13" s="1" t="s">
        <v>63</v>
      </c>
      <c r="H13" s="1" t="s">
        <v>97</v>
      </c>
      <c r="I13" s="15" t="s">
        <v>70</v>
      </c>
      <c r="J13" s="30">
        <f>Percentiles_WoC!I66</f>
        <v>-1</v>
      </c>
    </row>
    <row r="14" spans="1:10" s="1" customFormat="1" ht="13.15" hidden="1" outlineLevel="1" x14ac:dyDescent="0.35">
      <c r="A14" s="6"/>
      <c r="E14" s="1" t="s">
        <v>96</v>
      </c>
      <c r="F14" s="1" t="s">
        <v>35</v>
      </c>
      <c r="G14" s="1" t="s">
        <v>63</v>
      </c>
      <c r="H14" s="1" t="s">
        <v>97</v>
      </c>
      <c r="I14" s="15" t="s">
        <v>71</v>
      </c>
      <c r="J14" s="30">
        <f>Percentiles_WoC!I67</f>
        <v>-1</v>
      </c>
    </row>
    <row r="15" spans="1:10" s="1" customFormat="1" ht="13.15" hidden="1" outlineLevel="1" x14ac:dyDescent="0.35">
      <c r="A15" s="6"/>
      <c r="E15" s="1" t="s">
        <v>96</v>
      </c>
      <c r="F15" s="1" t="s">
        <v>35</v>
      </c>
      <c r="G15" s="1" t="s">
        <v>63</v>
      </c>
      <c r="H15" s="1" t="s">
        <v>97</v>
      </c>
      <c r="I15" s="15" t="s">
        <v>72</v>
      </c>
      <c r="J15" s="30">
        <f>Percentiles_WoC!I68</f>
        <v>-1</v>
      </c>
    </row>
    <row r="16" spans="1:10" s="1" customFormat="1" ht="13.15" hidden="1" outlineLevel="1" x14ac:dyDescent="0.35">
      <c r="A16" s="6"/>
      <c r="E16" s="1" t="s">
        <v>96</v>
      </c>
      <c r="F16" s="1" t="s">
        <v>35</v>
      </c>
      <c r="G16" s="1" t="s">
        <v>63</v>
      </c>
      <c r="H16" s="1" t="s">
        <v>97</v>
      </c>
      <c r="I16" s="15" t="s">
        <v>73</v>
      </c>
      <c r="J16" s="30">
        <f>Percentiles_WoC!I69</f>
        <v>-1</v>
      </c>
    </row>
    <row r="17" spans="1:10" s="1" customFormat="1" ht="13.15" hidden="1" outlineLevel="1" x14ac:dyDescent="0.35">
      <c r="A17" s="6"/>
      <c r="E17" s="1" t="s">
        <v>96</v>
      </c>
      <c r="F17" s="1" t="s">
        <v>35</v>
      </c>
      <c r="G17" s="1" t="s">
        <v>63</v>
      </c>
      <c r="H17" s="1" t="s">
        <v>97</v>
      </c>
      <c r="I17" s="15" t="s">
        <v>74</v>
      </c>
      <c r="J17" s="30">
        <f>Percentiles_WoC!I70</f>
        <v>0</v>
      </c>
    </row>
    <row r="18" spans="1:10" s="1" customFormat="1" ht="13.15" hidden="1" outlineLevel="1" x14ac:dyDescent="0.35">
      <c r="A18" s="6"/>
      <c r="E18" s="1" t="s">
        <v>96</v>
      </c>
      <c r="F18" s="1" t="s">
        <v>35</v>
      </c>
      <c r="G18" s="1" t="s">
        <v>63</v>
      </c>
      <c r="H18" s="1" t="s">
        <v>97</v>
      </c>
      <c r="I18" s="15" t="s">
        <v>75</v>
      </c>
      <c r="J18" s="30">
        <f>Percentiles_WoC!I71</f>
        <v>0</v>
      </c>
    </row>
    <row r="19" spans="1:10" s="1" customFormat="1" ht="13.15" hidden="1" outlineLevel="1" x14ac:dyDescent="0.35">
      <c r="A19" s="6"/>
      <c r="E19" s="1" t="s">
        <v>96</v>
      </c>
      <c r="F19" s="1" t="s">
        <v>35</v>
      </c>
      <c r="G19" s="1" t="s">
        <v>63</v>
      </c>
      <c r="H19" s="1" t="s">
        <v>97</v>
      </c>
      <c r="I19" s="15" t="s">
        <v>76</v>
      </c>
      <c r="J19" s="30">
        <f>Percentiles_WoC!I72</f>
        <v>0</v>
      </c>
    </row>
    <row r="20" spans="1:10" s="1" customFormat="1" ht="13.15" hidden="1" outlineLevel="1" x14ac:dyDescent="0.35">
      <c r="A20" s="6"/>
      <c r="E20" s="1" t="s">
        <v>96</v>
      </c>
      <c r="F20" s="1" t="s">
        <v>35</v>
      </c>
      <c r="G20" s="1" t="s">
        <v>63</v>
      </c>
      <c r="H20" s="1" t="s">
        <v>97</v>
      </c>
      <c r="I20" s="15" t="s">
        <v>77</v>
      </c>
      <c r="J20" s="30">
        <f>Percentiles_WoC!I73</f>
        <v>0</v>
      </c>
    </row>
    <row r="21" spans="1:10" s="1" customFormat="1" ht="13.15" hidden="1" outlineLevel="1" x14ac:dyDescent="0.35">
      <c r="A21" s="6"/>
      <c r="E21" s="1" t="s">
        <v>96</v>
      </c>
      <c r="F21" s="1" t="s">
        <v>35</v>
      </c>
      <c r="G21" s="1" t="s">
        <v>63</v>
      </c>
      <c r="H21" s="1" t="s">
        <v>97</v>
      </c>
      <c r="I21" s="15" t="s">
        <v>78</v>
      </c>
      <c r="J21" s="30">
        <f>Percentiles_WoC!I74</f>
        <v>0</v>
      </c>
    </row>
    <row r="22" spans="1:10" s="1" customFormat="1" ht="13.15" hidden="1" outlineLevel="1" x14ac:dyDescent="0.35">
      <c r="A22" s="6"/>
      <c r="E22" s="1" t="s">
        <v>96</v>
      </c>
      <c r="F22" s="1" t="s">
        <v>35</v>
      </c>
      <c r="G22" s="1" t="s">
        <v>63</v>
      </c>
      <c r="H22" s="1" t="s">
        <v>97</v>
      </c>
      <c r="I22" s="15" t="s">
        <v>79</v>
      </c>
      <c r="J22" s="30">
        <f>Percentiles_WoC!I75</f>
        <v>0</v>
      </c>
    </row>
    <row r="23" spans="1:10" s="1" customFormat="1" ht="13.15" hidden="1" outlineLevel="1" x14ac:dyDescent="0.35">
      <c r="A23" s="6"/>
      <c r="E23" s="1" t="s">
        <v>96</v>
      </c>
      <c r="F23" s="1" t="s">
        <v>35</v>
      </c>
      <c r="G23" s="1" t="s">
        <v>63</v>
      </c>
      <c r="H23" s="1" t="s">
        <v>97</v>
      </c>
      <c r="I23" s="15" t="s">
        <v>80</v>
      </c>
      <c r="J23" s="30">
        <f>Percentiles_WoC!I76</f>
        <v>0</v>
      </c>
    </row>
    <row r="24" spans="1:10" s="1" customFormat="1" ht="13.15" hidden="1" outlineLevel="1" x14ac:dyDescent="0.35">
      <c r="A24" s="6"/>
      <c r="E24" s="1" t="s">
        <v>96</v>
      </c>
      <c r="F24" s="1" t="s">
        <v>35</v>
      </c>
      <c r="G24" s="1" t="s">
        <v>63</v>
      </c>
      <c r="H24" s="1" t="s">
        <v>97</v>
      </c>
      <c r="I24" s="15" t="s">
        <v>81</v>
      </c>
      <c r="J24" s="30">
        <f>Percentiles_WoC!I77</f>
        <v>0</v>
      </c>
    </row>
    <row r="25" spans="1:10" s="1" customFormat="1" ht="13.15" hidden="1" outlineLevel="1" x14ac:dyDescent="0.35">
      <c r="A25" s="6"/>
      <c r="E25" s="1" t="s">
        <v>96</v>
      </c>
      <c r="F25" s="1" t="s">
        <v>35</v>
      </c>
      <c r="G25" s="1" t="s">
        <v>63</v>
      </c>
      <c r="H25" s="1" t="s">
        <v>97</v>
      </c>
      <c r="I25" s="15" t="s">
        <v>82</v>
      </c>
      <c r="J25" s="30">
        <f>Percentiles_WoC!I78</f>
        <v>0</v>
      </c>
    </row>
    <row r="26" spans="1:10" s="1" customFormat="1" ht="13.15" collapsed="1" x14ac:dyDescent="0.35">
      <c r="A26" s="6"/>
      <c r="I26" s="15"/>
      <c r="J26" s="29"/>
    </row>
    <row r="27" spans="1:10" s="70" customFormat="1" ht="13.15" x14ac:dyDescent="0.35">
      <c r="A27" s="69" t="s">
        <v>98</v>
      </c>
      <c r="B27" s="69"/>
    </row>
    <row r="28" spans="1:10" s="1" customFormat="1" ht="13.15" x14ac:dyDescent="0.35">
      <c r="A28" s="6"/>
      <c r="I28" s="15"/>
      <c r="J28" s="29"/>
    </row>
    <row r="29" spans="1:10" s="1" customFormat="1" ht="13.15" x14ac:dyDescent="0.35">
      <c r="A29" s="6"/>
      <c r="E29" s="1" t="s">
        <v>34</v>
      </c>
      <c r="F29" s="1" t="s">
        <v>35</v>
      </c>
      <c r="G29" s="1" t="s">
        <v>63</v>
      </c>
      <c r="H29" s="1" t="s">
        <v>97</v>
      </c>
      <c r="I29" s="15" t="s">
        <v>66</v>
      </c>
      <c r="J29" s="30">
        <f>INDEX(Percentiles_WaSC_Final!$J$39:$Z$49,MATCH($E29,Percentiles_WaSC_Final!$E$39:$E$49,0),MATCH($I29,Percentiles_WaSC_Final!$J$3:$Z$3,0))</f>
        <v>-4</v>
      </c>
    </row>
    <row r="30" spans="1:10" s="1" customFormat="1" ht="13.15" hidden="1" outlineLevel="1" x14ac:dyDescent="0.35">
      <c r="A30" s="6"/>
      <c r="E30" s="1" t="s">
        <v>34</v>
      </c>
      <c r="F30" s="1" t="s">
        <v>35</v>
      </c>
      <c r="G30" s="1" t="s">
        <v>63</v>
      </c>
      <c r="H30" s="1" t="s">
        <v>97</v>
      </c>
      <c r="I30" s="15" t="s">
        <v>67</v>
      </c>
      <c r="J30" s="30">
        <f>INDEX(Percentiles_WaSC_Final!$J$39:$Z$49,MATCH($E30,Percentiles_WaSC_Final!$E$39:$E$49,0),MATCH($I30,Percentiles_WaSC_Final!$J$3:$Z$3,0))</f>
        <v>-4</v>
      </c>
    </row>
    <row r="31" spans="1:10" s="1" customFormat="1" ht="13.15" hidden="1" outlineLevel="1" x14ac:dyDescent="0.35">
      <c r="A31" s="6"/>
      <c r="E31" s="1" t="s">
        <v>34</v>
      </c>
      <c r="F31" s="1" t="s">
        <v>35</v>
      </c>
      <c r="G31" s="1" t="s">
        <v>63</v>
      </c>
      <c r="H31" s="1" t="s">
        <v>97</v>
      </c>
      <c r="I31" s="15" t="s">
        <v>68</v>
      </c>
      <c r="J31" s="30">
        <f>INDEX(Percentiles_WaSC_Final!$J$39:$Z$49,MATCH($E31,Percentiles_WaSC_Final!$E$39:$E$49,0),MATCH($I31,Percentiles_WaSC_Final!$J$3:$Z$3,0))</f>
        <v>-3</v>
      </c>
    </row>
    <row r="32" spans="1:10" s="1" customFormat="1" ht="13.15" hidden="1" outlineLevel="1" x14ac:dyDescent="0.35">
      <c r="A32" s="6"/>
      <c r="E32" s="1" t="s">
        <v>34</v>
      </c>
      <c r="F32" s="1" t="s">
        <v>35</v>
      </c>
      <c r="G32" s="1" t="s">
        <v>63</v>
      </c>
      <c r="H32" s="1" t="s">
        <v>97</v>
      </c>
      <c r="I32" s="15" t="s">
        <v>69</v>
      </c>
      <c r="J32" s="30">
        <f>INDEX(Percentiles_WaSC_Final!$J$39:$Z$49,MATCH($E32,Percentiles_WaSC_Final!$E$39:$E$49,0),MATCH($I32,Percentiles_WaSC_Final!$J$3:$Z$3,0))</f>
        <v>-2</v>
      </c>
    </row>
    <row r="33" spans="1:10" s="1" customFormat="1" ht="13.15" hidden="1" outlineLevel="1" x14ac:dyDescent="0.35">
      <c r="A33" s="6"/>
      <c r="E33" s="1" t="s">
        <v>34</v>
      </c>
      <c r="F33" s="1" t="s">
        <v>35</v>
      </c>
      <c r="G33" s="1" t="s">
        <v>63</v>
      </c>
      <c r="H33" s="1" t="s">
        <v>97</v>
      </c>
      <c r="I33" s="15" t="s">
        <v>70</v>
      </c>
      <c r="J33" s="30">
        <f>INDEX(Percentiles_WaSC_Final!$J$39:$Z$49,MATCH($E33,Percentiles_WaSC_Final!$E$39:$E$49,0),MATCH($I33,Percentiles_WaSC_Final!$J$3:$Z$3,0))</f>
        <v>-2</v>
      </c>
    </row>
    <row r="34" spans="1:10" s="1" customFormat="1" ht="13.15" hidden="1" outlineLevel="1" x14ac:dyDescent="0.35">
      <c r="A34" s="6"/>
      <c r="E34" s="1" t="s">
        <v>34</v>
      </c>
      <c r="F34" s="1" t="s">
        <v>35</v>
      </c>
      <c r="G34" s="1" t="s">
        <v>63</v>
      </c>
      <c r="H34" s="1" t="s">
        <v>97</v>
      </c>
      <c r="I34" s="15" t="s">
        <v>71</v>
      </c>
      <c r="J34" s="30">
        <f>INDEX(Percentiles_WaSC_Final!$J$39:$Z$49,MATCH($E34,Percentiles_WaSC_Final!$E$39:$E$49,0),MATCH($I34,Percentiles_WaSC_Final!$J$3:$Z$3,0))</f>
        <v>-2</v>
      </c>
    </row>
    <row r="35" spans="1:10" s="1" customFormat="1" ht="13.15" hidden="1" outlineLevel="1" x14ac:dyDescent="0.35">
      <c r="A35" s="6"/>
      <c r="E35" s="1" t="s">
        <v>34</v>
      </c>
      <c r="F35" s="1" t="s">
        <v>35</v>
      </c>
      <c r="G35" s="1" t="s">
        <v>63</v>
      </c>
      <c r="H35" s="1" t="s">
        <v>97</v>
      </c>
      <c r="I35" s="15" t="s">
        <v>72</v>
      </c>
      <c r="J35" s="30">
        <f>INDEX(Percentiles_WaSC_Final!$J$39:$Z$49,MATCH($E35,Percentiles_WaSC_Final!$E$39:$E$49,0),MATCH($I35,Percentiles_WaSC_Final!$J$3:$Z$3,0))</f>
        <v>-2</v>
      </c>
    </row>
    <row r="36" spans="1:10" s="1" customFormat="1" ht="13.15" hidden="1" outlineLevel="1" x14ac:dyDescent="0.35">
      <c r="A36" s="6"/>
      <c r="E36" s="1" t="s">
        <v>34</v>
      </c>
      <c r="F36" s="1" t="s">
        <v>35</v>
      </c>
      <c r="G36" s="1" t="s">
        <v>63</v>
      </c>
      <c r="H36" s="1" t="s">
        <v>97</v>
      </c>
      <c r="I36" s="15" t="s">
        <v>73</v>
      </c>
      <c r="J36" s="30">
        <f>INDEX(Percentiles_WaSC_Final!$J$39:$Z$49,MATCH($E36,Percentiles_WaSC_Final!$E$39:$E$49,0),MATCH($I36,Percentiles_WaSC_Final!$J$3:$Z$3,0))</f>
        <v>-1</v>
      </c>
    </row>
    <row r="37" spans="1:10" s="1" customFormat="1" ht="13.15" hidden="1" outlineLevel="1" x14ac:dyDescent="0.35">
      <c r="A37" s="6"/>
      <c r="E37" s="1" t="s">
        <v>34</v>
      </c>
      <c r="F37" s="1" t="s">
        <v>35</v>
      </c>
      <c r="G37" s="1" t="s">
        <v>63</v>
      </c>
      <c r="H37" s="1" t="s">
        <v>97</v>
      </c>
      <c r="I37" s="15" t="s">
        <v>74</v>
      </c>
      <c r="J37" s="30">
        <f>INDEX(Percentiles_WaSC_Final!$J$39:$Z$49,MATCH($E37,Percentiles_WaSC_Final!$E$39:$E$49,0),MATCH($I37,Percentiles_WaSC_Final!$J$3:$Z$3,0))</f>
        <v>0</v>
      </c>
    </row>
    <row r="38" spans="1:10" s="1" customFormat="1" ht="13.15" hidden="1" outlineLevel="1" x14ac:dyDescent="0.35">
      <c r="A38" s="6"/>
      <c r="E38" s="1" t="s">
        <v>34</v>
      </c>
      <c r="F38" s="1" t="s">
        <v>35</v>
      </c>
      <c r="G38" s="1" t="s">
        <v>63</v>
      </c>
      <c r="H38" s="1" t="s">
        <v>97</v>
      </c>
      <c r="I38" s="15" t="s">
        <v>75</v>
      </c>
      <c r="J38" s="30">
        <f>INDEX(Percentiles_WaSC_Final!$J$39:$Z$49,MATCH($E38,Percentiles_WaSC_Final!$E$39:$E$49,0),MATCH($I38,Percentiles_WaSC_Final!$J$3:$Z$3,0))</f>
        <v>0</v>
      </c>
    </row>
    <row r="39" spans="1:10" s="1" customFormat="1" ht="13.15" hidden="1" outlineLevel="1" x14ac:dyDescent="0.35">
      <c r="A39" s="6"/>
      <c r="E39" s="1" t="s">
        <v>34</v>
      </c>
      <c r="F39" s="1" t="s">
        <v>35</v>
      </c>
      <c r="G39" s="1" t="s">
        <v>63</v>
      </c>
      <c r="H39" s="1" t="s">
        <v>97</v>
      </c>
      <c r="I39" s="15" t="s">
        <v>76</v>
      </c>
      <c r="J39" s="30">
        <f>INDEX(Percentiles_WaSC_Final!$J$39:$Z$49,MATCH($E39,Percentiles_WaSC_Final!$E$39:$E$49,0),MATCH($I39,Percentiles_WaSC_Final!$J$3:$Z$3,0))</f>
        <v>0</v>
      </c>
    </row>
    <row r="40" spans="1:10" s="1" customFormat="1" ht="13.15" hidden="1" outlineLevel="1" x14ac:dyDescent="0.35">
      <c r="A40" s="6"/>
      <c r="E40" s="1" t="s">
        <v>34</v>
      </c>
      <c r="F40" s="1" t="s">
        <v>35</v>
      </c>
      <c r="G40" s="1" t="s">
        <v>63</v>
      </c>
      <c r="H40" s="1" t="s">
        <v>97</v>
      </c>
      <c r="I40" s="15" t="s">
        <v>77</v>
      </c>
      <c r="J40" s="30">
        <f>INDEX(Percentiles_WaSC_Final!$J$39:$Z$49,MATCH($E40,Percentiles_WaSC_Final!$E$39:$E$49,0),MATCH($I40,Percentiles_WaSC_Final!$J$3:$Z$3,0))</f>
        <v>0</v>
      </c>
    </row>
    <row r="41" spans="1:10" s="1" customFormat="1" ht="13.15" hidden="1" outlineLevel="1" x14ac:dyDescent="0.35">
      <c r="A41" s="6"/>
      <c r="E41" s="1" t="s">
        <v>34</v>
      </c>
      <c r="F41" s="1" t="s">
        <v>35</v>
      </c>
      <c r="G41" s="1" t="s">
        <v>63</v>
      </c>
      <c r="H41" s="1" t="s">
        <v>97</v>
      </c>
      <c r="I41" s="15" t="s">
        <v>78</v>
      </c>
      <c r="J41" s="30">
        <f>INDEX(Percentiles_WaSC_Final!$J$39:$Z$49,MATCH($E41,Percentiles_WaSC_Final!$E$39:$E$49,0),MATCH($I41,Percentiles_WaSC_Final!$J$3:$Z$3,0))</f>
        <v>0</v>
      </c>
    </row>
    <row r="42" spans="1:10" s="1" customFormat="1" ht="13.15" hidden="1" outlineLevel="1" x14ac:dyDescent="0.35">
      <c r="A42" s="6"/>
      <c r="E42" s="1" t="s">
        <v>34</v>
      </c>
      <c r="F42" s="1" t="s">
        <v>35</v>
      </c>
      <c r="G42" s="1" t="s">
        <v>63</v>
      </c>
      <c r="H42" s="1" t="s">
        <v>97</v>
      </c>
      <c r="I42" s="15" t="s">
        <v>79</v>
      </c>
      <c r="J42" s="30">
        <f>INDEX(Percentiles_WaSC_Final!$J$39:$Z$49,MATCH($E42,Percentiles_WaSC_Final!$E$39:$E$49,0),MATCH($I42,Percentiles_WaSC_Final!$J$3:$Z$3,0))</f>
        <v>0</v>
      </c>
    </row>
    <row r="43" spans="1:10" s="1" customFormat="1" ht="13.15" hidden="1" outlineLevel="1" x14ac:dyDescent="0.35">
      <c r="A43" s="6"/>
      <c r="E43" s="1" t="s">
        <v>34</v>
      </c>
      <c r="F43" s="1" t="s">
        <v>35</v>
      </c>
      <c r="G43" s="1" t="s">
        <v>63</v>
      </c>
      <c r="H43" s="1" t="s">
        <v>97</v>
      </c>
      <c r="I43" s="15" t="s">
        <v>80</v>
      </c>
      <c r="J43" s="30">
        <f>INDEX(Percentiles_WaSC_Final!$J$39:$Z$49,MATCH($E43,Percentiles_WaSC_Final!$E$39:$E$49,0),MATCH($I43,Percentiles_WaSC_Final!$J$3:$Z$3,0))</f>
        <v>0</v>
      </c>
    </row>
    <row r="44" spans="1:10" s="1" customFormat="1" ht="13.15" hidden="1" outlineLevel="1" x14ac:dyDescent="0.35">
      <c r="A44" s="6"/>
      <c r="E44" s="1" t="s">
        <v>34</v>
      </c>
      <c r="F44" s="1" t="s">
        <v>35</v>
      </c>
      <c r="G44" s="1" t="s">
        <v>63</v>
      </c>
      <c r="H44" s="1" t="s">
        <v>97</v>
      </c>
      <c r="I44" s="15" t="s">
        <v>81</v>
      </c>
      <c r="J44" s="30">
        <f>INDEX(Percentiles_WaSC_Final!$J$39:$Z$49,MATCH($E44,Percentiles_WaSC_Final!$E$39:$E$49,0),MATCH($I44,Percentiles_WaSC_Final!$J$3:$Z$3,0))</f>
        <v>0</v>
      </c>
    </row>
    <row r="45" spans="1:10" s="1" customFormat="1" ht="13.15" hidden="1" outlineLevel="1" x14ac:dyDescent="0.35">
      <c r="A45" s="6"/>
      <c r="E45" s="1" t="s">
        <v>34</v>
      </c>
      <c r="F45" s="1" t="s">
        <v>35</v>
      </c>
      <c r="G45" s="1" t="s">
        <v>63</v>
      </c>
      <c r="H45" s="1" t="s">
        <v>97</v>
      </c>
      <c r="I45" s="15" t="s">
        <v>82</v>
      </c>
      <c r="J45" s="30">
        <f>INDEX(Percentiles_WaSC_Final!$J$39:$Z$49,MATCH($E45,Percentiles_WaSC_Final!$E$39:$E$49,0),MATCH($I45,Percentiles_WaSC_Final!$J$3:$Z$3,0))</f>
        <v>0</v>
      </c>
    </row>
    <row r="46" spans="1:10" s="1" customFormat="1" ht="13.15" collapsed="1" x14ac:dyDescent="0.35">
      <c r="A46" s="6"/>
      <c r="I46" s="15"/>
      <c r="J46" s="29"/>
    </row>
    <row r="47" spans="1:10" s="1" customFormat="1" ht="13.15" x14ac:dyDescent="0.35">
      <c r="A47" s="6"/>
      <c r="E47" s="1" t="s">
        <v>38</v>
      </c>
      <c r="F47" s="1" t="s">
        <v>35</v>
      </c>
      <c r="G47" s="1" t="s">
        <v>63</v>
      </c>
      <c r="H47" s="1" t="s">
        <v>97</v>
      </c>
      <c r="I47" s="15" t="s">
        <v>66</v>
      </c>
      <c r="J47" s="30">
        <f>INDEX(Percentiles_WaSC_Final!$J$39:$Z$49,MATCH($E47,Percentiles_WaSC_Final!$E$39:$E$49,0),MATCH($I47,Percentiles_WaSC_Final!$J$3:$Z$3,0))</f>
        <v>-3</v>
      </c>
    </row>
    <row r="48" spans="1:10" s="1" customFormat="1" ht="13.15" hidden="1" outlineLevel="1" x14ac:dyDescent="0.35">
      <c r="A48" s="6"/>
      <c r="E48" s="1" t="s">
        <v>38</v>
      </c>
      <c r="F48" s="1" t="s">
        <v>35</v>
      </c>
      <c r="G48" s="1" t="s">
        <v>63</v>
      </c>
      <c r="H48" s="1" t="s">
        <v>97</v>
      </c>
      <c r="I48" s="15" t="s">
        <v>67</v>
      </c>
      <c r="J48" s="30">
        <f>INDEX(Percentiles_WaSC_Final!$J$39:$Z$49,MATCH($E48,Percentiles_WaSC_Final!$E$39:$E$49,0),MATCH($I48,Percentiles_WaSC_Final!$J$3:$Z$3,0))</f>
        <v>-3</v>
      </c>
    </row>
    <row r="49" spans="1:10" s="1" customFormat="1" ht="13.15" hidden="1" outlineLevel="1" x14ac:dyDescent="0.35">
      <c r="A49" s="6"/>
      <c r="E49" s="1" t="s">
        <v>38</v>
      </c>
      <c r="F49" s="1" t="s">
        <v>35</v>
      </c>
      <c r="G49" s="1" t="s">
        <v>63</v>
      </c>
      <c r="H49" s="1" t="s">
        <v>97</v>
      </c>
      <c r="I49" s="15" t="s">
        <v>68</v>
      </c>
      <c r="J49" s="30">
        <f>INDEX(Percentiles_WaSC_Final!$J$39:$Z$49,MATCH($E49,Percentiles_WaSC_Final!$E$39:$E$49,0),MATCH($I49,Percentiles_WaSC_Final!$J$3:$Z$3,0))</f>
        <v>-2</v>
      </c>
    </row>
    <row r="50" spans="1:10" s="1" customFormat="1" ht="13.15" hidden="1" outlineLevel="1" x14ac:dyDescent="0.35">
      <c r="A50" s="6"/>
      <c r="E50" s="1" t="s">
        <v>38</v>
      </c>
      <c r="F50" s="1" t="s">
        <v>35</v>
      </c>
      <c r="G50" s="1" t="s">
        <v>63</v>
      </c>
      <c r="H50" s="1" t="s">
        <v>97</v>
      </c>
      <c r="I50" s="15" t="s">
        <v>69</v>
      </c>
      <c r="J50" s="30">
        <f>INDEX(Percentiles_WaSC_Final!$J$39:$Z$49,MATCH($E50,Percentiles_WaSC_Final!$E$39:$E$49,0),MATCH($I50,Percentiles_WaSC_Final!$J$3:$Z$3,0))</f>
        <v>-1</v>
      </c>
    </row>
    <row r="51" spans="1:10" s="1" customFormat="1" ht="13.15" hidden="1" outlineLevel="1" x14ac:dyDescent="0.35">
      <c r="A51" s="6"/>
      <c r="E51" s="1" t="s">
        <v>38</v>
      </c>
      <c r="F51" s="1" t="s">
        <v>35</v>
      </c>
      <c r="G51" s="1" t="s">
        <v>63</v>
      </c>
      <c r="H51" s="1" t="s">
        <v>97</v>
      </c>
      <c r="I51" s="15" t="s">
        <v>70</v>
      </c>
      <c r="J51" s="30">
        <f>INDEX(Percentiles_WaSC_Final!$J$39:$Z$49,MATCH($E51,Percentiles_WaSC_Final!$E$39:$E$49,0),MATCH($I51,Percentiles_WaSC_Final!$J$3:$Z$3,0))</f>
        <v>-1</v>
      </c>
    </row>
    <row r="52" spans="1:10" s="1" customFormat="1" ht="13.15" hidden="1" outlineLevel="1" x14ac:dyDescent="0.35">
      <c r="A52" s="6"/>
      <c r="E52" s="1" t="s">
        <v>38</v>
      </c>
      <c r="F52" s="1" t="s">
        <v>35</v>
      </c>
      <c r="G52" s="1" t="s">
        <v>63</v>
      </c>
      <c r="H52" s="1" t="s">
        <v>97</v>
      </c>
      <c r="I52" s="15" t="s">
        <v>71</v>
      </c>
      <c r="J52" s="30">
        <f>INDEX(Percentiles_WaSC_Final!$J$39:$Z$49,MATCH($E52,Percentiles_WaSC_Final!$E$39:$E$49,0),MATCH($I52,Percentiles_WaSC_Final!$J$3:$Z$3,0))</f>
        <v>-1</v>
      </c>
    </row>
    <row r="53" spans="1:10" s="1" customFormat="1" ht="13.15" hidden="1" outlineLevel="1" x14ac:dyDescent="0.35">
      <c r="A53" s="6"/>
      <c r="E53" s="1" t="s">
        <v>38</v>
      </c>
      <c r="F53" s="1" t="s">
        <v>35</v>
      </c>
      <c r="G53" s="1" t="s">
        <v>63</v>
      </c>
      <c r="H53" s="1" t="s">
        <v>97</v>
      </c>
      <c r="I53" s="15" t="s">
        <v>72</v>
      </c>
      <c r="J53" s="30">
        <f>INDEX(Percentiles_WaSC_Final!$J$39:$Z$49,MATCH($E53,Percentiles_WaSC_Final!$E$39:$E$49,0),MATCH($I53,Percentiles_WaSC_Final!$J$3:$Z$3,0))</f>
        <v>-1</v>
      </c>
    </row>
    <row r="54" spans="1:10" s="1" customFormat="1" ht="13.15" hidden="1" outlineLevel="1" x14ac:dyDescent="0.35">
      <c r="A54" s="6"/>
      <c r="E54" s="1" t="s">
        <v>38</v>
      </c>
      <c r="F54" s="1" t="s">
        <v>35</v>
      </c>
      <c r="G54" s="1" t="s">
        <v>63</v>
      </c>
      <c r="H54" s="1" t="s">
        <v>97</v>
      </c>
      <c r="I54" s="15" t="s">
        <v>73</v>
      </c>
      <c r="J54" s="30">
        <f>INDEX(Percentiles_WaSC_Final!$J$39:$Z$49,MATCH($E54,Percentiles_WaSC_Final!$E$39:$E$49,0),MATCH($I54,Percentiles_WaSC_Final!$J$3:$Z$3,0))</f>
        <v>0</v>
      </c>
    </row>
    <row r="55" spans="1:10" s="1" customFormat="1" ht="13.15" hidden="1" outlineLevel="1" x14ac:dyDescent="0.35">
      <c r="A55" s="6"/>
      <c r="E55" s="1" t="s">
        <v>38</v>
      </c>
      <c r="F55" s="1" t="s">
        <v>35</v>
      </c>
      <c r="G55" s="1" t="s">
        <v>63</v>
      </c>
      <c r="H55" s="1" t="s">
        <v>97</v>
      </c>
      <c r="I55" s="15" t="s">
        <v>74</v>
      </c>
      <c r="J55" s="30">
        <f>INDEX(Percentiles_WaSC_Final!$J$39:$Z$49,MATCH($E55,Percentiles_WaSC_Final!$E$39:$E$49,0),MATCH($I55,Percentiles_WaSC_Final!$J$3:$Z$3,0))</f>
        <v>0</v>
      </c>
    </row>
    <row r="56" spans="1:10" s="1" customFormat="1" ht="13.15" hidden="1" outlineLevel="1" x14ac:dyDescent="0.35">
      <c r="A56" s="6"/>
      <c r="E56" s="1" t="s">
        <v>38</v>
      </c>
      <c r="F56" s="1" t="s">
        <v>35</v>
      </c>
      <c r="G56" s="1" t="s">
        <v>63</v>
      </c>
      <c r="H56" s="1" t="s">
        <v>97</v>
      </c>
      <c r="I56" s="15" t="s">
        <v>75</v>
      </c>
      <c r="J56" s="30">
        <f>INDEX(Percentiles_WaSC_Final!$J$39:$Z$49,MATCH($E56,Percentiles_WaSC_Final!$E$39:$E$49,0),MATCH($I56,Percentiles_WaSC_Final!$J$3:$Z$3,0))</f>
        <v>0</v>
      </c>
    </row>
    <row r="57" spans="1:10" s="1" customFormat="1" ht="13.15" hidden="1" outlineLevel="1" x14ac:dyDescent="0.35">
      <c r="A57" s="6"/>
      <c r="E57" s="1" t="s">
        <v>38</v>
      </c>
      <c r="F57" s="1" t="s">
        <v>35</v>
      </c>
      <c r="G57" s="1" t="s">
        <v>63</v>
      </c>
      <c r="H57" s="1" t="s">
        <v>97</v>
      </c>
      <c r="I57" s="15" t="s">
        <v>76</v>
      </c>
      <c r="J57" s="30">
        <f>INDEX(Percentiles_WaSC_Final!$J$39:$Z$49,MATCH($E57,Percentiles_WaSC_Final!$E$39:$E$49,0),MATCH($I57,Percentiles_WaSC_Final!$J$3:$Z$3,0))</f>
        <v>0</v>
      </c>
    </row>
    <row r="58" spans="1:10" s="1" customFormat="1" ht="13.15" hidden="1" outlineLevel="1" x14ac:dyDescent="0.35">
      <c r="A58" s="6"/>
      <c r="E58" s="1" t="s">
        <v>38</v>
      </c>
      <c r="F58" s="1" t="s">
        <v>35</v>
      </c>
      <c r="G58" s="1" t="s">
        <v>63</v>
      </c>
      <c r="H58" s="1" t="s">
        <v>97</v>
      </c>
      <c r="I58" s="15" t="s">
        <v>77</v>
      </c>
      <c r="J58" s="30">
        <f>INDEX(Percentiles_WaSC_Final!$J$39:$Z$49,MATCH($E58,Percentiles_WaSC_Final!$E$39:$E$49,0),MATCH($I58,Percentiles_WaSC_Final!$J$3:$Z$3,0))</f>
        <v>0</v>
      </c>
    </row>
    <row r="59" spans="1:10" s="1" customFormat="1" ht="13.15" hidden="1" outlineLevel="1" x14ac:dyDescent="0.35">
      <c r="A59" s="6"/>
      <c r="E59" s="1" t="s">
        <v>38</v>
      </c>
      <c r="F59" s="1" t="s">
        <v>35</v>
      </c>
      <c r="G59" s="1" t="s">
        <v>63</v>
      </c>
      <c r="H59" s="1" t="s">
        <v>97</v>
      </c>
      <c r="I59" s="15" t="s">
        <v>78</v>
      </c>
      <c r="J59" s="30">
        <f>INDEX(Percentiles_WaSC_Final!$J$39:$Z$49,MATCH($E59,Percentiles_WaSC_Final!$E$39:$E$49,0),MATCH($I59,Percentiles_WaSC_Final!$J$3:$Z$3,0))</f>
        <v>0</v>
      </c>
    </row>
    <row r="60" spans="1:10" s="1" customFormat="1" ht="13.15" hidden="1" outlineLevel="1" x14ac:dyDescent="0.35">
      <c r="A60" s="6"/>
      <c r="E60" s="1" t="s">
        <v>38</v>
      </c>
      <c r="F60" s="1" t="s">
        <v>35</v>
      </c>
      <c r="G60" s="1" t="s">
        <v>63</v>
      </c>
      <c r="H60" s="1" t="s">
        <v>97</v>
      </c>
      <c r="I60" s="15" t="s">
        <v>79</v>
      </c>
      <c r="J60" s="30">
        <f>INDEX(Percentiles_WaSC_Final!$J$39:$Z$49,MATCH($E60,Percentiles_WaSC_Final!$E$39:$E$49,0),MATCH($I60,Percentiles_WaSC_Final!$J$3:$Z$3,0))</f>
        <v>0</v>
      </c>
    </row>
    <row r="61" spans="1:10" s="1" customFormat="1" ht="13.15" hidden="1" outlineLevel="1" x14ac:dyDescent="0.35">
      <c r="A61" s="6"/>
      <c r="E61" s="1" t="s">
        <v>38</v>
      </c>
      <c r="F61" s="1" t="s">
        <v>35</v>
      </c>
      <c r="G61" s="1" t="s">
        <v>63</v>
      </c>
      <c r="H61" s="1" t="s">
        <v>97</v>
      </c>
      <c r="I61" s="15" t="s">
        <v>80</v>
      </c>
      <c r="J61" s="30">
        <f>INDEX(Percentiles_WaSC_Final!$J$39:$Z$49,MATCH($E61,Percentiles_WaSC_Final!$E$39:$E$49,0),MATCH($I61,Percentiles_WaSC_Final!$J$3:$Z$3,0))</f>
        <v>0</v>
      </c>
    </row>
    <row r="62" spans="1:10" s="1" customFormat="1" ht="13.15" hidden="1" outlineLevel="1" x14ac:dyDescent="0.35">
      <c r="A62" s="6"/>
      <c r="E62" s="1" t="s">
        <v>38</v>
      </c>
      <c r="F62" s="1" t="s">
        <v>35</v>
      </c>
      <c r="G62" s="1" t="s">
        <v>63</v>
      </c>
      <c r="H62" s="1" t="s">
        <v>97</v>
      </c>
      <c r="I62" s="15" t="s">
        <v>81</v>
      </c>
      <c r="J62" s="30">
        <f>INDEX(Percentiles_WaSC_Final!$J$39:$Z$49,MATCH($E62,Percentiles_WaSC_Final!$E$39:$E$49,0),MATCH($I62,Percentiles_WaSC_Final!$J$3:$Z$3,0))</f>
        <v>0</v>
      </c>
    </row>
    <row r="63" spans="1:10" s="1" customFormat="1" ht="13.15" hidden="1" outlineLevel="1" x14ac:dyDescent="0.35">
      <c r="A63" s="6"/>
      <c r="E63" s="1" t="s">
        <v>38</v>
      </c>
      <c r="F63" s="1" t="s">
        <v>35</v>
      </c>
      <c r="G63" s="1" t="s">
        <v>63</v>
      </c>
      <c r="H63" s="1" t="s">
        <v>97</v>
      </c>
      <c r="I63" s="15" t="s">
        <v>82</v>
      </c>
      <c r="J63" s="30">
        <f>INDEX(Percentiles_WaSC_Final!$J$39:$Z$49,MATCH($E63,Percentiles_WaSC_Final!$E$39:$E$49,0),MATCH($I63,Percentiles_WaSC_Final!$J$3:$Z$3,0))</f>
        <v>0</v>
      </c>
    </row>
    <row r="64" spans="1:10" s="1" customFormat="1" ht="13.15" collapsed="1" x14ac:dyDescent="0.35">
      <c r="A64" s="6"/>
      <c r="I64" s="15"/>
      <c r="J64" s="29"/>
    </row>
    <row r="65" spans="1:10" s="1" customFormat="1" ht="13.15" x14ac:dyDescent="0.35">
      <c r="A65" s="6"/>
      <c r="E65" s="1" t="s">
        <v>39</v>
      </c>
      <c r="F65" s="1" t="s">
        <v>35</v>
      </c>
      <c r="G65" s="1" t="s">
        <v>63</v>
      </c>
      <c r="H65" s="1" t="s">
        <v>97</v>
      </c>
      <c r="I65" s="15" t="s">
        <v>66</v>
      </c>
      <c r="J65" s="30">
        <f>INDEX(Percentiles_WaSC_Final!$J$39:$Z$49,MATCH($E65,Percentiles_WaSC_Final!$E$39:$E$49,0),MATCH($I65,Percentiles_WaSC_Final!$J$3:$Z$3,0))</f>
        <v>-1</v>
      </c>
    </row>
    <row r="66" spans="1:10" s="1" customFormat="1" ht="13.15" hidden="1" outlineLevel="1" x14ac:dyDescent="0.35">
      <c r="A66" s="6"/>
      <c r="E66" s="1" t="s">
        <v>39</v>
      </c>
      <c r="F66" s="1" t="s">
        <v>35</v>
      </c>
      <c r="G66" s="1" t="s">
        <v>63</v>
      </c>
      <c r="H66" s="1" t="s">
        <v>97</v>
      </c>
      <c r="I66" s="15" t="s">
        <v>67</v>
      </c>
      <c r="J66" s="30">
        <f>INDEX(Percentiles_WaSC_Final!$J$39:$Z$49,MATCH($E66,Percentiles_WaSC_Final!$E$39:$E$49,0),MATCH($I66,Percentiles_WaSC_Final!$J$3:$Z$3,0))</f>
        <v>-1</v>
      </c>
    </row>
    <row r="67" spans="1:10" s="1" customFormat="1" ht="13.15" hidden="1" outlineLevel="1" x14ac:dyDescent="0.35">
      <c r="A67" s="6"/>
      <c r="E67" s="1" t="s">
        <v>39</v>
      </c>
      <c r="F67" s="1" t="s">
        <v>35</v>
      </c>
      <c r="G67" s="1" t="s">
        <v>63</v>
      </c>
      <c r="H67" s="1" t="s">
        <v>97</v>
      </c>
      <c r="I67" s="15" t="s">
        <v>68</v>
      </c>
      <c r="J67" s="30">
        <f>INDEX(Percentiles_WaSC_Final!$J$39:$Z$49,MATCH($E67,Percentiles_WaSC_Final!$E$39:$E$49,0),MATCH($I67,Percentiles_WaSC_Final!$J$3:$Z$3,0))</f>
        <v>-1</v>
      </c>
    </row>
    <row r="68" spans="1:10" s="1" customFormat="1" ht="13.15" hidden="1" outlineLevel="1" x14ac:dyDescent="0.35">
      <c r="A68" s="6"/>
      <c r="E68" s="1" t="s">
        <v>39</v>
      </c>
      <c r="F68" s="1" t="s">
        <v>35</v>
      </c>
      <c r="G68" s="1" t="s">
        <v>63</v>
      </c>
      <c r="H68" s="1" t="s">
        <v>97</v>
      </c>
      <c r="I68" s="15" t="s">
        <v>69</v>
      </c>
      <c r="J68" s="30">
        <f>INDEX(Percentiles_WaSC_Final!$J$39:$Z$49,MATCH($E68,Percentiles_WaSC_Final!$E$39:$E$49,0),MATCH($I68,Percentiles_WaSC_Final!$J$3:$Z$3,0))</f>
        <v>-1</v>
      </c>
    </row>
    <row r="69" spans="1:10" s="1" customFormat="1" ht="13.15" hidden="1" outlineLevel="1" x14ac:dyDescent="0.35">
      <c r="A69" s="6"/>
      <c r="E69" s="1" t="s">
        <v>39</v>
      </c>
      <c r="F69" s="1" t="s">
        <v>35</v>
      </c>
      <c r="G69" s="1" t="s">
        <v>63</v>
      </c>
      <c r="H69" s="1" t="s">
        <v>97</v>
      </c>
      <c r="I69" s="15" t="s">
        <v>70</v>
      </c>
      <c r="J69" s="30">
        <f>INDEX(Percentiles_WaSC_Final!$J$39:$Z$49,MATCH($E69,Percentiles_WaSC_Final!$E$39:$E$49,0),MATCH($I69,Percentiles_WaSC_Final!$J$3:$Z$3,0))</f>
        <v>-1</v>
      </c>
    </row>
    <row r="70" spans="1:10" s="1" customFormat="1" ht="13.15" hidden="1" outlineLevel="1" x14ac:dyDescent="0.35">
      <c r="A70" s="6"/>
      <c r="E70" s="1" t="s">
        <v>39</v>
      </c>
      <c r="F70" s="1" t="s">
        <v>35</v>
      </c>
      <c r="G70" s="1" t="s">
        <v>63</v>
      </c>
      <c r="H70" s="1" t="s">
        <v>97</v>
      </c>
      <c r="I70" s="15" t="s">
        <v>71</v>
      </c>
      <c r="J70" s="30">
        <f>INDEX(Percentiles_WaSC_Final!$J$39:$Z$49,MATCH($E70,Percentiles_WaSC_Final!$E$39:$E$49,0),MATCH($I70,Percentiles_WaSC_Final!$J$3:$Z$3,0))</f>
        <v>-1</v>
      </c>
    </row>
    <row r="71" spans="1:10" s="1" customFormat="1" ht="13.15" hidden="1" outlineLevel="1" x14ac:dyDescent="0.35">
      <c r="A71" s="6"/>
      <c r="E71" s="1" t="s">
        <v>39</v>
      </c>
      <c r="F71" s="1" t="s">
        <v>35</v>
      </c>
      <c r="G71" s="1" t="s">
        <v>63</v>
      </c>
      <c r="H71" s="1" t="s">
        <v>97</v>
      </c>
      <c r="I71" s="15" t="s">
        <v>72</v>
      </c>
      <c r="J71" s="30">
        <f>INDEX(Percentiles_WaSC_Final!$J$39:$Z$49,MATCH($E71,Percentiles_WaSC_Final!$E$39:$E$49,0),MATCH($I71,Percentiles_WaSC_Final!$J$3:$Z$3,0))</f>
        <v>-1</v>
      </c>
    </row>
    <row r="72" spans="1:10" s="1" customFormat="1" ht="13.15" hidden="1" outlineLevel="1" x14ac:dyDescent="0.35">
      <c r="A72" s="6"/>
      <c r="E72" s="1" t="s">
        <v>39</v>
      </c>
      <c r="F72" s="1" t="s">
        <v>35</v>
      </c>
      <c r="G72" s="1" t="s">
        <v>63</v>
      </c>
      <c r="H72" s="1" t="s">
        <v>97</v>
      </c>
      <c r="I72" s="15" t="s">
        <v>73</v>
      </c>
      <c r="J72" s="30">
        <f>INDEX(Percentiles_WaSC_Final!$J$39:$Z$49,MATCH($E72,Percentiles_WaSC_Final!$E$39:$E$49,0),MATCH($I72,Percentiles_WaSC_Final!$J$3:$Z$3,0))</f>
        <v>-1</v>
      </c>
    </row>
    <row r="73" spans="1:10" s="1" customFormat="1" ht="13.15" hidden="1" outlineLevel="1" x14ac:dyDescent="0.35">
      <c r="A73" s="6"/>
      <c r="E73" s="1" t="s">
        <v>39</v>
      </c>
      <c r="F73" s="1" t="s">
        <v>35</v>
      </c>
      <c r="G73" s="1" t="s">
        <v>63</v>
      </c>
      <c r="H73" s="1" t="s">
        <v>97</v>
      </c>
      <c r="I73" s="15" t="s">
        <v>74</v>
      </c>
      <c r="J73" s="30">
        <f>INDEX(Percentiles_WaSC_Final!$J$39:$Z$49,MATCH($E73,Percentiles_WaSC_Final!$E$39:$E$49,0),MATCH($I73,Percentiles_WaSC_Final!$J$3:$Z$3,0))</f>
        <v>0</v>
      </c>
    </row>
    <row r="74" spans="1:10" s="1" customFormat="1" ht="13.15" hidden="1" outlineLevel="1" x14ac:dyDescent="0.35">
      <c r="A74" s="6"/>
      <c r="E74" s="1" t="s">
        <v>39</v>
      </c>
      <c r="F74" s="1" t="s">
        <v>35</v>
      </c>
      <c r="G74" s="1" t="s">
        <v>63</v>
      </c>
      <c r="H74" s="1" t="s">
        <v>97</v>
      </c>
      <c r="I74" s="15" t="s">
        <v>75</v>
      </c>
      <c r="J74" s="30">
        <f>INDEX(Percentiles_WaSC_Final!$J$39:$Z$49,MATCH($E74,Percentiles_WaSC_Final!$E$39:$E$49,0),MATCH($I74,Percentiles_WaSC_Final!$J$3:$Z$3,0))</f>
        <v>0</v>
      </c>
    </row>
    <row r="75" spans="1:10" s="1" customFormat="1" ht="13.15" hidden="1" outlineLevel="1" x14ac:dyDescent="0.35">
      <c r="A75" s="6"/>
      <c r="E75" s="1" t="s">
        <v>39</v>
      </c>
      <c r="F75" s="1" t="s">
        <v>35</v>
      </c>
      <c r="G75" s="1" t="s">
        <v>63</v>
      </c>
      <c r="H75" s="1" t="s">
        <v>97</v>
      </c>
      <c r="I75" s="15" t="s">
        <v>76</v>
      </c>
      <c r="J75" s="30">
        <f>INDEX(Percentiles_WaSC_Final!$J$39:$Z$49,MATCH($E75,Percentiles_WaSC_Final!$E$39:$E$49,0),MATCH($I75,Percentiles_WaSC_Final!$J$3:$Z$3,0))</f>
        <v>0</v>
      </c>
    </row>
    <row r="76" spans="1:10" s="1" customFormat="1" ht="13.15" hidden="1" outlineLevel="1" x14ac:dyDescent="0.35">
      <c r="A76" s="6"/>
      <c r="E76" s="1" t="s">
        <v>39</v>
      </c>
      <c r="F76" s="1" t="s">
        <v>35</v>
      </c>
      <c r="G76" s="1" t="s">
        <v>63</v>
      </c>
      <c r="H76" s="1" t="s">
        <v>97</v>
      </c>
      <c r="I76" s="15" t="s">
        <v>77</v>
      </c>
      <c r="J76" s="30">
        <f>INDEX(Percentiles_WaSC_Final!$J$39:$Z$49,MATCH($E76,Percentiles_WaSC_Final!$E$39:$E$49,0),MATCH($I76,Percentiles_WaSC_Final!$J$3:$Z$3,0))</f>
        <v>0</v>
      </c>
    </row>
    <row r="77" spans="1:10" s="1" customFormat="1" ht="13.15" hidden="1" outlineLevel="1" x14ac:dyDescent="0.35">
      <c r="A77" s="6"/>
      <c r="E77" s="1" t="s">
        <v>39</v>
      </c>
      <c r="F77" s="1" t="s">
        <v>35</v>
      </c>
      <c r="G77" s="1" t="s">
        <v>63</v>
      </c>
      <c r="H77" s="1" t="s">
        <v>97</v>
      </c>
      <c r="I77" s="15" t="s">
        <v>78</v>
      </c>
      <c r="J77" s="30">
        <f>INDEX(Percentiles_WaSC_Final!$J$39:$Z$49,MATCH($E77,Percentiles_WaSC_Final!$E$39:$E$49,0),MATCH($I77,Percentiles_WaSC_Final!$J$3:$Z$3,0))</f>
        <v>0</v>
      </c>
    </row>
    <row r="78" spans="1:10" s="1" customFormat="1" ht="13.15" hidden="1" outlineLevel="1" x14ac:dyDescent="0.35">
      <c r="A78" s="6"/>
      <c r="E78" s="1" t="s">
        <v>39</v>
      </c>
      <c r="F78" s="1" t="s">
        <v>35</v>
      </c>
      <c r="G78" s="1" t="s">
        <v>63</v>
      </c>
      <c r="H78" s="1" t="s">
        <v>97</v>
      </c>
      <c r="I78" s="15" t="s">
        <v>79</v>
      </c>
      <c r="J78" s="30">
        <f>INDEX(Percentiles_WaSC_Final!$J$39:$Z$49,MATCH($E78,Percentiles_WaSC_Final!$E$39:$E$49,0),MATCH($I78,Percentiles_WaSC_Final!$J$3:$Z$3,0))</f>
        <v>0</v>
      </c>
    </row>
    <row r="79" spans="1:10" s="1" customFormat="1" ht="13.15" hidden="1" outlineLevel="1" x14ac:dyDescent="0.35">
      <c r="A79" s="6"/>
      <c r="E79" s="1" t="s">
        <v>39</v>
      </c>
      <c r="F79" s="1" t="s">
        <v>35</v>
      </c>
      <c r="G79" s="1" t="s">
        <v>63</v>
      </c>
      <c r="H79" s="1" t="s">
        <v>97</v>
      </c>
      <c r="I79" s="15" t="s">
        <v>80</v>
      </c>
      <c r="J79" s="30">
        <f>INDEX(Percentiles_WaSC_Final!$J$39:$Z$49,MATCH($E79,Percentiles_WaSC_Final!$E$39:$E$49,0),MATCH($I79,Percentiles_WaSC_Final!$J$3:$Z$3,0))</f>
        <v>0</v>
      </c>
    </row>
    <row r="80" spans="1:10" s="1" customFormat="1" ht="13.15" hidden="1" outlineLevel="1" x14ac:dyDescent="0.35">
      <c r="A80" s="6"/>
      <c r="E80" s="1" t="s">
        <v>39</v>
      </c>
      <c r="F80" s="1" t="s">
        <v>35</v>
      </c>
      <c r="G80" s="1" t="s">
        <v>63</v>
      </c>
      <c r="H80" s="1" t="s">
        <v>97</v>
      </c>
      <c r="I80" s="15" t="s">
        <v>81</v>
      </c>
      <c r="J80" s="30">
        <f>INDEX(Percentiles_WaSC_Final!$J$39:$Z$49,MATCH($E80,Percentiles_WaSC_Final!$E$39:$E$49,0),MATCH($I80,Percentiles_WaSC_Final!$J$3:$Z$3,0))</f>
        <v>0</v>
      </c>
    </row>
    <row r="81" spans="1:10" s="1" customFormat="1" ht="13.15" hidden="1" outlineLevel="1" x14ac:dyDescent="0.35">
      <c r="A81" s="6"/>
      <c r="E81" s="1" t="s">
        <v>39</v>
      </c>
      <c r="F81" s="1" t="s">
        <v>35</v>
      </c>
      <c r="G81" s="1" t="s">
        <v>63</v>
      </c>
      <c r="H81" s="1" t="s">
        <v>97</v>
      </c>
      <c r="I81" s="15" t="s">
        <v>82</v>
      </c>
      <c r="J81" s="30">
        <f>INDEX(Percentiles_WaSC_Final!$J$39:$Z$49,MATCH($E81,Percentiles_WaSC_Final!$E$39:$E$49,0),MATCH($I81,Percentiles_WaSC_Final!$J$3:$Z$3,0))</f>
        <v>0</v>
      </c>
    </row>
    <row r="82" spans="1:10" s="1" customFormat="1" ht="13.15" collapsed="1" x14ac:dyDescent="0.35">
      <c r="A82" s="6"/>
      <c r="I82" s="15"/>
      <c r="J82" s="29"/>
    </row>
    <row r="83" spans="1:10" s="1" customFormat="1" ht="13.15" x14ac:dyDescent="0.35">
      <c r="A83" s="6"/>
      <c r="E83" s="1" t="s">
        <v>40</v>
      </c>
      <c r="F83" s="1" t="s">
        <v>35</v>
      </c>
      <c r="G83" s="1" t="s">
        <v>63</v>
      </c>
      <c r="H83" s="1" t="s">
        <v>97</v>
      </c>
      <c r="I83" s="15" t="s">
        <v>66</v>
      </c>
      <c r="J83" s="30">
        <f>INDEX(Percentiles_WaSC_Final!$J$39:$Z$49,MATCH($E83,Percentiles_WaSC_Final!$E$39:$E$49,0),MATCH($I83,Percentiles_WaSC_Final!$J$3:$Z$3,0))</f>
        <v>-6</v>
      </c>
    </row>
    <row r="84" spans="1:10" s="1" customFormat="1" ht="13.15" hidden="1" outlineLevel="1" x14ac:dyDescent="0.35">
      <c r="A84" s="6"/>
      <c r="E84" s="1" t="s">
        <v>40</v>
      </c>
      <c r="F84" s="1" t="s">
        <v>35</v>
      </c>
      <c r="G84" s="1" t="s">
        <v>63</v>
      </c>
      <c r="H84" s="1" t="s">
        <v>97</v>
      </c>
      <c r="I84" s="15" t="s">
        <v>67</v>
      </c>
      <c r="J84" s="30">
        <f>INDEX(Percentiles_WaSC_Final!$J$39:$Z$49,MATCH($E84,Percentiles_WaSC_Final!$E$39:$E$49,0),MATCH($I84,Percentiles_WaSC_Final!$J$3:$Z$3,0))</f>
        <v>-4</v>
      </c>
    </row>
    <row r="85" spans="1:10" s="1" customFormat="1" ht="13.15" hidden="1" outlineLevel="1" x14ac:dyDescent="0.35">
      <c r="A85" s="6"/>
      <c r="E85" s="1" t="s">
        <v>40</v>
      </c>
      <c r="F85" s="1" t="s">
        <v>35</v>
      </c>
      <c r="G85" s="1" t="s">
        <v>63</v>
      </c>
      <c r="H85" s="1" t="s">
        <v>97</v>
      </c>
      <c r="I85" s="15" t="s">
        <v>68</v>
      </c>
      <c r="J85" s="30">
        <f>INDEX(Percentiles_WaSC_Final!$J$39:$Z$49,MATCH($E85,Percentiles_WaSC_Final!$E$39:$E$49,0),MATCH($I85,Percentiles_WaSC_Final!$J$3:$Z$3,0))</f>
        <v>-3</v>
      </c>
    </row>
    <row r="86" spans="1:10" s="1" customFormat="1" ht="13.15" hidden="1" outlineLevel="1" x14ac:dyDescent="0.35">
      <c r="A86" s="6"/>
      <c r="E86" s="1" t="s">
        <v>40</v>
      </c>
      <c r="F86" s="1" t="s">
        <v>35</v>
      </c>
      <c r="G86" s="1" t="s">
        <v>63</v>
      </c>
      <c r="H86" s="1" t="s">
        <v>97</v>
      </c>
      <c r="I86" s="15" t="s">
        <v>69</v>
      </c>
      <c r="J86" s="30">
        <f>INDEX(Percentiles_WaSC_Final!$J$39:$Z$49,MATCH($E86,Percentiles_WaSC_Final!$E$39:$E$49,0),MATCH($I86,Percentiles_WaSC_Final!$J$3:$Z$3,0))</f>
        <v>-2</v>
      </c>
    </row>
    <row r="87" spans="1:10" s="1" customFormat="1" ht="13.15" hidden="1" outlineLevel="1" x14ac:dyDescent="0.35">
      <c r="A87" s="6"/>
      <c r="E87" s="1" t="s">
        <v>40</v>
      </c>
      <c r="F87" s="1" t="s">
        <v>35</v>
      </c>
      <c r="G87" s="1" t="s">
        <v>63</v>
      </c>
      <c r="H87" s="1" t="s">
        <v>97</v>
      </c>
      <c r="I87" s="15" t="s">
        <v>70</v>
      </c>
      <c r="J87" s="30">
        <f>INDEX(Percentiles_WaSC_Final!$J$39:$Z$49,MATCH($E87,Percentiles_WaSC_Final!$E$39:$E$49,0),MATCH($I87,Percentiles_WaSC_Final!$J$3:$Z$3,0))</f>
        <v>-2</v>
      </c>
    </row>
    <row r="88" spans="1:10" s="1" customFormat="1" ht="13.15" hidden="1" outlineLevel="1" x14ac:dyDescent="0.35">
      <c r="A88" s="6"/>
      <c r="E88" s="1" t="s">
        <v>40</v>
      </c>
      <c r="F88" s="1" t="s">
        <v>35</v>
      </c>
      <c r="G88" s="1" t="s">
        <v>63</v>
      </c>
      <c r="H88" s="1" t="s">
        <v>97</v>
      </c>
      <c r="I88" s="15" t="s">
        <v>71</v>
      </c>
      <c r="J88" s="30">
        <f>INDEX(Percentiles_WaSC_Final!$J$39:$Z$49,MATCH($E88,Percentiles_WaSC_Final!$E$39:$E$49,0),MATCH($I88,Percentiles_WaSC_Final!$J$3:$Z$3,0))</f>
        <v>-1</v>
      </c>
    </row>
    <row r="89" spans="1:10" s="1" customFormat="1" ht="13.15" hidden="1" outlineLevel="1" x14ac:dyDescent="0.35">
      <c r="A89" s="6"/>
      <c r="E89" s="1" t="s">
        <v>40</v>
      </c>
      <c r="F89" s="1" t="s">
        <v>35</v>
      </c>
      <c r="G89" s="1" t="s">
        <v>63</v>
      </c>
      <c r="H89" s="1" t="s">
        <v>97</v>
      </c>
      <c r="I89" s="15" t="s">
        <v>72</v>
      </c>
      <c r="J89" s="30">
        <f>INDEX(Percentiles_WaSC_Final!$J$39:$Z$49,MATCH($E89,Percentiles_WaSC_Final!$E$39:$E$49,0),MATCH($I89,Percentiles_WaSC_Final!$J$3:$Z$3,0))</f>
        <v>-1</v>
      </c>
    </row>
    <row r="90" spans="1:10" s="1" customFormat="1" ht="13.15" hidden="1" outlineLevel="1" x14ac:dyDescent="0.35">
      <c r="A90" s="6"/>
      <c r="E90" s="1" t="s">
        <v>40</v>
      </c>
      <c r="F90" s="1" t="s">
        <v>35</v>
      </c>
      <c r="G90" s="1" t="s">
        <v>63</v>
      </c>
      <c r="H90" s="1" t="s">
        <v>97</v>
      </c>
      <c r="I90" s="15" t="s">
        <v>73</v>
      </c>
      <c r="J90" s="30">
        <f>INDEX(Percentiles_WaSC_Final!$J$39:$Z$49,MATCH($E90,Percentiles_WaSC_Final!$E$39:$E$49,0),MATCH($I90,Percentiles_WaSC_Final!$J$3:$Z$3,0))</f>
        <v>0</v>
      </c>
    </row>
    <row r="91" spans="1:10" s="1" customFormat="1" ht="13.15" hidden="1" outlineLevel="1" x14ac:dyDescent="0.35">
      <c r="A91" s="6"/>
      <c r="E91" s="1" t="s">
        <v>40</v>
      </c>
      <c r="F91" s="1" t="s">
        <v>35</v>
      </c>
      <c r="G91" s="1" t="s">
        <v>63</v>
      </c>
      <c r="H91" s="1" t="s">
        <v>97</v>
      </c>
      <c r="I91" s="15" t="s">
        <v>74</v>
      </c>
      <c r="J91" s="30">
        <f>INDEX(Percentiles_WaSC_Final!$J$39:$Z$49,MATCH($E91,Percentiles_WaSC_Final!$E$39:$E$49,0),MATCH($I91,Percentiles_WaSC_Final!$J$3:$Z$3,0))</f>
        <v>0</v>
      </c>
    </row>
    <row r="92" spans="1:10" s="1" customFormat="1" ht="13.15" hidden="1" outlineLevel="1" x14ac:dyDescent="0.35">
      <c r="A92" s="6"/>
      <c r="E92" s="1" t="s">
        <v>40</v>
      </c>
      <c r="F92" s="1" t="s">
        <v>35</v>
      </c>
      <c r="G92" s="1" t="s">
        <v>63</v>
      </c>
      <c r="H92" s="1" t="s">
        <v>97</v>
      </c>
      <c r="I92" s="15" t="s">
        <v>75</v>
      </c>
      <c r="J92" s="30">
        <f>INDEX(Percentiles_WaSC_Final!$J$39:$Z$49,MATCH($E92,Percentiles_WaSC_Final!$E$39:$E$49,0),MATCH($I92,Percentiles_WaSC_Final!$J$3:$Z$3,0))</f>
        <v>0</v>
      </c>
    </row>
    <row r="93" spans="1:10" s="1" customFormat="1" ht="13.15" hidden="1" outlineLevel="1" x14ac:dyDescent="0.35">
      <c r="A93" s="6"/>
      <c r="E93" s="1" t="s">
        <v>40</v>
      </c>
      <c r="F93" s="1" t="s">
        <v>35</v>
      </c>
      <c r="G93" s="1" t="s">
        <v>63</v>
      </c>
      <c r="H93" s="1" t="s">
        <v>97</v>
      </c>
      <c r="I93" s="15" t="s">
        <v>76</v>
      </c>
      <c r="J93" s="30">
        <f>INDEX(Percentiles_WaSC_Final!$J$39:$Z$49,MATCH($E93,Percentiles_WaSC_Final!$E$39:$E$49,0),MATCH($I93,Percentiles_WaSC_Final!$J$3:$Z$3,0))</f>
        <v>0</v>
      </c>
    </row>
    <row r="94" spans="1:10" s="1" customFormat="1" ht="13.15" hidden="1" outlineLevel="1" x14ac:dyDescent="0.35">
      <c r="A94" s="6"/>
      <c r="E94" s="1" t="s">
        <v>40</v>
      </c>
      <c r="F94" s="1" t="s">
        <v>35</v>
      </c>
      <c r="G94" s="1" t="s">
        <v>63</v>
      </c>
      <c r="H94" s="1" t="s">
        <v>97</v>
      </c>
      <c r="I94" s="15" t="s">
        <v>77</v>
      </c>
      <c r="J94" s="30">
        <f>INDEX(Percentiles_WaSC_Final!$J$39:$Z$49,MATCH($E94,Percentiles_WaSC_Final!$E$39:$E$49,0),MATCH($I94,Percentiles_WaSC_Final!$J$3:$Z$3,0))</f>
        <v>0</v>
      </c>
    </row>
    <row r="95" spans="1:10" s="1" customFormat="1" ht="13.15" hidden="1" outlineLevel="1" x14ac:dyDescent="0.35">
      <c r="A95" s="6"/>
      <c r="E95" s="1" t="s">
        <v>40</v>
      </c>
      <c r="F95" s="1" t="s">
        <v>35</v>
      </c>
      <c r="G95" s="1" t="s">
        <v>63</v>
      </c>
      <c r="H95" s="1" t="s">
        <v>97</v>
      </c>
      <c r="I95" s="15" t="s">
        <v>78</v>
      </c>
      <c r="J95" s="30">
        <f>INDEX(Percentiles_WaSC_Final!$J$39:$Z$49,MATCH($E95,Percentiles_WaSC_Final!$E$39:$E$49,0),MATCH($I95,Percentiles_WaSC_Final!$J$3:$Z$3,0))</f>
        <v>0</v>
      </c>
    </row>
    <row r="96" spans="1:10" s="1" customFormat="1" ht="13.15" hidden="1" outlineLevel="1" x14ac:dyDescent="0.35">
      <c r="A96" s="6"/>
      <c r="E96" s="1" t="s">
        <v>40</v>
      </c>
      <c r="F96" s="1" t="s">
        <v>35</v>
      </c>
      <c r="G96" s="1" t="s">
        <v>63</v>
      </c>
      <c r="H96" s="1" t="s">
        <v>97</v>
      </c>
      <c r="I96" s="15" t="s">
        <v>79</v>
      </c>
      <c r="J96" s="30">
        <f>INDEX(Percentiles_WaSC_Final!$J$39:$Z$49,MATCH($E96,Percentiles_WaSC_Final!$E$39:$E$49,0),MATCH($I96,Percentiles_WaSC_Final!$J$3:$Z$3,0))</f>
        <v>0</v>
      </c>
    </row>
    <row r="97" spans="1:10" s="1" customFormat="1" ht="13.15" hidden="1" outlineLevel="1" x14ac:dyDescent="0.35">
      <c r="A97" s="6"/>
      <c r="E97" s="1" t="s">
        <v>40</v>
      </c>
      <c r="F97" s="1" t="s">
        <v>35</v>
      </c>
      <c r="G97" s="1" t="s">
        <v>63</v>
      </c>
      <c r="H97" s="1" t="s">
        <v>97</v>
      </c>
      <c r="I97" s="15" t="s">
        <v>80</v>
      </c>
      <c r="J97" s="30">
        <f>INDEX(Percentiles_WaSC_Final!$J$39:$Z$49,MATCH($E97,Percentiles_WaSC_Final!$E$39:$E$49,0),MATCH($I97,Percentiles_WaSC_Final!$J$3:$Z$3,0))</f>
        <v>0</v>
      </c>
    </row>
    <row r="98" spans="1:10" s="1" customFormat="1" ht="13.15" hidden="1" outlineLevel="1" x14ac:dyDescent="0.35">
      <c r="A98" s="6"/>
      <c r="E98" s="1" t="s">
        <v>40</v>
      </c>
      <c r="F98" s="1" t="s">
        <v>35</v>
      </c>
      <c r="G98" s="1" t="s">
        <v>63</v>
      </c>
      <c r="H98" s="1" t="s">
        <v>97</v>
      </c>
      <c r="I98" s="15" t="s">
        <v>81</v>
      </c>
      <c r="J98" s="30">
        <f>INDEX(Percentiles_WaSC_Final!$J$39:$Z$49,MATCH($E98,Percentiles_WaSC_Final!$E$39:$E$49,0),MATCH($I98,Percentiles_WaSC_Final!$J$3:$Z$3,0))</f>
        <v>0</v>
      </c>
    </row>
    <row r="99" spans="1:10" s="1" customFormat="1" ht="13.15" hidden="1" outlineLevel="1" x14ac:dyDescent="0.35">
      <c r="A99" s="6"/>
      <c r="E99" s="1" t="s">
        <v>40</v>
      </c>
      <c r="F99" s="1" t="s">
        <v>35</v>
      </c>
      <c r="G99" s="1" t="s">
        <v>63</v>
      </c>
      <c r="H99" s="1" t="s">
        <v>97</v>
      </c>
      <c r="I99" s="15" t="s">
        <v>82</v>
      </c>
      <c r="J99" s="30">
        <f>INDEX(Percentiles_WaSC_Final!$J$39:$Z$49,MATCH($E99,Percentiles_WaSC_Final!$E$39:$E$49,0),MATCH($I99,Percentiles_WaSC_Final!$J$3:$Z$3,0))</f>
        <v>0</v>
      </c>
    </row>
    <row r="100" spans="1:10" s="1" customFormat="1" ht="13.15" collapsed="1" x14ac:dyDescent="0.35">
      <c r="A100" s="6"/>
      <c r="I100" s="15"/>
      <c r="J100" s="29"/>
    </row>
    <row r="101" spans="1:10" s="1" customFormat="1" ht="13.15" x14ac:dyDescent="0.35">
      <c r="A101" s="6"/>
      <c r="E101" s="1" t="s">
        <v>41</v>
      </c>
      <c r="F101" s="1" t="s">
        <v>35</v>
      </c>
      <c r="G101" s="1" t="s">
        <v>63</v>
      </c>
      <c r="H101" s="1" t="s">
        <v>97</v>
      </c>
      <c r="I101" s="15" t="s">
        <v>66</v>
      </c>
      <c r="J101" s="30">
        <f>INDEX(Percentiles_WaSC_Final!$J$39:$Z$49,MATCH($E101,Percentiles_WaSC_Final!$E$39:$E$49,0),MATCH($I101,Percentiles_WaSC_Final!$J$3:$Z$3,0))</f>
        <v>-3</v>
      </c>
    </row>
    <row r="102" spans="1:10" s="1" customFormat="1" ht="13.15" hidden="1" outlineLevel="1" x14ac:dyDescent="0.35">
      <c r="A102" s="6"/>
      <c r="E102" s="1" t="s">
        <v>41</v>
      </c>
      <c r="F102" s="1" t="s">
        <v>35</v>
      </c>
      <c r="G102" s="1" t="s">
        <v>63</v>
      </c>
      <c r="H102" s="1" t="s">
        <v>97</v>
      </c>
      <c r="I102" s="15" t="s">
        <v>67</v>
      </c>
      <c r="J102" s="30">
        <f>INDEX(Percentiles_WaSC_Final!$J$39:$Z$49,MATCH($E102,Percentiles_WaSC_Final!$E$39:$E$49,0),MATCH($I102,Percentiles_WaSC_Final!$J$3:$Z$3,0))</f>
        <v>-3</v>
      </c>
    </row>
    <row r="103" spans="1:10" s="1" customFormat="1" ht="13.15" hidden="1" outlineLevel="1" x14ac:dyDescent="0.35">
      <c r="A103" s="6"/>
      <c r="E103" s="1" t="s">
        <v>41</v>
      </c>
      <c r="F103" s="1" t="s">
        <v>35</v>
      </c>
      <c r="G103" s="1" t="s">
        <v>63</v>
      </c>
      <c r="H103" s="1" t="s">
        <v>97</v>
      </c>
      <c r="I103" s="15" t="s">
        <v>68</v>
      </c>
      <c r="J103" s="30">
        <f>INDEX(Percentiles_WaSC_Final!$J$39:$Z$49,MATCH($E103,Percentiles_WaSC_Final!$E$39:$E$49,0),MATCH($I103,Percentiles_WaSC_Final!$J$3:$Z$3,0))</f>
        <v>-2</v>
      </c>
    </row>
    <row r="104" spans="1:10" s="1" customFormat="1" ht="13.15" hidden="1" outlineLevel="1" x14ac:dyDescent="0.35">
      <c r="A104" s="6"/>
      <c r="E104" s="1" t="s">
        <v>41</v>
      </c>
      <c r="F104" s="1" t="s">
        <v>35</v>
      </c>
      <c r="G104" s="1" t="s">
        <v>63</v>
      </c>
      <c r="H104" s="1" t="s">
        <v>97</v>
      </c>
      <c r="I104" s="15" t="s">
        <v>69</v>
      </c>
      <c r="J104" s="30">
        <f>INDEX(Percentiles_WaSC_Final!$J$39:$Z$49,MATCH($E104,Percentiles_WaSC_Final!$E$39:$E$49,0),MATCH($I104,Percentiles_WaSC_Final!$J$3:$Z$3,0))</f>
        <v>-2</v>
      </c>
    </row>
    <row r="105" spans="1:10" s="1" customFormat="1" ht="13.15" hidden="1" outlineLevel="1" x14ac:dyDescent="0.35">
      <c r="A105" s="6"/>
      <c r="E105" s="1" t="s">
        <v>41</v>
      </c>
      <c r="F105" s="1" t="s">
        <v>35</v>
      </c>
      <c r="G105" s="1" t="s">
        <v>63</v>
      </c>
      <c r="H105" s="1" t="s">
        <v>97</v>
      </c>
      <c r="I105" s="15" t="s">
        <v>70</v>
      </c>
      <c r="J105" s="30">
        <f>INDEX(Percentiles_WaSC_Final!$J$39:$Z$49,MATCH($E105,Percentiles_WaSC_Final!$E$39:$E$49,0),MATCH($I105,Percentiles_WaSC_Final!$J$3:$Z$3,0))</f>
        <v>-2</v>
      </c>
    </row>
    <row r="106" spans="1:10" s="1" customFormat="1" ht="13.15" hidden="1" outlineLevel="1" x14ac:dyDescent="0.35">
      <c r="A106" s="6"/>
      <c r="E106" s="1" t="s">
        <v>41</v>
      </c>
      <c r="F106" s="1" t="s">
        <v>35</v>
      </c>
      <c r="G106" s="1" t="s">
        <v>63</v>
      </c>
      <c r="H106" s="1" t="s">
        <v>97</v>
      </c>
      <c r="I106" s="15" t="s">
        <v>71</v>
      </c>
      <c r="J106" s="30">
        <f>INDEX(Percentiles_WaSC_Final!$J$39:$Z$49,MATCH($E106,Percentiles_WaSC_Final!$E$39:$E$49,0),MATCH($I106,Percentiles_WaSC_Final!$J$3:$Z$3,0))</f>
        <v>-1</v>
      </c>
    </row>
    <row r="107" spans="1:10" s="1" customFormat="1" ht="13.15" hidden="1" outlineLevel="1" x14ac:dyDescent="0.35">
      <c r="A107" s="6"/>
      <c r="E107" s="1" t="s">
        <v>41</v>
      </c>
      <c r="F107" s="1" t="s">
        <v>35</v>
      </c>
      <c r="G107" s="1" t="s">
        <v>63</v>
      </c>
      <c r="H107" s="1" t="s">
        <v>97</v>
      </c>
      <c r="I107" s="15" t="s">
        <v>72</v>
      </c>
      <c r="J107" s="30">
        <f>INDEX(Percentiles_WaSC_Final!$J$39:$Z$49,MATCH($E107,Percentiles_WaSC_Final!$E$39:$E$49,0),MATCH($I107,Percentiles_WaSC_Final!$J$3:$Z$3,0))</f>
        <v>-1</v>
      </c>
    </row>
    <row r="108" spans="1:10" s="1" customFormat="1" ht="13.15" hidden="1" outlineLevel="1" x14ac:dyDescent="0.35">
      <c r="A108" s="6"/>
      <c r="E108" s="1" t="s">
        <v>41</v>
      </c>
      <c r="F108" s="1" t="s">
        <v>35</v>
      </c>
      <c r="G108" s="1" t="s">
        <v>63</v>
      </c>
      <c r="H108" s="1" t="s">
        <v>97</v>
      </c>
      <c r="I108" s="15" t="s">
        <v>73</v>
      </c>
      <c r="J108" s="30">
        <f>INDEX(Percentiles_WaSC_Final!$J$39:$Z$49,MATCH($E108,Percentiles_WaSC_Final!$E$39:$E$49,0),MATCH($I108,Percentiles_WaSC_Final!$J$3:$Z$3,0))</f>
        <v>0</v>
      </c>
    </row>
    <row r="109" spans="1:10" s="1" customFormat="1" ht="13.15" hidden="1" outlineLevel="1" x14ac:dyDescent="0.35">
      <c r="A109" s="6"/>
      <c r="E109" s="1" t="s">
        <v>41</v>
      </c>
      <c r="F109" s="1" t="s">
        <v>35</v>
      </c>
      <c r="G109" s="1" t="s">
        <v>63</v>
      </c>
      <c r="H109" s="1" t="s">
        <v>97</v>
      </c>
      <c r="I109" s="15" t="s">
        <v>74</v>
      </c>
      <c r="J109" s="30">
        <f>INDEX(Percentiles_WaSC_Final!$J$39:$Z$49,MATCH($E109,Percentiles_WaSC_Final!$E$39:$E$49,0),MATCH($I109,Percentiles_WaSC_Final!$J$3:$Z$3,0))</f>
        <v>0</v>
      </c>
    </row>
    <row r="110" spans="1:10" s="1" customFormat="1" ht="13.15" hidden="1" outlineLevel="1" x14ac:dyDescent="0.35">
      <c r="A110" s="6"/>
      <c r="E110" s="1" t="s">
        <v>41</v>
      </c>
      <c r="F110" s="1" t="s">
        <v>35</v>
      </c>
      <c r="G110" s="1" t="s">
        <v>63</v>
      </c>
      <c r="H110" s="1" t="s">
        <v>97</v>
      </c>
      <c r="I110" s="15" t="s">
        <v>75</v>
      </c>
      <c r="J110" s="30">
        <f>INDEX(Percentiles_WaSC_Final!$J$39:$Z$49,MATCH($E110,Percentiles_WaSC_Final!$E$39:$E$49,0),MATCH($I110,Percentiles_WaSC_Final!$J$3:$Z$3,0))</f>
        <v>0</v>
      </c>
    </row>
    <row r="111" spans="1:10" s="1" customFormat="1" ht="13.15" hidden="1" outlineLevel="1" x14ac:dyDescent="0.35">
      <c r="A111" s="6"/>
      <c r="E111" s="1" t="s">
        <v>41</v>
      </c>
      <c r="F111" s="1" t="s">
        <v>35</v>
      </c>
      <c r="G111" s="1" t="s">
        <v>63</v>
      </c>
      <c r="H111" s="1" t="s">
        <v>97</v>
      </c>
      <c r="I111" s="15" t="s">
        <v>76</v>
      </c>
      <c r="J111" s="30">
        <f>INDEX(Percentiles_WaSC_Final!$J$39:$Z$49,MATCH($E111,Percentiles_WaSC_Final!$E$39:$E$49,0),MATCH($I111,Percentiles_WaSC_Final!$J$3:$Z$3,0))</f>
        <v>0</v>
      </c>
    </row>
    <row r="112" spans="1:10" s="1" customFormat="1" ht="13.15" hidden="1" outlineLevel="1" x14ac:dyDescent="0.35">
      <c r="A112" s="6"/>
      <c r="E112" s="1" t="s">
        <v>41</v>
      </c>
      <c r="F112" s="1" t="s">
        <v>35</v>
      </c>
      <c r="G112" s="1" t="s">
        <v>63</v>
      </c>
      <c r="H112" s="1" t="s">
        <v>97</v>
      </c>
      <c r="I112" s="15" t="s">
        <v>77</v>
      </c>
      <c r="J112" s="30">
        <f>INDEX(Percentiles_WaSC_Final!$J$39:$Z$49,MATCH($E112,Percentiles_WaSC_Final!$E$39:$E$49,0),MATCH($I112,Percentiles_WaSC_Final!$J$3:$Z$3,0))</f>
        <v>0</v>
      </c>
    </row>
    <row r="113" spans="1:10" s="1" customFormat="1" ht="13.15" hidden="1" outlineLevel="1" x14ac:dyDescent="0.35">
      <c r="A113" s="6"/>
      <c r="E113" s="1" t="s">
        <v>41</v>
      </c>
      <c r="F113" s="1" t="s">
        <v>35</v>
      </c>
      <c r="G113" s="1" t="s">
        <v>63</v>
      </c>
      <c r="H113" s="1" t="s">
        <v>97</v>
      </c>
      <c r="I113" s="15" t="s">
        <v>78</v>
      </c>
      <c r="J113" s="30">
        <f>INDEX(Percentiles_WaSC_Final!$J$39:$Z$49,MATCH($E113,Percentiles_WaSC_Final!$E$39:$E$49,0),MATCH($I113,Percentiles_WaSC_Final!$J$3:$Z$3,0))</f>
        <v>0</v>
      </c>
    </row>
    <row r="114" spans="1:10" s="1" customFormat="1" ht="13.15" hidden="1" outlineLevel="1" x14ac:dyDescent="0.35">
      <c r="A114" s="6"/>
      <c r="E114" s="1" t="s">
        <v>41</v>
      </c>
      <c r="F114" s="1" t="s">
        <v>35</v>
      </c>
      <c r="G114" s="1" t="s">
        <v>63</v>
      </c>
      <c r="H114" s="1" t="s">
        <v>97</v>
      </c>
      <c r="I114" s="15" t="s">
        <v>79</v>
      </c>
      <c r="J114" s="30">
        <f>INDEX(Percentiles_WaSC_Final!$J$39:$Z$49,MATCH($E114,Percentiles_WaSC_Final!$E$39:$E$49,0),MATCH($I114,Percentiles_WaSC_Final!$J$3:$Z$3,0))</f>
        <v>0</v>
      </c>
    </row>
    <row r="115" spans="1:10" s="1" customFormat="1" ht="13.15" hidden="1" outlineLevel="1" x14ac:dyDescent="0.35">
      <c r="A115" s="6"/>
      <c r="E115" s="1" t="s">
        <v>41</v>
      </c>
      <c r="F115" s="1" t="s">
        <v>35</v>
      </c>
      <c r="G115" s="1" t="s">
        <v>63</v>
      </c>
      <c r="H115" s="1" t="s">
        <v>97</v>
      </c>
      <c r="I115" s="15" t="s">
        <v>80</v>
      </c>
      <c r="J115" s="30">
        <f>INDEX(Percentiles_WaSC_Final!$J$39:$Z$49,MATCH($E115,Percentiles_WaSC_Final!$E$39:$E$49,0),MATCH($I115,Percentiles_WaSC_Final!$J$3:$Z$3,0))</f>
        <v>0</v>
      </c>
    </row>
    <row r="116" spans="1:10" s="1" customFormat="1" ht="13.15" hidden="1" outlineLevel="1" x14ac:dyDescent="0.35">
      <c r="A116" s="6"/>
      <c r="E116" s="1" t="s">
        <v>41</v>
      </c>
      <c r="F116" s="1" t="s">
        <v>35</v>
      </c>
      <c r="G116" s="1" t="s">
        <v>63</v>
      </c>
      <c r="H116" s="1" t="s">
        <v>97</v>
      </c>
      <c r="I116" s="15" t="s">
        <v>81</v>
      </c>
      <c r="J116" s="30">
        <f>INDEX(Percentiles_WaSC_Final!$J$39:$Z$49,MATCH($E116,Percentiles_WaSC_Final!$E$39:$E$49,0),MATCH($I116,Percentiles_WaSC_Final!$J$3:$Z$3,0))</f>
        <v>0</v>
      </c>
    </row>
    <row r="117" spans="1:10" s="1" customFormat="1" ht="13.15" hidden="1" outlineLevel="1" x14ac:dyDescent="0.35">
      <c r="A117" s="6"/>
      <c r="E117" s="1" t="s">
        <v>41</v>
      </c>
      <c r="F117" s="1" t="s">
        <v>35</v>
      </c>
      <c r="G117" s="1" t="s">
        <v>63</v>
      </c>
      <c r="H117" s="1" t="s">
        <v>97</v>
      </c>
      <c r="I117" s="15" t="s">
        <v>82</v>
      </c>
      <c r="J117" s="30">
        <f>INDEX(Percentiles_WaSC_Final!$J$39:$Z$49,MATCH($E117,Percentiles_WaSC_Final!$E$39:$E$49,0),MATCH($I117,Percentiles_WaSC_Final!$J$3:$Z$3,0))</f>
        <v>0</v>
      </c>
    </row>
    <row r="118" spans="1:10" s="1" customFormat="1" ht="13.15" collapsed="1" x14ac:dyDescent="0.35">
      <c r="A118" s="6"/>
      <c r="I118" s="15"/>
      <c r="J118" s="29"/>
    </row>
    <row r="119" spans="1:10" s="1" customFormat="1" ht="13.15" x14ac:dyDescent="0.35">
      <c r="A119" s="6"/>
      <c r="E119" s="1" t="s">
        <v>42</v>
      </c>
      <c r="F119" s="1" t="s">
        <v>35</v>
      </c>
      <c r="G119" s="1" t="s">
        <v>63</v>
      </c>
      <c r="H119" s="1" t="s">
        <v>97</v>
      </c>
      <c r="I119" s="15" t="s">
        <v>66</v>
      </c>
      <c r="J119" s="30">
        <f>INDEX(Percentiles_WaSC_Final!$J$39:$Z$49,MATCH($E119,Percentiles_WaSC_Final!$E$39:$E$49,0),MATCH($I119,Percentiles_WaSC_Final!$J$3:$Z$3,0))</f>
        <v>-6</v>
      </c>
    </row>
    <row r="120" spans="1:10" s="1" customFormat="1" ht="13.15" hidden="1" outlineLevel="1" x14ac:dyDescent="0.35">
      <c r="A120" s="6"/>
      <c r="E120" s="1" t="s">
        <v>42</v>
      </c>
      <c r="F120" s="1" t="s">
        <v>35</v>
      </c>
      <c r="G120" s="1" t="s">
        <v>63</v>
      </c>
      <c r="H120" s="1" t="s">
        <v>97</v>
      </c>
      <c r="I120" s="15" t="s">
        <v>67</v>
      </c>
      <c r="J120" s="30">
        <f>INDEX(Percentiles_WaSC_Final!$J$39:$Z$49,MATCH($E120,Percentiles_WaSC_Final!$E$39:$E$49,0),MATCH($I120,Percentiles_WaSC_Final!$J$3:$Z$3,0))</f>
        <v>-6</v>
      </c>
    </row>
    <row r="121" spans="1:10" s="1" customFormat="1" ht="13.15" hidden="1" outlineLevel="1" x14ac:dyDescent="0.35">
      <c r="A121" s="6"/>
      <c r="E121" s="1" t="s">
        <v>42</v>
      </c>
      <c r="F121" s="1" t="s">
        <v>35</v>
      </c>
      <c r="G121" s="1" t="s">
        <v>63</v>
      </c>
      <c r="H121" s="1" t="s">
        <v>97</v>
      </c>
      <c r="I121" s="15" t="s">
        <v>68</v>
      </c>
      <c r="J121" s="30">
        <f>INDEX(Percentiles_WaSC_Final!$J$39:$Z$49,MATCH($E121,Percentiles_WaSC_Final!$E$39:$E$49,0),MATCH($I121,Percentiles_WaSC_Final!$J$3:$Z$3,0))</f>
        <v>-4</v>
      </c>
    </row>
    <row r="122" spans="1:10" s="1" customFormat="1" ht="13.15" hidden="1" outlineLevel="1" x14ac:dyDescent="0.35">
      <c r="A122" s="6"/>
      <c r="E122" s="1" t="s">
        <v>42</v>
      </c>
      <c r="F122" s="1" t="s">
        <v>35</v>
      </c>
      <c r="G122" s="1" t="s">
        <v>63</v>
      </c>
      <c r="H122" s="1" t="s">
        <v>97</v>
      </c>
      <c r="I122" s="15" t="s">
        <v>69</v>
      </c>
      <c r="J122" s="30">
        <f>INDEX(Percentiles_WaSC_Final!$J$39:$Z$49,MATCH($E122,Percentiles_WaSC_Final!$E$39:$E$49,0),MATCH($I122,Percentiles_WaSC_Final!$J$3:$Z$3,0))</f>
        <v>-2</v>
      </c>
    </row>
    <row r="123" spans="1:10" s="1" customFormat="1" ht="13.15" hidden="1" outlineLevel="1" x14ac:dyDescent="0.35">
      <c r="A123" s="6"/>
      <c r="E123" s="1" t="s">
        <v>42</v>
      </c>
      <c r="F123" s="1" t="s">
        <v>35</v>
      </c>
      <c r="G123" s="1" t="s">
        <v>63</v>
      </c>
      <c r="H123" s="1" t="s">
        <v>97</v>
      </c>
      <c r="I123" s="15" t="s">
        <v>70</v>
      </c>
      <c r="J123" s="30">
        <f>INDEX(Percentiles_WaSC_Final!$J$39:$Z$49,MATCH($E123,Percentiles_WaSC_Final!$E$39:$E$49,0),MATCH($I123,Percentiles_WaSC_Final!$J$3:$Z$3,0))</f>
        <v>-2</v>
      </c>
    </row>
    <row r="124" spans="1:10" s="1" customFormat="1" ht="13.15" hidden="1" outlineLevel="1" x14ac:dyDescent="0.35">
      <c r="A124" s="6"/>
      <c r="E124" s="1" t="s">
        <v>42</v>
      </c>
      <c r="F124" s="1" t="s">
        <v>35</v>
      </c>
      <c r="G124" s="1" t="s">
        <v>63</v>
      </c>
      <c r="H124" s="1" t="s">
        <v>97</v>
      </c>
      <c r="I124" s="15" t="s">
        <v>71</v>
      </c>
      <c r="J124" s="30">
        <f>INDEX(Percentiles_WaSC_Final!$J$39:$Z$49,MATCH($E124,Percentiles_WaSC_Final!$E$39:$E$49,0),MATCH($I124,Percentiles_WaSC_Final!$J$3:$Z$3,0))</f>
        <v>-1</v>
      </c>
    </row>
    <row r="125" spans="1:10" s="1" customFormat="1" ht="13.15" hidden="1" outlineLevel="1" x14ac:dyDescent="0.35">
      <c r="A125" s="6"/>
      <c r="E125" s="1" t="s">
        <v>42</v>
      </c>
      <c r="F125" s="1" t="s">
        <v>35</v>
      </c>
      <c r="G125" s="1" t="s">
        <v>63</v>
      </c>
      <c r="H125" s="1" t="s">
        <v>97</v>
      </c>
      <c r="I125" s="15" t="s">
        <v>72</v>
      </c>
      <c r="J125" s="30">
        <f>INDEX(Percentiles_WaSC_Final!$J$39:$Z$49,MATCH($E125,Percentiles_WaSC_Final!$E$39:$E$49,0),MATCH($I125,Percentiles_WaSC_Final!$J$3:$Z$3,0))</f>
        <v>-1</v>
      </c>
    </row>
    <row r="126" spans="1:10" s="1" customFormat="1" ht="13.15" hidden="1" outlineLevel="1" x14ac:dyDescent="0.35">
      <c r="A126" s="6"/>
      <c r="E126" s="1" t="s">
        <v>42</v>
      </c>
      <c r="F126" s="1" t="s">
        <v>35</v>
      </c>
      <c r="G126" s="1" t="s">
        <v>63</v>
      </c>
      <c r="H126" s="1" t="s">
        <v>97</v>
      </c>
      <c r="I126" s="15" t="s">
        <v>73</v>
      </c>
      <c r="J126" s="30">
        <f>INDEX(Percentiles_WaSC_Final!$J$39:$Z$49,MATCH($E126,Percentiles_WaSC_Final!$E$39:$E$49,0),MATCH($I126,Percentiles_WaSC_Final!$J$3:$Z$3,0))</f>
        <v>-1</v>
      </c>
    </row>
    <row r="127" spans="1:10" s="1" customFormat="1" ht="13.15" hidden="1" outlineLevel="1" x14ac:dyDescent="0.35">
      <c r="A127" s="6"/>
      <c r="E127" s="1" t="s">
        <v>42</v>
      </c>
      <c r="F127" s="1" t="s">
        <v>35</v>
      </c>
      <c r="G127" s="1" t="s">
        <v>63</v>
      </c>
      <c r="H127" s="1" t="s">
        <v>97</v>
      </c>
      <c r="I127" s="15" t="s">
        <v>74</v>
      </c>
      <c r="J127" s="30">
        <f>INDEX(Percentiles_WaSC_Final!$J$39:$Z$49,MATCH($E127,Percentiles_WaSC_Final!$E$39:$E$49,0),MATCH($I127,Percentiles_WaSC_Final!$J$3:$Z$3,0))</f>
        <v>0</v>
      </c>
    </row>
    <row r="128" spans="1:10" s="1" customFormat="1" ht="13.15" hidden="1" outlineLevel="1" x14ac:dyDescent="0.35">
      <c r="A128" s="6"/>
      <c r="E128" s="1" t="s">
        <v>42</v>
      </c>
      <c r="F128" s="1" t="s">
        <v>35</v>
      </c>
      <c r="G128" s="1" t="s">
        <v>63</v>
      </c>
      <c r="H128" s="1" t="s">
        <v>97</v>
      </c>
      <c r="I128" s="15" t="s">
        <v>75</v>
      </c>
      <c r="J128" s="30">
        <f>INDEX(Percentiles_WaSC_Final!$J$39:$Z$49,MATCH($E128,Percentiles_WaSC_Final!$E$39:$E$49,0),MATCH($I128,Percentiles_WaSC_Final!$J$3:$Z$3,0))</f>
        <v>0</v>
      </c>
    </row>
    <row r="129" spans="1:10" s="1" customFormat="1" ht="13.15" hidden="1" outlineLevel="1" x14ac:dyDescent="0.35">
      <c r="A129" s="6"/>
      <c r="E129" s="1" t="s">
        <v>42</v>
      </c>
      <c r="F129" s="1" t="s">
        <v>35</v>
      </c>
      <c r="G129" s="1" t="s">
        <v>63</v>
      </c>
      <c r="H129" s="1" t="s">
        <v>97</v>
      </c>
      <c r="I129" s="15" t="s">
        <v>76</v>
      </c>
      <c r="J129" s="30">
        <f>INDEX(Percentiles_WaSC_Final!$J$39:$Z$49,MATCH($E129,Percentiles_WaSC_Final!$E$39:$E$49,0),MATCH($I129,Percentiles_WaSC_Final!$J$3:$Z$3,0))</f>
        <v>0</v>
      </c>
    </row>
    <row r="130" spans="1:10" s="1" customFormat="1" ht="13.15" hidden="1" outlineLevel="1" x14ac:dyDescent="0.35">
      <c r="A130" s="6"/>
      <c r="E130" s="1" t="s">
        <v>42</v>
      </c>
      <c r="F130" s="1" t="s">
        <v>35</v>
      </c>
      <c r="G130" s="1" t="s">
        <v>63</v>
      </c>
      <c r="H130" s="1" t="s">
        <v>97</v>
      </c>
      <c r="I130" s="15" t="s">
        <v>77</v>
      </c>
      <c r="J130" s="30">
        <f>INDEX(Percentiles_WaSC_Final!$J$39:$Z$49,MATCH($E130,Percentiles_WaSC_Final!$E$39:$E$49,0),MATCH($I130,Percentiles_WaSC_Final!$J$3:$Z$3,0))</f>
        <v>0</v>
      </c>
    </row>
    <row r="131" spans="1:10" s="1" customFormat="1" ht="13.15" hidden="1" outlineLevel="1" x14ac:dyDescent="0.35">
      <c r="A131" s="6"/>
      <c r="E131" s="1" t="s">
        <v>42</v>
      </c>
      <c r="F131" s="1" t="s">
        <v>35</v>
      </c>
      <c r="G131" s="1" t="s">
        <v>63</v>
      </c>
      <c r="H131" s="1" t="s">
        <v>97</v>
      </c>
      <c r="I131" s="15" t="s">
        <v>78</v>
      </c>
      <c r="J131" s="30">
        <f>INDEX(Percentiles_WaSC_Final!$J$39:$Z$49,MATCH($E131,Percentiles_WaSC_Final!$E$39:$E$49,0),MATCH($I131,Percentiles_WaSC_Final!$J$3:$Z$3,0))</f>
        <v>0</v>
      </c>
    </row>
    <row r="132" spans="1:10" s="1" customFormat="1" ht="13.15" hidden="1" outlineLevel="1" x14ac:dyDescent="0.35">
      <c r="A132" s="6"/>
      <c r="E132" s="1" t="s">
        <v>42</v>
      </c>
      <c r="F132" s="1" t="s">
        <v>35</v>
      </c>
      <c r="G132" s="1" t="s">
        <v>63</v>
      </c>
      <c r="H132" s="1" t="s">
        <v>97</v>
      </c>
      <c r="I132" s="15" t="s">
        <v>79</v>
      </c>
      <c r="J132" s="30">
        <f>INDEX(Percentiles_WaSC_Final!$J$39:$Z$49,MATCH($E132,Percentiles_WaSC_Final!$E$39:$E$49,0),MATCH($I132,Percentiles_WaSC_Final!$J$3:$Z$3,0))</f>
        <v>0</v>
      </c>
    </row>
    <row r="133" spans="1:10" s="1" customFormat="1" ht="13.15" hidden="1" outlineLevel="1" x14ac:dyDescent="0.35">
      <c r="A133" s="6"/>
      <c r="E133" s="1" t="s">
        <v>42</v>
      </c>
      <c r="F133" s="1" t="s">
        <v>35</v>
      </c>
      <c r="G133" s="1" t="s">
        <v>63</v>
      </c>
      <c r="H133" s="1" t="s">
        <v>97</v>
      </c>
      <c r="I133" s="15" t="s">
        <v>80</v>
      </c>
      <c r="J133" s="30">
        <f>INDEX(Percentiles_WaSC_Final!$J$39:$Z$49,MATCH($E133,Percentiles_WaSC_Final!$E$39:$E$49,0),MATCH($I133,Percentiles_WaSC_Final!$J$3:$Z$3,0))</f>
        <v>0</v>
      </c>
    </row>
    <row r="134" spans="1:10" s="1" customFormat="1" ht="13.15" hidden="1" outlineLevel="1" x14ac:dyDescent="0.35">
      <c r="A134" s="6"/>
      <c r="E134" s="1" t="s">
        <v>42</v>
      </c>
      <c r="F134" s="1" t="s">
        <v>35</v>
      </c>
      <c r="G134" s="1" t="s">
        <v>63</v>
      </c>
      <c r="H134" s="1" t="s">
        <v>97</v>
      </c>
      <c r="I134" s="15" t="s">
        <v>81</v>
      </c>
      <c r="J134" s="30">
        <f>INDEX(Percentiles_WaSC_Final!$J$39:$Z$49,MATCH($E134,Percentiles_WaSC_Final!$E$39:$E$49,0),MATCH($I134,Percentiles_WaSC_Final!$J$3:$Z$3,0))</f>
        <v>0</v>
      </c>
    </row>
    <row r="135" spans="1:10" s="1" customFormat="1" ht="13.15" hidden="1" outlineLevel="1" x14ac:dyDescent="0.35">
      <c r="A135" s="6"/>
      <c r="E135" s="1" t="s">
        <v>42</v>
      </c>
      <c r="F135" s="1" t="s">
        <v>35</v>
      </c>
      <c r="G135" s="1" t="s">
        <v>63</v>
      </c>
      <c r="H135" s="1" t="s">
        <v>97</v>
      </c>
      <c r="I135" s="15" t="s">
        <v>82</v>
      </c>
      <c r="J135" s="30">
        <f>INDEX(Percentiles_WaSC_Final!$J$39:$Z$49,MATCH($E135,Percentiles_WaSC_Final!$E$39:$E$49,0),MATCH($I135,Percentiles_WaSC_Final!$J$3:$Z$3,0))</f>
        <v>0</v>
      </c>
    </row>
    <row r="136" spans="1:10" s="1" customFormat="1" ht="13.15" collapsed="1" x14ac:dyDescent="0.35">
      <c r="A136" s="6"/>
      <c r="I136" s="15"/>
      <c r="J136" s="29"/>
    </row>
    <row r="137" spans="1:10" s="1" customFormat="1" ht="13.15" x14ac:dyDescent="0.35">
      <c r="A137" s="6"/>
      <c r="E137" s="1" t="s">
        <v>43</v>
      </c>
      <c r="F137" s="1" t="s">
        <v>35</v>
      </c>
      <c r="G137" s="1" t="s">
        <v>63</v>
      </c>
      <c r="H137" s="1" t="s">
        <v>97</v>
      </c>
      <c r="I137" s="15" t="s">
        <v>66</v>
      </c>
      <c r="J137" s="30">
        <f>INDEX(Percentiles_WaSC_Final!$J$39:$Z$49,MATCH($E137,Percentiles_WaSC_Final!$E$39:$E$49,0),MATCH($I137,Percentiles_WaSC_Final!$J$3:$Z$3,0))</f>
        <v>-8</v>
      </c>
    </row>
    <row r="138" spans="1:10" s="1" customFormat="1" ht="13.15" hidden="1" outlineLevel="1" x14ac:dyDescent="0.35">
      <c r="A138" s="6"/>
      <c r="E138" s="1" t="s">
        <v>43</v>
      </c>
      <c r="F138" s="1" t="s">
        <v>35</v>
      </c>
      <c r="G138" s="1" t="s">
        <v>63</v>
      </c>
      <c r="H138" s="1" t="s">
        <v>97</v>
      </c>
      <c r="I138" s="15" t="s">
        <v>67</v>
      </c>
      <c r="J138" s="30">
        <f>INDEX(Percentiles_WaSC_Final!$J$39:$Z$49,MATCH($E138,Percentiles_WaSC_Final!$E$39:$E$49,0),MATCH($I138,Percentiles_WaSC_Final!$J$3:$Z$3,0))</f>
        <v>-8</v>
      </c>
    </row>
    <row r="139" spans="1:10" s="1" customFormat="1" ht="13.15" hidden="1" outlineLevel="1" x14ac:dyDescent="0.35">
      <c r="A139" s="6"/>
      <c r="E139" s="1" t="s">
        <v>43</v>
      </c>
      <c r="F139" s="1" t="s">
        <v>35</v>
      </c>
      <c r="G139" s="1" t="s">
        <v>63</v>
      </c>
      <c r="H139" s="1" t="s">
        <v>97</v>
      </c>
      <c r="I139" s="15" t="s">
        <v>68</v>
      </c>
      <c r="J139" s="30">
        <f>INDEX(Percentiles_WaSC_Final!$J$39:$Z$49,MATCH($E139,Percentiles_WaSC_Final!$E$39:$E$49,0),MATCH($I139,Percentiles_WaSC_Final!$J$3:$Z$3,0))</f>
        <v>-5</v>
      </c>
    </row>
    <row r="140" spans="1:10" s="1" customFormat="1" ht="13.15" hidden="1" outlineLevel="1" x14ac:dyDescent="0.35">
      <c r="A140" s="6"/>
      <c r="E140" s="1" t="s">
        <v>43</v>
      </c>
      <c r="F140" s="1" t="s">
        <v>35</v>
      </c>
      <c r="G140" s="1" t="s">
        <v>63</v>
      </c>
      <c r="H140" s="1" t="s">
        <v>97</v>
      </c>
      <c r="I140" s="15" t="s">
        <v>69</v>
      </c>
      <c r="J140" s="30">
        <f>INDEX(Percentiles_WaSC_Final!$J$39:$Z$49,MATCH($E140,Percentiles_WaSC_Final!$E$39:$E$49,0),MATCH($I140,Percentiles_WaSC_Final!$J$3:$Z$3,0))</f>
        <v>-2</v>
      </c>
    </row>
    <row r="141" spans="1:10" s="1" customFormat="1" ht="13.15" hidden="1" outlineLevel="1" x14ac:dyDescent="0.35">
      <c r="A141" s="6"/>
      <c r="E141" s="1" t="s">
        <v>43</v>
      </c>
      <c r="F141" s="1" t="s">
        <v>35</v>
      </c>
      <c r="G141" s="1" t="s">
        <v>63</v>
      </c>
      <c r="H141" s="1" t="s">
        <v>97</v>
      </c>
      <c r="I141" s="15" t="s">
        <v>70</v>
      </c>
      <c r="J141" s="30">
        <f>INDEX(Percentiles_WaSC_Final!$J$39:$Z$49,MATCH($E141,Percentiles_WaSC_Final!$E$39:$E$49,0),MATCH($I141,Percentiles_WaSC_Final!$J$3:$Z$3,0))</f>
        <v>-2</v>
      </c>
    </row>
    <row r="142" spans="1:10" s="1" customFormat="1" ht="13.15" hidden="1" outlineLevel="1" x14ac:dyDescent="0.35">
      <c r="A142" s="6"/>
      <c r="E142" s="1" t="s">
        <v>43</v>
      </c>
      <c r="F142" s="1" t="s">
        <v>35</v>
      </c>
      <c r="G142" s="1" t="s">
        <v>63</v>
      </c>
      <c r="H142" s="1" t="s">
        <v>97</v>
      </c>
      <c r="I142" s="15" t="s">
        <v>71</v>
      </c>
      <c r="J142" s="30">
        <f>INDEX(Percentiles_WaSC_Final!$J$39:$Z$49,MATCH($E142,Percentiles_WaSC_Final!$E$39:$E$49,0),MATCH($I142,Percentiles_WaSC_Final!$J$3:$Z$3,0))</f>
        <v>-1</v>
      </c>
    </row>
    <row r="143" spans="1:10" s="1" customFormat="1" ht="13.15" hidden="1" outlineLevel="1" x14ac:dyDescent="0.35">
      <c r="A143" s="6"/>
      <c r="E143" s="1" t="s">
        <v>43</v>
      </c>
      <c r="F143" s="1" t="s">
        <v>35</v>
      </c>
      <c r="G143" s="1" t="s">
        <v>63</v>
      </c>
      <c r="H143" s="1" t="s">
        <v>97</v>
      </c>
      <c r="I143" s="15" t="s">
        <v>72</v>
      </c>
      <c r="J143" s="30">
        <f>INDEX(Percentiles_WaSC_Final!$J$39:$Z$49,MATCH($E143,Percentiles_WaSC_Final!$E$39:$E$49,0),MATCH($I143,Percentiles_WaSC_Final!$J$3:$Z$3,0))</f>
        <v>-1</v>
      </c>
    </row>
    <row r="144" spans="1:10" s="1" customFormat="1" ht="13.15" hidden="1" outlineLevel="1" x14ac:dyDescent="0.35">
      <c r="A144" s="6"/>
      <c r="E144" s="1" t="s">
        <v>43</v>
      </c>
      <c r="F144" s="1" t="s">
        <v>35</v>
      </c>
      <c r="G144" s="1" t="s">
        <v>63</v>
      </c>
      <c r="H144" s="1" t="s">
        <v>97</v>
      </c>
      <c r="I144" s="15" t="s">
        <v>73</v>
      </c>
      <c r="J144" s="30">
        <f>INDEX(Percentiles_WaSC_Final!$J$39:$Z$49,MATCH($E144,Percentiles_WaSC_Final!$E$39:$E$49,0),MATCH($I144,Percentiles_WaSC_Final!$J$3:$Z$3,0))</f>
        <v>-1</v>
      </c>
    </row>
    <row r="145" spans="1:10" s="1" customFormat="1" ht="13.15" hidden="1" outlineLevel="1" x14ac:dyDescent="0.35">
      <c r="A145" s="6"/>
      <c r="E145" s="1" t="s">
        <v>43</v>
      </c>
      <c r="F145" s="1" t="s">
        <v>35</v>
      </c>
      <c r="G145" s="1" t="s">
        <v>63</v>
      </c>
      <c r="H145" s="1" t="s">
        <v>97</v>
      </c>
      <c r="I145" s="15" t="s">
        <v>74</v>
      </c>
      <c r="J145" s="30">
        <f>INDEX(Percentiles_WaSC_Final!$J$39:$Z$49,MATCH($E145,Percentiles_WaSC_Final!$E$39:$E$49,0),MATCH($I145,Percentiles_WaSC_Final!$J$3:$Z$3,0))</f>
        <v>0</v>
      </c>
    </row>
    <row r="146" spans="1:10" s="1" customFormat="1" ht="13.15" hidden="1" outlineLevel="1" x14ac:dyDescent="0.35">
      <c r="A146" s="6"/>
      <c r="E146" s="1" t="s">
        <v>43</v>
      </c>
      <c r="F146" s="1" t="s">
        <v>35</v>
      </c>
      <c r="G146" s="1" t="s">
        <v>63</v>
      </c>
      <c r="H146" s="1" t="s">
        <v>97</v>
      </c>
      <c r="I146" s="15" t="s">
        <v>75</v>
      </c>
      <c r="J146" s="30">
        <f>INDEX(Percentiles_WaSC_Final!$J$39:$Z$49,MATCH($E146,Percentiles_WaSC_Final!$E$39:$E$49,0),MATCH($I146,Percentiles_WaSC_Final!$J$3:$Z$3,0))</f>
        <v>0</v>
      </c>
    </row>
    <row r="147" spans="1:10" s="1" customFormat="1" ht="13.15" hidden="1" outlineLevel="1" x14ac:dyDescent="0.35">
      <c r="A147" s="6"/>
      <c r="E147" s="1" t="s">
        <v>43</v>
      </c>
      <c r="F147" s="1" t="s">
        <v>35</v>
      </c>
      <c r="G147" s="1" t="s">
        <v>63</v>
      </c>
      <c r="H147" s="1" t="s">
        <v>97</v>
      </c>
      <c r="I147" s="15" t="s">
        <v>76</v>
      </c>
      <c r="J147" s="30">
        <f>INDEX(Percentiles_WaSC_Final!$J$39:$Z$49,MATCH($E147,Percentiles_WaSC_Final!$E$39:$E$49,0),MATCH($I147,Percentiles_WaSC_Final!$J$3:$Z$3,0))</f>
        <v>0</v>
      </c>
    </row>
    <row r="148" spans="1:10" s="1" customFormat="1" ht="13.15" hidden="1" outlineLevel="1" x14ac:dyDescent="0.35">
      <c r="A148" s="6"/>
      <c r="E148" s="1" t="s">
        <v>43</v>
      </c>
      <c r="F148" s="1" t="s">
        <v>35</v>
      </c>
      <c r="G148" s="1" t="s">
        <v>63</v>
      </c>
      <c r="H148" s="1" t="s">
        <v>97</v>
      </c>
      <c r="I148" s="15" t="s">
        <v>77</v>
      </c>
      <c r="J148" s="30">
        <f>INDEX(Percentiles_WaSC_Final!$J$39:$Z$49,MATCH($E148,Percentiles_WaSC_Final!$E$39:$E$49,0),MATCH($I148,Percentiles_WaSC_Final!$J$3:$Z$3,0))</f>
        <v>0</v>
      </c>
    </row>
    <row r="149" spans="1:10" s="1" customFormat="1" ht="13.15" hidden="1" outlineLevel="1" x14ac:dyDescent="0.35">
      <c r="A149" s="6"/>
      <c r="E149" s="1" t="s">
        <v>43</v>
      </c>
      <c r="F149" s="1" t="s">
        <v>35</v>
      </c>
      <c r="G149" s="1" t="s">
        <v>63</v>
      </c>
      <c r="H149" s="1" t="s">
        <v>97</v>
      </c>
      <c r="I149" s="15" t="s">
        <v>78</v>
      </c>
      <c r="J149" s="30">
        <f>INDEX(Percentiles_WaSC_Final!$J$39:$Z$49,MATCH($E149,Percentiles_WaSC_Final!$E$39:$E$49,0),MATCH($I149,Percentiles_WaSC_Final!$J$3:$Z$3,0))</f>
        <v>0</v>
      </c>
    </row>
    <row r="150" spans="1:10" s="1" customFormat="1" ht="13.15" hidden="1" outlineLevel="1" x14ac:dyDescent="0.35">
      <c r="A150" s="6"/>
      <c r="E150" s="1" t="s">
        <v>43</v>
      </c>
      <c r="F150" s="1" t="s">
        <v>35</v>
      </c>
      <c r="G150" s="1" t="s">
        <v>63</v>
      </c>
      <c r="H150" s="1" t="s">
        <v>97</v>
      </c>
      <c r="I150" s="15" t="s">
        <v>79</v>
      </c>
      <c r="J150" s="30">
        <f>INDEX(Percentiles_WaSC_Final!$J$39:$Z$49,MATCH($E150,Percentiles_WaSC_Final!$E$39:$E$49,0),MATCH($I150,Percentiles_WaSC_Final!$J$3:$Z$3,0))</f>
        <v>0</v>
      </c>
    </row>
    <row r="151" spans="1:10" s="1" customFormat="1" ht="13.15" hidden="1" outlineLevel="1" x14ac:dyDescent="0.35">
      <c r="A151" s="6"/>
      <c r="E151" s="1" t="s">
        <v>43</v>
      </c>
      <c r="F151" s="1" t="s">
        <v>35</v>
      </c>
      <c r="G151" s="1" t="s">
        <v>63</v>
      </c>
      <c r="H151" s="1" t="s">
        <v>97</v>
      </c>
      <c r="I151" s="15" t="s">
        <v>80</v>
      </c>
      <c r="J151" s="30">
        <f>INDEX(Percentiles_WaSC_Final!$J$39:$Z$49,MATCH($E151,Percentiles_WaSC_Final!$E$39:$E$49,0),MATCH($I151,Percentiles_WaSC_Final!$J$3:$Z$3,0))</f>
        <v>0</v>
      </c>
    </row>
    <row r="152" spans="1:10" s="1" customFormat="1" ht="13.15" hidden="1" outlineLevel="1" x14ac:dyDescent="0.35">
      <c r="A152" s="6"/>
      <c r="E152" s="1" t="s">
        <v>43</v>
      </c>
      <c r="F152" s="1" t="s">
        <v>35</v>
      </c>
      <c r="G152" s="1" t="s">
        <v>63</v>
      </c>
      <c r="H152" s="1" t="s">
        <v>97</v>
      </c>
      <c r="I152" s="15" t="s">
        <v>81</v>
      </c>
      <c r="J152" s="30">
        <f>INDEX(Percentiles_WaSC_Final!$J$39:$Z$49,MATCH($E152,Percentiles_WaSC_Final!$E$39:$E$49,0),MATCH($I152,Percentiles_WaSC_Final!$J$3:$Z$3,0))</f>
        <v>0</v>
      </c>
    </row>
    <row r="153" spans="1:10" s="1" customFormat="1" ht="13.15" hidden="1" outlineLevel="1" x14ac:dyDescent="0.35">
      <c r="A153" s="6"/>
      <c r="E153" s="1" t="s">
        <v>43</v>
      </c>
      <c r="F153" s="1" t="s">
        <v>35</v>
      </c>
      <c r="G153" s="1" t="s">
        <v>63</v>
      </c>
      <c r="H153" s="1" t="s">
        <v>97</v>
      </c>
      <c r="I153" s="15" t="s">
        <v>82</v>
      </c>
      <c r="J153" s="30">
        <f>INDEX(Percentiles_WaSC_Final!$J$39:$Z$49,MATCH($E153,Percentiles_WaSC_Final!$E$39:$E$49,0),MATCH($I153,Percentiles_WaSC_Final!$J$3:$Z$3,0))</f>
        <v>0</v>
      </c>
    </row>
    <row r="154" spans="1:10" s="1" customFormat="1" ht="13.15" collapsed="1" x14ac:dyDescent="0.35">
      <c r="A154" s="6"/>
      <c r="I154" s="15"/>
      <c r="J154" s="29"/>
    </row>
    <row r="155" spans="1:10" s="1" customFormat="1" ht="13.15" x14ac:dyDescent="0.35">
      <c r="A155" s="6"/>
      <c r="E155" s="1" t="s">
        <v>44</v>
      </c>
      <c r="F155" s="1" t="s">
        <v>35</v>
      </c>
      <c r="G155" s="1" t="s">
        <v>63</v>
      </c>
      <c r="H155" s="1" t="s">
        <v>97</v>
      </c>
      <c r="I155" s="15" t="s">
        <v>66</v>
      </c>
      <c r="J155" s="30">
        <f>INDEX(Percentiles_WaSC_Final!$J$39:$Z$49,MATCH($E155,Percentiles_WaSC_Final!$E$39:$E$49,0),MATCH($I155,Percentiles_WaSC_Final!$J$3:$Z$3,0))</f>
        <v>-8</v>
      </c>
    </row>
    <row r="156" spans="1:10" s="1" customFormat="1" ht="13.15" hidden="1" outlineLevel="1" x14ac:dyDescent="0.35">
      <c r="A156" s="6"/>
      <c r="E156" s="1" t="s">
        <v>44</v>
      </c>
      <c r="F156" s="1" t="s">
        <v>35</v>
      </c>
      <c r="G156" s="1" t="s">
        <v>63</v>
      </c>
      <c r="H156" s="1" t="s">
        <v>97</v>
      </c>
      <c r="I156" s="15" t="s">
        <v>67</v>
      </c>
      <c r="J156" s="30">
        <f>INDEX(Percentiles_WaSC_Final!$J$39:$Z$49,MATCH($E156,Percentiles_WaSC_Final!$E$39:$E$49,0),MATCH($I156,Percentiles_WaSC_Final!$J$3:$Z$3,0))</f>
        <v>-7</v>
      </c>
    </row>
    <row r="157" spans="1:10" s="1" customFormat="1" ht="13.15" hidden="1" outlineLevel="1" x14ac:dyDescent="0.35">
      <c r="A157" s="6"/>
      <c r="E157" s="1" t="s">
        <v>44</v>
      </c>
      <c r="F157" s="1" t="s">
        <v>35</v>
      </c>
      <c r="G157" s="1" t="s">
        <v>63</v>
      </c>
      <c r="H157" s="1" t="s">
        <v>97</v>
      </c>
      <c r="I157" s="15" t="s">
        <v>68</v>
      </c>
      <c r="J157" s="30">
        <f>INDEX(Percentiles_WaSC_Final!$J$39:$Z$49,MATCH($E157,Percentiles_WaSC_Final!$E$39:$E$49,0),MATCH($I157,Percentiles_WaSC_Final!$J$3:$Z$3,0))</f>
        <v>-6</v>
      </c>
    </row>
    <row r="158" spans="1:10" s="1" customFormat="1" ht="13.15" hidden="1" outlineLevel="1" x14ac:dyDescent="0.35">
      <c r="A158" s="6"/>
      <c r="E158" s="1" t="s">
        <v>44</v>
      </c>
      <c r="F158" s="1" t="s">
        <v>35</v>
      </c>
      <c r="G158" s="1" t="s">
        <v>63</v>
      </c>
      <c r="H158" s="1" t="s">
        <v>97</v>
      </c>
      <c r="I158" s="15" t="s">
        <v>69</v>
      </c>
      <c r="J158" s="30">
        <f>INDEX(Percentiles_WaSC_Final!$J$39:$Z$49,MATCH($E158,Percentiles_WaSC_Final!$E$39:$E$49,0),MATCH($I158,Percentiles_WaSC_Final!$J$3:$Z$3,0))</f>
        <v>-5</v>
      </c>
    </row>
    <row r="159" spans="1:10" s="1" customFormat="1" ht="13.15" hidden="1" outlineLevel="1" x14ac:dyDescent="0.35">
      <c r="A159" s="6"/>
      <c r="E159" s="1" t="s">
        <v>44</v>
      </c>
      <c r="F159" s="1" t="s">
        <v>35</v>
      </c>
      <c r="G159" s="1" t="s">
        <v>63</v>
      </c>
      <c r="H159" s="1" t="s">
        <v>97</v>
      </c>
      <c r="I159" s="15" t="s">
        <v>70</v>
      </c>
      <c r="J159" s="30">
        <f>INDEX(Percentiles_WaSC_Final!$J$39:$Z$49,MATCH($E159,Percentiles_WaSC_Final!$E$39:$E$49,0),MATCH($I159,Percentiles_WaSC_Final!$J$3:$Z$3,0))</f>
        <v>-5</v>
      </c>
    </row>
    <row r="160" spans="1:10" s="1" customFormat="1" ht="13.15" hidden="1" outlineLevel="1" x14ac:dyDescent="0.35">
      <c r="A160" s="6"/>
      <c r="E160" s="1" t="s">
        <v>44</v>
      </c>
      <c r="F160" s="1" t="s">
        <v>35</v>
      </c>
      <c r="G160" s="1" t="s">
        <v>63</v>
      </c>
      <c r="H160" s="1" t="s">
        <v>97</v>
      </c>
      <c r="I160" s="15" t="s">
        <v>71</v>
      </c>
      <c r="J160" s="30">
        <f>INDEX(Percentiles_WaSC_Final!$J$39:$Z$49,MATCH($E160,Percentiles_WaSC_Final!$E$39:$E$49,0),MATCH($I160,Percentiles_WaSC_Final!$J$3:$Z$3,0))</f>
        <v>-5</v>
      </c>
    </row>
    <row r="161" spans="1:10" s="1" customFormat="1" ht="13.15" hidden="1" outlineLevel="1" x14ac:dyDescent="0.35">
      <c r="A161" s="6"/>
      <c r="E161" s="1" t="s">
        <v>44</v>
      </c>
      <c r="F161" s="1" t="s">
        <v>35</v>
      </c>
      <c r="G161" s="1" t="s">
        <v>63</v>
      </c>
      <c r="H161" s="1" t="s">
        <v>97</v>
      </c>
      <c r="I161" s="15" t="s">
        <v>72</v>
      </c>
      <c r="J161" s="30">
        <f>INDEX(Percentiles_WaSC_Final!$J$39:$Z$49,MATCH($E161,Percentiles_WaSC_Final!$E$39:$E$49,0),MATCH($I161,Percentiles_WaSC_Final!$J$3:$Z$3,0))</f>
        <v>-2</v>
      </c>
    </row>
    <row r="162" spans="1:10" s="1" customFormat="1" ht="13.15" hidden="1" outlineLevel="1" x14ac:dyDescent="0.35">
      <c r="A162" s="6"/>
      <c r="E162" s="1" t="s">
        <v>44</v>
      </c>
      <c r="F162" s="1" t="s">
        <v>35</v>
      </c>
      <c r="G162" s="1" t="s">
        <v>63</v>
      </c>
      <c r="H162" s="1" t="s">
        <v>97</v>
      </c>
      <c r="I162" s="15" t="s">
        <v>73</v>
      </c>
      <c r="J162" s="30">
        <f>INDEX(Percentiles_WaSC_Final!$J$39:$Z$49,MATCH($E162,Percentiles_WaSC_Final!$E$39:$E$49,0),MATCH($I162,Percentiles_WaSC_Final!$J$3:$Z$3,0))</f>
        <v>-1</v>
      </c>
    </row>
    <row r="163" spans="1:10" s="1" customFormat="1" ht="13.15" hidden="1" outlineLevel="1" x14ac:dyDescent="0.35">
      <c r="A163" s="6"/>
      <c r="E163" s="1" t="s">
        <v>44</v>
      </c>
      <c r="F163" s="1" t="s">
        <v>35</v>
      </c>
      <c r="G163" s="1" t="s">
        <v>63</v>
      </c>
      <c r="H163" s="1" t="s">
        <v>97</v>
      </c>
      <c r="I163" s="15" t="s">
        <v>74</v>
      </c>
      <c r="J163" s="30">
        <f>INDEX(Percentiles_WaSC_Final!$J$39:$Z$49,MATCH($E163,Percentiles_WaSC_Final!$E$39:$E$49,0),MATCH($I163,Percentiles_WaSC_Final!$J$3:$Z$3,0))</f>
        <v>0</v>
      </c>
    </row>
    <row r="164" spans="1:10" s="1" customFormat="1" ht="13.15" hidden="1" outlineLevel="1" x14ac:dyDescent="0.35">
      <c r="A164" s="6"/>
      <c r="E164" s="1" t="s">
        <v>44</v>
      </c>
      <c r="F164" s="1" t="s">
        <v>35</v>
      </c>
      <c r="G164" s="1" t="s">
        <v>63</v>
      </c>
      <c r="H164" s="1" t="s">
        <v>97</v>
      </c>
      <c r="I164" s="15" t="s">
        <v>75</v>
      </c>
      <c r="J164" s="30">
        <f>INDEX(Percentiles_WaSC_Final!$J$39:$Z$49,MATCH($E164,Percentiles_WaSC_Final!$E$39:$E$49,0),MATCH($I164,Percentiles_WaSC_Final!$J$3:$Z$3,0))</f>
        <v>0</v>
      </c>
    </row>
    <row r="165" spans="1:10" s="1" customFormat="1" ht="13.15" hidden="1" outlineLevel="1" x14ac:dyDescent="0.35">
      <c r="A165" s="6"/>
      <c r="E165" s="1" t="s">
        <v>44</v>
      </c>
      <c r="F165" s="1" t="s">
        <v>35</v>
      </c>
      <c r="G165" s="1" t="s">
        <v>63</v>
      </c>
      <c r="H165" s="1" t="s">
        <v>97</v>
      </c>
      <c r="I165" s="15" t="s">
        <v>76</v>
      </c>
      <c r="J165" s="30">
        <f>INDEX(Percentiles_WaSC_Final!$J$39:$Z$49,MATCH($E165,Percentiles_WaSC_Final!$E$39:$E$49,0),MATCH($I165,Percentiles_WaSC_Final!$J$3:$Z$3,0))</f>
        <v>0</v>
      </c>
    </row>
    <row r="166" spans="1:10" s="1" customFormat="1" ht="13.15" hidden="1" outlineLevel="1" x14ac:dyDescent="0.35">
      <c r="A166" s="6"/>
      <c r="E166" s="1" t="s">
        <v>44</v>
      </c>
      <c r="F166" s="1" t="s">
        <v>35</v>
      </c>
      <c r="G166" s="1" t="s">
        <v>63</v>
      </c>
      <c r="H166" s="1" t="s">
        <v>97</v>
      </c>
      <c r="I166" s="15" t="s">
        <v>77</v>
      </c>
      <c r="J166" s="30">
        <f>INDEX(Percentiles_WaSC_Final!$J$39:$Z$49,MATCH($E166,Percentiles_WaSC_Final!$E$39:$E$49,0),MATCH($I166,Percentiles_WaSC_Final!$J$3:$Z$3,0))</f>
        <v>0</v>
      </c>
    </row>
    <row r="167" spans="1:10" s="1" customFormat="1" ht="13.15" hidden="1" outlineLevel="1" x14ac:dyDescent="0.35">
      <c r="A167" s="6"/>
      <c r="E167" s="1" t="s">
        <v>44</v>
      </c>
      <c r="F167" s="1" t="s">
        <v>35</v>
      </c>
      <c r="G167" s="1" t="s">
        <v>63</v>
      </c>
      <c r="H167" s="1" t="s">
        <v>97</v>
      </c>
      <c r="I167" s="15" t="s">
        <v>78</v>
      </c>
      <c r="J167" s="30">
        <f>INDEX(Percentiles_WaSC_Final!$J$39:$Z$49,MATCH($E167,Percentiles_WaSC_Final!$E$39:$E$49,0),MATCH($I167,Percentiles_WaSC_Final!$J$3:$Z$3,0))</f>
        <v>0</v>
      </c>
    </row>
    <row r="168" spans="1:10" s="1" customFormat="1" ht="13.15" hidden="1" outlineLevel="1" x14ac:dyDescent="0.35">
      <c r="A168" s="6"/>
      <c r="E168" s="1" t="s">
        <v>44</v>
      </c>
      <c r="F168" s="1" t="s">
        <v>35</v>
      </c>
      <c r="G168" s="1" t="s">
        <v>63</v>
      </c>
      <c r="H168" s="1" t="s">
        <v>97</v>
      </c>
      <c r="I168" s="15" t="s">
        <v>79</v>
      </c>
      <c r="J168" s="30">
        <f>INDEX(Percentiles_WaSC_Final!$J$39:$Z$49,MATCH($E168,Percentiles_WaSC_Final!$E$39:$E$49,0),MATCH($I168,Percentiles_WaSC_Final!$J$3:$Z$3,0))</f>
        <v>0</v>
      </c>
    </row>
    <row r="169" spans="1:10" s="1" customFormat="1" ht="13.15" hidden="1" outlineLevel="1" x14ac:dyDescent="0.35">
      <c r="A169" s="6"/>
      <c r="E169" s="1" t="s">
        <v>44</v>
      </c>
      <c r="F169" s="1" t="s">
        <v>35</v>
      </c>
      <c r="G169" s="1" t="s">
        <v>63</v>
      </c>
      <c r="H169" s="1" t="s">
        <v>97</v>
      </c>
      <c r="I169" s="15" t="s">
        <v>80</v>
      </c>
      <c r="J169" s="30">
        <f>INDEX(Percentiles_WaSC_Final!$J$39:$Z$49,MATCH($E169,Percentiles_WaSC_Final!$E$39:$E$49,0),MATCH($I169,Percentiles_WaSC_Final!$J$3:$Z$3,0))</f>
        <v>0</v>
      </c>
    </row>
    <row r="170" spans="1:10" s="1" customFormat="1" ht="13.15" hidden="1" outlineLevel="1" x14ac:dyDescent="0.35">
      <c r="A170" s="6"/>
      <c r="E170" s="1" t="s">
        <v>44</v>
      </c>
      <c r="F170" s="1" t="s">
        <v>35</v>
      </c>
      <c r="G170" s="1" t="s">
        <v>63</v>
      </c>
      <c r="H170" s="1" t="s">
        <v>97</v>
      </c>
      <c r="I170" s="15" t="s">
        <v>81</v>
      </c>
      <c r="J170" s="30">
        <f>INDEX(Percentiles_WaSC_Final!$J$39:$Z$49,MATCH($E170,Percentiles_WaSC_Final!$E$39:$E$49,0),MATCH($I170,Percentiles_WaSC_Final!$J$3:$Z$3,0))</f>
        <v>0</v>
      </c>
    </row>
    <row r="171" spans="1:10" s="1" customFormat="1" ht="13.15" hidden="1" outlineLevel="1" x14ac:dyDescent="0.35">
      <c r="A171" s="6"/>
      <c r="E171" s="1" t="s">
        <v>44</v>
      </c>
      <c r="F171" s="1" t="s">
        <v>35</v>
      </c>
      <c r="G171" s="1" t="s">
        <v>63</v>
      </c>
      <c r="H171" s="1" t="s">
        <v>97</v>
      </c>
      <c r="I171" s="15" t="s">
        <v>82</v>
      </c>
      <c r="J171" s="30">
        <f>INDEX(Percentiles_WaSC_Final!$J$39:$Z$49,MATCH($E171,Percentiles_WaSC_Final!$E$39:$E$49,0),MATCH($I171,Percentiles_WaSC_Final!$J$3:$Z$3,0))</f>
        <v>0</v>
      </c>
    </row>
    <row r="172" spans="1:10" s="1" customFormat="1" ht="13.15" collapsed="1" x14ac:dyDescent="0.35">
      <c r="A172" s="6"/>
      <c r="I172" s="15"/>
      <c r="J172" s="29"/>
    </row>
    <row r="173" spans="1:10" s="1" customFormat="1" ht="13.15" x14ac:dyDescent="0.35">
      <c r="A173" s="6"/>
      <c r="E173" s="1" t="s">
        <v>45</v>
      </c>
      <c r="F173" s="1" t="s">
        <v>35</v>
      </c>
      <c r="G173" s="1" t="s">
        <v>63</v>
      </c>
      <c r="H173" s="1" t="s">
        <v>97</v>
      </c>
      <c r="I173" s="15" t="s">
        <v>66</v>
      </c>
      <c r="J173" s="30">
        <f>INDEX(Percentiles_WaSC_Final!$J$39:$Z$49,MATCH($E173,Percentiles_WaSC_Final!$E$39:$E$49,0),MATCH($I173,Percentiles_WaSC_Final!$J$3:$Z$3,0))</f>
        <v>-2</v>
      </c>
    </row>
    <row r="174" spans="1:10" s="1" customFormat="1" ht="13.15" hidden="1" outlineLevel="1" x14ac:dyDescent="0.35">
      <c r="A174" s="6"/>
      <c r="E174" s="1" t="s">
        <v>45</v>
      </c>
      <c r="F174" s="1" t="s">
        <v>35</v>
      </c>
      <c r="G174" s="1" t="s">
        <v>63</v>
      </c>
      <c r="H174" s="1" t="s">
        <v>97</v>
      </c>
      <c r="I174" s="15" t="s">
        <v>67</v>
      </c>
      <c r="J174" s="30">
        <f>INDEX(Percentiles_WaSC_Final!$J$39:$Z$49,MATCH($E174,Percentiles_WaSC_Final!$E$39:$E$49,0),MATCH($I174,Percentiles_WaSC_Final!$J$3:$Z$3,0))</f>
        <v>-2</v>
      </c>
    </row>
    <row r="175" spans="1:10" s="1" customFormat="1" ht="13.15" hidden="1" outlineLevel="1" x14ac:dyDescent="0.35">
      <c r="A175" s="6"/>
      <c r="E175" s="1" t="s">
        <v>45</v>
      </c>
      <c r="F175" s="1" t="s">
        <v>35</v>
      </c>
      <c r="G175" s="1" t="s">
        <v>63</v>
      </c>
      <c r="H175" s="1" t="s">
        <v>97</v>
      </c>
      <c r="I175" s="15" t="s">
        <v>68</v>
      </c>
      <c r="J175" s="30">
        <f>INDEX(Percentiles_WaSC_Final!$J$39:$Z$49,MATCH($E175,Percentiles_WaSC_Final!$E$39:$E$49,0),MATCH($I175,Percentiles_WaSC_Final!$J$3:$Z$3,0))</f>
        <v>-1</v>
      </c>
    </row>
    <row r="176" spans="1:10" s="1" customFormat="1" ht="13.15" hidden="1" outlineLevel="1" x14ac:dyDescent="0.35">
      <c r="A176" s="6"/>
      <c r="E176" s="1" t="s">
        <v>45</v>
      </c>
      <c r="F176" s="1" t="s">
        <v>35</v>
      </c>
      <c r="G176" s="1" t="s">
        <v>63</v>
      </c>
      <c r="H176" s="1" t="s">
        <v>97</v>
      </c>
      <c r="I176" s="15" t="s">
        <v>69</v>
      </c>
      <c r="J176" s="30">
        <f>INDEX(Percentiles_WaSC_Final!$J$39:$Z$49,MATCH($E176,Percentiles_WaSC_Final!$E$39:$E$49,0),MATCH($I176,Percentiles_WaSC_Final!$J$3:$Z$3,0))</f>
        <v>-1</v>
      </c>
    </row>
    <row r="177" spans="1:10" s="1" customFormat="1" ht="13.15" hidden="1" outlineLevel="1" x14ac:dyDescent="0.35">
      <c r="A177" s="6"/>
      <c r="E177" s="1" t="s">
        <v>45</v>
      </c>
      <c r="F177" s="1" t="s">
        <v>35</v>
      </c>
      <c r="G177" s="1" t="s">
        <v>63</v>
      </c>
      <c r="H177" s="1" t="s">
        <v>97</v>
      </c>
      <c r="I177" s="15" t="s">
        <v>70</v>
      </c>
      <c r="J177" s="30">
        <f>INDEX(Percentiles_WaSC_Final!$J$39:$Z$49,MATCH($E177,Percentiles_WaSC_Final!$E$39:$E$49,0),MATCH($I177,Percentiles_WaSC_Final!$J$3:$Z$3,0))</f>
        <v>-1</v>
      </c>
    </row>
    <row r="178" spans="1:10" s="1" customFormat="1" ht="13.15" hidden="1" outlineLevel="1" x14ac:dyDescent="0.35">
      <c r="A178" s="6"/>
      <c r="E178" s="1" t="s">
        <v>45</v>
      </c>
      <c r="F178" s="1" t="s">
        <v>35</v>
      </c>
      <c r="G178" s="1" t="s">
        <v>63</v>
      </c>
      <c r="H178" s="1" t="s">
        <v>97</v>
      </c>
      <c r="I178" s="15" t="s">
        <v>71</v>
      </c>
      <c r="J178" s="30">
        <f>INDEX(Percentiles_WaSC_Final!$J$39:$Z$49,MATCH($E178,Percentiles_WaSC_Final!$E$39:$E$49,0),MATCH($I178,Percentiles_WaSC_Final!$J$3:$Z$3,0))</f>
        <v>-1</v>
      </c>
    </row>
    <row r="179" spans="1:10" s="1" customFormat="1" ht="13.15" hidden="1" outlineLevel="1" x14ac:dyDescent="0.35">
      <c r="A179" s="6"/>
      <c r="E179" s="1" t="s">
        <v>45</v>
      </c>
      <c r="F179" s="1" t="s">
        <v>35</v>
      </c>
      <c r="G179" s="1" t="s">
        <v>63</v>
      </c>
      <c r="H179" s="1" t="s">
        <v>97</v>
      </c>
      <c r="I179" s="15" t="s">
        <v>72</v>
      </c>
      <c r="J179" s="30">
        <f>INDEX(Percentiles_WaSC_Final!$J$39:$Z$49,MATCH($E179,Percentiles_WaSC_Final!$E$39:$E$49,0),MATCH($I179,Percentiles_WaSC_Final!$J$3:$Z$3,0))</f>
        <v>-1</v>
      </c>
    </row>
    <row r="180" spans="1:10" s="1" customFormat="1" ht="13.15" hidden="1" outlineLevel="1" x14ac:dyDescent="0.35">
      <c r="A180" s="6"/>
      <c r="E180" s="1" t="s">
        <v>45</v>
      </c>
      <c r="F180" s="1" t="s">
        <v>35</v>
      </c>
      <c r="G180" s="1" t="s">
        <v>63</v>
      </c>
      <c r="H180" s="1" t="s">
        <v>97</v>
      </c>
      <c r="I180" s="15" t="s">
        <v>73</v>
      </c>
      <c r="J180" s="30">
        <f>INDEX(Percentiles_WaSC_Final!$J$39:$Z$49,MATCH($E180,Percentiles_WaSC_Final!$E$39:$E$49,0),MATCH($I180,Percentiles_WaSC_Final!$J$3:$Z$3,0))</f>
        <v>0</v>
      </c>
    </row>
    <row r="181" spans="1:10" s="1" customFormat="1" ht="13.15" hidden="1" outlineLevel="1" x14ac:dyDescent="0.35">
      <c r="A181" s="6"/>
      <c r="E181" s="1" t="s">
        <v>45</v>
      </c>
      <c r="F181" s="1" t="s">
        <v>35</v>
      </c>
      <c r="G181" s="1" t="s">
        <v>63</v>
      </c>
      <c r="H181" s="1" t="s">
        <v>97</v>
      </c>
      <c r="I181" s="15" t="s">
        <v>74</v>
      </c>
      <c r="J181" s="30">
        <f>INDEX(Percentiles_WaSC_Final!$J$39:$Z$49,MATCH($E181,Percentiles_WaSC_Final!$E$39:$E$49,0),MATCH($I181,Percentiles_WaSC_Final!$J$3:$Z$3,0))</f>
        <v>0</v>
      </c>
    </row>
    <row r="182" spans="1:10" s="1" customFormat="1" ht="13.15" hidden="1" outlineLevel="1" x14ac:dyDescent="0.35">
      <c r="A182" s="6"/>
      <c r="E182" s="1" t="s">
        <v>45</v>
      </c>
      <c r="F182" s="1" t="s">
        <v>35</v>
      </c>
      <c r="G182" s="1" t="s">
        <v>63</v>
      </c>
      <c r="H182" s="1" t="s">
        <v>97</v>
      </c>
      <c r="I182" s="15" t="s">
        <v>75</v>
      </c>
      <c r="J182" s="30">
        <f>INDEX(Percentiles_WaSC_Final!$J$39:$Z$49,MATCH($E182,Percentiles_WaSC_Final!$E$39:$E$49,0),MATCH($I182,Percentiles_WaSC_Final!$J$3:$Z$3,0))</f>
        <v>0</v>
      </c>
    </row>
    <row r="183" spans="1:10" s="1" customFormat="1" ht="13.15" hidden="1" outlineLevel="1" x14ac:dyDescent="0.35">
      <c r="A183" s="6"/>
      <c r="E183" s="1" t="s">
        <v>45</v>
      </c>
      <c r="F183" s="1" t="s">
        <v>35</v>
      </c>
      <c r="G183" s="1" t="s">
        <v>63</v>
      </c>
      <c r="H183" s="1" t="s">
        <v>97</v>
      </c>
      <c r="I183" s="15" t="s">
        <v>76</v>
      </c>
      <c r="J183" s="30">
        <f>INDEX(Percentiles_WaSC_Final!$J$39:$Z$49,MATCH($E183,Percentiles_WaSC_Final!$E$39:$E$49,0),MATCH($I183,Percentiles_WaSC_Final!$J$3:$Z$3,0))</f>
        <v>0</v>
      </c>
    </row>
    <row r="184" spans="1:10" s="1" customFormat="1" ht="13.15" hidden="1" outlineLevel="1" x14ac:dyDescent="0.35">
      <c r="A184" s="6"/>
      <c r="E184" s="1" t="s">
        <v>45</v>
      </c>
      <c r="F184" s="1" t="s">
        <v>35</v>
      </c>
      <c r="G184" s="1" t="s">
        <v>63</v>
      </c>
      <c r="H184" s="1" t="s">
        <v>97</v>
      </c>
      <c r="I184" s="15" t="s">
        <v>77</v>
      </c>
      <c r="J184" s="30">
        <f>INDEX(Percentiles_WaSC_Final!$J$39:$Z$49,MATCH($E184,Percentiles_WaSC_Final!$E$39:$E$49,0),MATCH($I184,Percentiles_WaSC_Final!$J$3:$Z$3,0))</f>
        <v>0</v>
      </c>
    </row>
    <row r="185" spans="1:10" s="1" customFormat="1" ht="13.15" hidden="1" outlineLevel="1" x14ac:dyDescent="0.35">
      <c r="A185" s="6"/>
      <c r="E185" s="1" t="s">
        <v>45</v>
      </c>
      <c r="F185" s="1" t="s">
        <v>35</v>
      </c>
      <c r="G185" s="1" t="s">
        <v>63</v>
      </c>
      <c r="H185" s="1" t="s">
        <v>97</v>
      </c>
      <c r="I185" s="15" t="s">
        <v>78</v>
      </c>
      <c r="J185" s="30">
        <f>INDEX(Percentiles_WaSC_Final!$J$39:$Z$49,MATCH($E185,Percentiles_WaSC_Final!$E$39:$E$49,0),MATCH($I185,Percentiles_WaSC_Final!$J$3:$Z$3,0))</f>
        <v>0</v>
      </c>
    </row>
    <row r="186" spans="1:10" s="1" customFormat="1" ht="13.15" hidden="1" outlineLevel="1" x14ac:dyDescent="0.35">
      <c r="A186" s="6"/>
      <c r="E186" s="1" t="s">
        <v>45</v>
      </c>
      <c r="F186" s="1" t="s">
        <v>35</v>
      </c>
      <c r="G186" s="1" t="s">
        <v>63</v>
      </c>
      <c r="H186" s="1" t="s">
        <v>97</v>
      </c>
      <c r="I186" s="15" t="s">
        <v>79</v>
      </c>
      <c r="J186" s="30">
        <f>INDEX(Percentiles_WaSC_Final!$J$39:$Z$49,MATCH($E186,Percentiles_WaSC_Final!$E$39:$E$49,0),MATCH($I186,Percentiles_WaSC_Final!$J$3:$Z$3,0))</f>
        <v>0</v>
      </c>
    </row>
    <row r="187" spans="1:10" s="1" customFormat="1" ht="13.15" hidden="1" outlineLevel="1" x14ac:dyDescent="0.35">
      <c r="A187" s="6"/>
      <c r="E187" s="1" t="s">
        <v>45</v>
      </c>
      <c r="F187" s="1" t="s">
        <v>35</v>
      </c>
      <c r="G187" s="1" t="s">
        <v>63</v>
      </c>
      <c r="H187" s="1" t="s">
        <v>97</v>
      </c>
      <c r="I187" s="15" t="s">
        <v>80</v>
      </c>
      <c r="J187" s="30">
        <f>INDEX(Percentiles_WaSC_Final!$J$39:$Z$49,MATCH($E187,Percentiles_WaSC_Final!$E$39:$E$49,0),MATCH($I187,Percentiles_WaSC_Final!$J$3:$Z$3,0))</f>
        <v>0</v>
      </c>
    </row>
    <row r="188" spans="1:10" s="1" customFormat="1" ht="13.15" hidden="1" outlineLevel="1" x14ac:dyDescent="0.35">
      <c r="A188" s="6"/>
      <c r="E188" s="1" t="s">
        <v>45</v>
      </c>
      <c r="F188" s="1" t="s">
        <v>35</v>
      </c>
      <c r="G188" s="1" t="s">
        <v>63</v>
      </c>
      <c r="H188" s="1" t="s">
        <v>97</v>
      </c>
      <c r="I188" s="15" t="s">
        <v>81</v>
      </c>
      <c r="J188" s="30">
        <f>INDEX(Percentiles_WaSC_Final!$J$39:$Z$49,MATCH($E188,Percentiles_WaSC_Final!$E$39:$E$49,0),MATCH($I188,Percentiles_WaSC_Final!$J$3:$Z$3,0))</f>
        <v>0</v>
      </c>
    </row>
    <row r="189" spans="1:10" s="1" customFormat="1" ht="13.15" hidden="1" outlineLevel="1" x14ac:dyDescent="0.35">
      <c r="A189" s="6"/>
      <c r="E189" s="1" t="s">
        <v>45</v>
      </c>
      <c r="F189" s="1" t="s">
        <v>35</v>
      </c>
      <c r="G189" s="1" t="s">
        <v>63</v>
      </c>
      <c r="H189" s="1" t="s">
        <v>97</v>
      </c>
      <c r="I189" s="15" t="s">
        <v>82</v>
      </c>
      <c r="J189" s="30">
        <f>INDEX(Percentiles_WaSC_Final!$J$39:$Z$49,MATCH($E189,Percentiles_WaSC_Final!$E$39:$E$49,0),MATCH($I189,Percentiles_WaSC_Final!$J$3:$Z$3,0))</f>
        <v>0</v>
      </c>
    </row>
    <row r="190" spans="1:10" s="1" customFormat="1" ht="13.15" collapsed="1" x14ac:dyDescent="0.35">
      <c r="A190" s="6"/>
      <c r="I190" s="15"/>
      <c r="J190" s="29"/>
    </row>
    <row r="191" spans="1:10" s="1" customFormat="1" ht="13.15" x14ac:dyDescent="0.35">
      <c r="A191" s="6"/>
      <c r="E191" s="1" t="s">
        <v>46</v>
      </c>
      <c r="F191" s="1" t="s">
        <v>35</v>
      </c>
      <c r="G191" s="1" t="s">
        <v>63</v>
      </c>
      <c r="H191" s="1" t="s">
        <v>97</v>
      </c>
      <c r="I191" s="15" t="s">
        <v>66</v>
      </c>
      <c r="J191" s="30">
        <f>INDEX(Percentiles_WaSC_Final!$J$39:$Z$49,MATCH($E191,Percentiles_WaSC_Final!$E$39:$E$49,0),MATCH($I191,Percentiles_WaSC_Final!$J$3:$Z$3,0))</f>
        <v>-4</v>
      </c>
    </row>
    <row r="192" spans="1:10" s="1" customFormat="1" ht="13.15" hidden="1" outlineLevel="1" x14ac:dyDescent="0.35">
      <c r="A192" s="6"/>
      <c r="E192" s="1" t="s">
        <v>46</v>
      </c>
      <c r="F192" s="1" t="s">
        <v>35</v>
      </c>
      <c r="G192" s="1" t="s">
        <v>63</v>
      </c>
      <c r="H192" s="1" t="s">
        <v>97</v>
      </c>
      <c r="I192" s="15" t="s">
        <v>67</v>
      </c>
      <c r="J192" s="30">
        <f>INDEX(Percentiles_WaSC_Final!$J$39:$Z$49,MATCH($E192,Percentiles_WaSC_Final!$E$39:$E$49,0),MATCH($I192,Percentiles_WaSC_Final!$J$3:$Z$3,0))</f>
        <v>-4</v>
      </c>
    </row>
    <row r="193" spans="1:10" s="1" customFormat="1" ht="13.15" hidden="1" outlineLevel="1" x14ac:dyDescent="0.35">
      <c r="A193" s="6"/>
      <c r="E193" s="1" t="s">
        <v>46</v>
      </c>
      <c r="F193" s="1" t="s">
        <v>35</v>
      </c>
      <c r="G193" s="1" t="s">
        <v>63</v>
      </c>
      <c r="H193" s="1" t="s">
        <v>97</v>
      </c>
      <c r="I193" s="15" t="s">
        <v>68</v>
      </c>
      <c r="J193" s="30">
        <f>INDEX(Percentiles_WaSC_Final!$J$39:$Z$49,MATCH($E193,Percentiles_WaSC_Final!$E$39:$E$49,0),MATCH($I193,Percentiles_WaSC_Final!$J$3:$Z$3,0))</f>
        <v>-3</v>
      </c>
    </row>
    <row r="194" spans="1:10" s="1" customFormat="1" ht="13.15" hidden="1" outlineLevel="1" x14ac:dyDescent="0.35">
      <c r="A194" s="6"/>
      <c r="E194" s="1" t="s">
        <v>46</v>
      </c>
      <c r="F194" s="1" t="s">
        <v>35</v>
      </c>
      <c r="G194" s="1" t="s">
        <v>63</v>
      </c>
      <c r="H194" s="1" t="s">
        <v>97</v>
      </c>
      <c r="I194" s="15" t="s">
        <v>69</v>
      </c>
      <c r="J194" s="30">
        <f>INDEX(Percentiles_WaSC_Final!$J$39:$Z$49,MATCH($E194,Percentiles_WaSC_Final!$E$39:$E$49,0),MATCH($I194,Percentiles_WaSC_Final!$J$3:$Z$3,0))</f>
        <v>-2</v>
      </c>
    </row>
    <row r="195" spans="1:10" s="1" customFormat="1" ht="13.15" hidden="1" outlineLevel="1" x14ac:dyDescent="0.35">
      <c r="A195" s="6"/>
      <c r="E195" s="1" t="s">
        <v>46</v>
      </c>
      <c r="F195" s="1" t="s">
        <v>35</v>
      </c>
      <c r="G195" s="1" t="s">
        <v>63</v>
      </c>
      <c r="H195" s="1" t="s">
        <v>97</v>
      </c>
      <c r="I195" s="15" t="s">
        <v>70</v>
      </c>
      <c r="J195" s="30">
        <f>INDEX(Percentiles_WaSC_Final!$J$39:$Z$49,MATCH($E195,Percentiles_WaSC_Final!$E$39:$E$49,0),MATCH($I195,Percentiles_WaSC_Final!$J$3:$Z$3,0))</f>
        <v>-2</v>
      </c>
    </row>
    <row r="196" spans="1:10" s="1" customFormat="1" ht="13.15" hidden="1" outlineLevel="1" x14ac:dyDescent="0.35">
      <c r="A196" s="6"/>
      <c r="E196" s="1" t="s">
        <v>46</v>
      </c>
      <c r="F196" s="1" t="s">
        <v>35</v>
      </c>
      <c r="G196" s="1" t="s">
        <v>63</v>
      </c>
      <c r="H196" s="1" t="s">
        <v>97</v>
      </c>
      <c r="I196" s="15" t="s">
        <v>71</v>
      </c>
      <c r="J196" s="30">
        <f>INDEX(Percentiles_WaSC_Final!$J$39:$Z$49,MATCH($E196,Percentiles_WaSC_Final!$E$39:$E$49,0),MATCH($I196,Percentiles_WaSC_Final!$J$3:$Z$3,0))</f>
        <v>-1</v>
      </c>
    </row>
    <row r="197" spans="1:10" s="1" customFormat="1" ht="13.15" hidden="1" outlineLevel="1" x14ac:dyDescent="0.35">
      <c r="A197" s="6"/>
      <c r="E197" s="1" t="s">
        <v>46</v>
      </c>
      <c r="F197" s="1" t="s">
        <v>35</v>
      </c>
      <c r="G197" s="1" t="s">
        <v>63</v>
      </c>
      <c r="H197" s="1" t="s">
        <v>97</v>
      </c>
      <c r="I197" s="15" t="s">
        <v>72</v>
      </c>
      <c r="J197" s="30">
        <f>INDEX(Percentiles_WaSC_Final!$J$39:$Z$49,MATCH($E197,Percentiles_WaSC_Final!$E$39:$E$49,0),MATCH($I197,Percentiles_WaSC_Final!$J$3:$Z$3,0))</f>
        <v>-1</v>
      </c>
    </row>
    <row r="198" spans="1:10" s="1" customFormat="1" ht="13.15" hidden="1" outlineLevel="1" x14ac:dyDescent="0.35">
      <c r="A198" s="6"/>
      <c r="E198" s="1" t="s">
        <v>46</v>
      </c>
      <c r="F198" s="1" t="s">
        <v>35</v>
      </c>
      <c r="G198" s="1" t="s">
        <v>63</v>
      </c>
      <c r="H198" s="1" t="s">
        <v>97</v>
      </c>
      <c r="I198" s="15" t="s">
        <v>73</v>
      </c>
      <c r="J198" s="30">
        <f>INDEX(Percentiles_WaSC_Final!$J$39:$Z$49,MATCH($E198,Percentiles_WaSC_Final!$E$39:$E$49,0),MATCH($I198,Percentiles_WaSC_Final!$J$3:$Z$3,0))</f>
        <v>0</v>
      </c>
    </row>
    <row r="199" spans="1:10" s="1" customFormat="1" ht="13.15" hidden="1" outlineLevel="1" x14ac:dyDescent="0.35">
      <c r="A199" s="6"/>
      <c r="E199" s="1" t="s">
        <v>46</v>
      </c>
      <c r="F199" s="1" t="s">
        <v>35</v>
      </c>
      <c r="G199" s="1" t="s">
        <v>63</v>
      </c>
      <c r="H199" s="1" t="s">
        <v>97</v>
      </c>
      <c r="I199" s="15" t="s">
        <v>74</v>
      </c>
      <c r="J199" s="30">
        <f>INDEX(Percentiles_WaSC_Final!$J$39:$Z$49,MATCH($E199,Percentiles_WaSC_Final!$E$39:$E$49,0),MATCH($I199,Percentiles_WaSC_Final!$J$3:$Z$3,0))</f>
        <v>0</v>
      </c>
    </row>
    <row r="200" spans="1:10" s="1" customFormat="1" ht="13.15" hidden="1" outlineLevel="1" x14ac:dyDescent="0.35">
      <c r="A200" s="6"/>
      <c r="E200" s="1" t="s">
        <v>46</v>
      </c>
      <c r="F200" s="1" t="s">
        <v>35</v>
      </c>
      <c r="G200" s="1" t="s">
        <v>63</v>
      </c>
      <c r="H200" s="1" t="s">
        <v>97</v>
      </c>
      <c r="I200" s="15" t="s">
        <v>75</v>
      </c>
      <c r="J200" s="30">
        <f>INDEX(Percentiles_WaSC_Final!$J$39:$Z$49,MATCH($E200,Percentiles_WaSC_Final!$E$39:$E$49,0),MATCH($I200,Percentiles_WaSC_Final!$J$3:$Z$3,0))</f>
        <v>0</v>
      </c>
    </row>
    <row r="201" spans="1:10" s="1" customFormat="1" ht="13.15" hidden="1" outlineLevel="1" x14ac:dyDescent="0.35">
      <c r="A201" s="6"/>
      <c r="E201" s="1" t="s">
        <v>46</v>
      </c>
      <c r="F201" s="1" t="s">
        <v>35</v>
      </c>
      <c r="G201" s="1" t="s">
        <v>63</v>
      </c>
      <c r="H201" s="1" t="s">
        <v>97</v>
      </c>
      <c r="I201" s="15" t="s">
        <v>76</v>
      </c>
      <c r="J201" s="30">
        <f>INDEX(Percentiles_WaSC_Final!$J$39:$Z$49,MATCH($E201,Percentiles_WaSC_Final!$E$39:$E$49,0),MATCH($I201,Percentiles_WaSC_Final!$J$3:$Z$3,0))</f>
        <v>0</v>
      </c>
    </row>
    <row r="202" spans="1:10" s="1" customFormat="1" ht="13.15" hidden="1" outlineLevel="1" x14ac:dyDescent="0.35">
      <c r="A202" s="6"/>
      <c r="E202" s="1" t="s">
        <v>46</v>
      </c>
      <c r="F202" s="1" t="s">
        <v>35</v>
      </c>
      <c r="G202" s="1" t="s">
        <v>63</v>
      </c>
      <c r="H202" s="1" t="s">
        <v>97</v>
      </c>
      <c r="I202" s="15" t="s">
        <v>77</v>
      </c>
      <c r="J202" s="30">
        <f>INDEX(Percentiles_WaSC_Final!$J$39:$Z$49,MATCH($E202,Percentiles_WaSC_Final!$E$39:$E$49,0),MATCH($I202,Percentiles_WaSC_Final!$J$3:$Z$3,0))</f>
        <v>0</v>
      </c>
    </row>
    <row r="203" spans="1:10" s="1" customFormat="1" ht="13.15" hidden="1" outlineLevel="1" x14ac:dyDescent="0.35">
      <c r="A203" s="6"/>
      <c r="E203" s="1" t="s">
        <v>46</v>
      </c>
      <c r="F203" s="1" t="s">
        <v>35</v>
      </c>
      <c r="G203" s="1" t="s">
        <v>63</v>
      </c>
      <c r="H203" s="1" t="s">
        <v>97</v>
      </c>
      <c r="I203" s="15" t="s">
        <v>78</v>
      </c>
      <c r="J203" s="30">
        <f>INDEX(Percentiles_WaSC_Final!$J$39:$Z$49,MATCH($E203,Percentiles_WaSC_Final!$E$39:$E$49,0),MATCH($I203,Percentiles_WaSC_Final!$J$3:$Z$3,0))</f>
        <v>0</v>
      </c>
    </row>
    <row r="204" spans="1:10" s="1" customFormat="1" ht="13.15" hidden="1" outlineLevel="1" x14ac:dyDescent="0.35">
      <c r="A204" s="6"/>
      <c r="E204" s="1" t="s">
        <v>46</v>
      </c>
      <c r="F204" s="1" t="s">
        <v>35</v>
      </c>
      <c r="G204" s="1" t="s">
        <v>63</v>
      </c>
      <c r="H204" s="1" t="s">
        <v>97</v>
      </c>
      <c r="I204" s="15" t="s">
        <v>79</v>
      </c>
      <c r="J204" s="30">
        <f>INDEX(Percentiles_WaSC_Final!$J$39:$Z$49,MATCH($E204,Percentiles_WaSC_Final!$E$39:$E$49,0),MATCH($I204,Percentiles_WaSC_Final!$J$3:$Z$3,0))</f>
        <v>0</v>
      </c>
    </row>
    <row r="205" spans="1:10" s="1" customFormat="1" ht="13.15" hidden="1" outlineLevel="1" x14ac:dyDescent="0.35">
      <c r="A205" s="6"/>
      <c r="E205" s="1" t="s">
        <v>46</v>
      </c>
      <c r="F205" s="1" t="s">
        <v>35</v>
      </c>
      <c r="G205" s="1" t="s">
        <v>63</v>
      </c>
      <c r="H205" s="1" t="s">
        <v>97</v>
      </c>
      <c r="I205" s="15" t="s">
        <v>80</v>
      </c>
      <c r="J205" s="30">
        <f>INDEX(Percentiles_WaSC_Final!$J$39:$Z$49,MATCH($E205,Percentiles_WaSC_Final!$E$39:$E$49,0),MATCH($I205,Percentiles_WaSC_Final!$J$3:$Z$3,0))</f>
        <v>0</v>
      </c>
    </row>
    <row r="206" spans="1:10" s="1" customFormat="1" ht="13.15" hidden="1" outlineLevel="1" x14ac:dyDescent="0.35">
      <c r="A206" s="6"/>
      <c r="E206" s="1" t="s">
        <v>46</v>
      </c>
      <c r="F206" s="1" t="s">
        <v>35</v>
      </c>
      <c r="G206" s="1" t="s">
        <v>63</v>
      </c>
      <c r="H206" s="1" t="s">
        <v>97</v>
      </c>
      <c r="I206" s="15" t="s">
        <v>81</v>
      </c>
      <c r="J206" s="30">
        <f>INDEX(Percentiles_WaSC_Final!$J$39:$Z$49,MATCH($E206,Percentiles_WaSC_Final!$E$39:$E$49,0),MATCH($I206,Percentiles_WaSC_Final!$J$3:$Z$3,0))</f>
        <v>0</v>
      </c>
    </row>
    <row r="207" spans="1:10" s="1" customFormat="1" ht="13.15" hidden="1" outlineLevel="1" x14ac:dyDescent="0.35">
      <c r="A207" s="6"/>
      <c r="E207" s="1" t="s">
        <v>46</v>
      </c>
      <c r="F207" s="1" t="s">
        <v>35</v>
      </c>
      <c r="G207" s="1" t="s">
        <v>63</v>
      </c>
      <c r="H207" s="1" t="s">
        <v>97</v>
      </c>
      <c r="I207" s="15" t="s">
        <v>82</v>
      </c>
      <c r="J207" s="30">
        <f>INDEX(Percentiles_WaSC_Final!$J$39:$Z$49,MATCH($E207,Percentiles_WaSC_Final!$E$39:$E$49,0),MATCH($I207,Percentiles_WaSC_Final!$J$3:$Z$3,0))</f>
        <v>0</v>
      </c>
    </row>
    <row r="208" spans="1:10" s="1" customFormat="1" ht="13.15" collapsed="1" x14ac:dyDescent="0.35">
      <c r="A208" s="6"/>
      <c r="I208" s="15"/>
      <c r="J208" s="29"/>
    </row>
    <row r="209" spans="1:10" s="1" customFormat="1" ht="13.15" x14ac:dyDescent="0.35">
      <c r="A209" s="6"/>
      <c r="E209" s="1" t="s">
        <v>47</v>
      </c>
      <c r="F209" s="1" t="s">
        <v>35</v>
      </c>
      <c r="G209" s="1" t="s">
        <v>63</v>
      </c>
      <c r="H209" s="1" t="s">
        <v>97</v>
      </c>
      <c r="I209" s="15" t="s">
        <v>66</v>
      </c>
      <c r="J209" s="30">
        <f>INDEX(Percentiles_WaSC_Final!$J$39:$Z$49,MATCH($E209,Percentiles_WaSC_Final!$E$39:$E$49,0),MATCH($I209,Percentiles_WaSC_Final!$J$3:$Z$3,0))</f>
        <v>-4</v>
      </c>
    </row>
    <row r="210" spans="1:10" s="1" customFormat="1" ht="13.15" hidden="1" outlineLevel="1" x14ac:dyDescent="0.35">
      <c r="A210" s="6"/>
      <c r="E210" s="1" t="s">
        <v>47</v>
      </c>
      <c r="F210" s="1" t="s">
        <v>35</v>
      </c>
      <c r="G210" s="1" t="s">
        <v>63</v>
      </c>
      <c r="H210" s="1" t="s">
        <v>97</v>
      </c>
      <c r="I210" s="15" t="s">
        <v>67</v>
      </c>
      <c r="J210" s="30">
        <f>INDEX(Percentiles_WaSC_Final!$J$39:$Z$49,MATCH($E210,Percentiles_WaSC_Final!$E$39:$E$49,0),MATCH($I210,Percentiles_WaSC_Final!$J$3:$Z$3,0))</f>
        <v>-2</v>
      </c>
    </row>
    <row r="211" spans="1:10" s="1" customFormat="1" ht="13.15" hidden="1" outlineLevel="1" x14ac:dyDescent="0.35">
      <c r="A211" s="6"/>
      <c r="E211" s="1" t="s">
        <v>47</v>
      </c>
      <c r="F211" s="1" t="s">
        <v>35</v>
      </c>
      <c r="G211" s="1" t="s">
        <v>63</v>
      </c>
      <c r="H211" s="1" t="s">
        <v>97</v>
      </c>
      <c r="I211" s="15" t="s">
        <v>68</v>
      </c>
      <c r="J211" s="30">
        <f>INDEX(Percentiles_WaSC_Final!$J$39:$Z$49,MATCH($E211,Percentiles_WaSC_Final!$E$39:$E$49,0),MATCH($I211,Percentiles_WaSC_Final!$J$3:$Z$3,0))</f>
        <v>-1</v>
      </c>
    </row>
    <row r="212" spans="1:10" s="1" customFormat="1" ht="13.15" hidden="1" outlineLevel="1" x14ac:dyDescent="0.35">
      <c r="A212" s="6"/>
      <c r="E212" s="1" t="s">
        <v>47</v>
      </c>
      <c r="F212" s="1" t="s">
        <v>35</v>
      </c>
      <c r="G212" s="1" t="s">
        <v>63</v>
      </c>
      <c r="H212" s="1" t="s">
        <v>97</v>
      </c>
      <c r="I212" s="15" t="s">
        <v>69</v>
      </c>
      <c r="J212" s="30">
        <f>INDEX(Percentiles_WaSC_Final!$J$39:$Z$49,MATCH($E212,Percentiles_WaSC_Final!$E$39:$E$49,0),MATCH($I212,Percentiles_WaSC_Final!$J$3:$Z$3,0))</f>
        <v>-1</v>
      </c>
    </row>
    <row r="213" spans="1:10" s="1" customFormat="1" ht="13.15" hidden="1" outlineLevel="1" x14ac:dyDescent="0.35">
      <c r="A213" s="6"/>
      <c r="E213" s="1" t="s">
        <v>47</v>
      </c>
      <c r="F213" s="1" t="s">
        <v>35</v>
      </c>
      <c r="G213" s="1" t="s">
        <v>63</v>
      </c>
      <c r="H213" s="1" t="s">
        <v>97</v>
      </c>
      <c r="I213" s="15" t="s">
        <v>70</v>
      </c>
      <c r="J213" s="30">
        <f>INDEX(Percentiles_WaSC_Final!$J$39:$Z$49,MATCH($E213,Percentiles_WaSC_Final!$E$39:$E$49,0),MATCH($I213,Percentiles_WaSC_Final!$J$3:$Z$3,0))</f>
        <v>-1</v>
      </c>
    </row>
    <row r="214" spans="1:10" s="1" customFormat="1" ht="13.15" hidden="1" outlineLevel="1" x14ac:dyDescent="0.35">
      <c r="A214" s="6"/>
      <c r="E214" s="1" t="s">
        <v>47</v>
      </c>
      <c r="F214" s="1" t="s">
        <v>35</v>
      </c>
      <c r="G214" s="1" t="s">
        <v>63</v>
      </c>
      <c r="H214" s="1" t="s">
        <v>97</v>
      </c>
      <c r="I214" s="15" t="s">
        <v>71</v>
      </c>
      <c r="J214" s="30">
        <f>INDEX(Percentiles_WaSC_Final!$J$39:$Z$49,MATCH($E214,Percentiles_WaSC_Final!$E$39:$E$49,0),MATCH($I214,Percentiles_WaSC_Final!$J$3:$Z$3,0))</f>
        <v>-1</v>
      </c>
    </row>
    <row r="215" spans="1:10" s="1" customFormat="1" ht="13.15" hidden="1" outlineLevel="1" x14ac:dyDescent="0.35">
      <c r="A215" s="6"/>
      <c r="E215" s="1" t="s">
        <v>47</v>
      </c>
      <c r="F215" s="1" t="s">
        <v>35</v>
      </c>
      <c r="G215" s="1" t="s">
        <v>63</v>
      </c>
      <c r="H215" s="1" t="s">
        <v>97</v>
      </c>
      <c r="I215" s="15" t="s">
        <v>72</v>
      </c>
      <c r="J215" s="30">
        <f>INDEX(Percentiles_WaSC_Final!$J$39:$Z$49,MATCH($E215,Percentiles_WaSC_Final!$E$39:$E$49,0),MATCH($I215,Percentiles_WaSC_Final!$J$3:$Z$3,0))</f>
        <v>-1</v>
      </c>
    </row>
    <row r="216" spans="1:10" s="1" customFormat="1" ht="13.15" hidden="1" outlineLevel="1" x14ac:dyDescent="0.35">
      <c r="A216" s="6"/>
      <c r="E216" s="1" t="s">
        <v>47</v>
      </c>
      <c r="F216" s="1" t="s">
        <v>35</v>
      </c>
      <c r="G216" s="1" t="s">
        <v>63</v>
      </c>
      <c r="H216" s="1" t="s">
        <v>97</v>
      </c>
      <c r="I216" s="15" t="s">
        <v>73</v>
      </c>
      <c r="J216" s="30">
        <f>INDEX(Percentiles_WaSC_Final!$J$39:$Z$49,MATCH($E216,Percentiles_WaSC_Final!$E$39:$E$49,0),MATCH($I216,Percentiles_WaSC_Final!$J$3:$Z$3,0))</f>
        <v>-1</v>
      </c>
    </row>
    <row r="217" spans="1:10" s="1" customFormat="1" ht="13.15" hidden="1" outlineLevel="1" x14ac:dyDescent="0.35">
      <c r="A217" s="6"/>
      <c r="E217" s="1" t="s">
        <v>47</v>
      </c>
      <c r="F217" s="1" t="s">
        <v>35</v>
      </c>
      <c r="G217" s="1" t="s">
        <v>63</v>
      </c>
      <c r="H217" s="1" t="s">
        <v>97</v>
      </c>
      <c r="I217" s="15" t="s">
        <v>74</v>
      </c>
      <c r="J217" s="30">
        <f>INDEX(Percentiles_WaSC_Final!$J$39:$Z$49,MATCH($E217,Percentiles_WaSC_Final!$E$39:$E$49,0),MATCH($I217,Percentiles_WaSC_Final!$J$3:$Z$3,0))</f>
        <v>0</v>
      </c>
    </row>
    <row r="218" spans="1:10" s="1" customFormat="1" ht="13.15" hidden="1" outlineLevel="1" x14ac:dyDescent="0.35">
      <c r="A218" s="6"/>
      <c r="E218" s="1" t="s">
        <v>47</v>
      </c>
      <c r="F218" s="1" t="s">
        <v>35</v>
      </c>
      <c r="G218" s="1" t="s">
        <v>63</v>
      </c>
      <c r="H218" s="1" t="s">
        <v>97</v>
      </c>
      <c r="I218" s="15" t="s">
        <v>75</v>
      </c>
      <c r="J218" s="30">
        <f>INDEX(Percentiles_WaSC_Final!$J$39:$Z$49,MATCH($E218,Percentiles_WaSC_Final!$E$39:$E$49,0),MATCH($I218,Percentiles_WaSC_Final!$J$3:$Z$3,0))</f>
        <v>0</v>
      </c>
    </row>
    <row r="219" spans="1:10" s="1" customFormat="1" ht="13.15" hidden="1" outlineLevel="1" x14ac:dyDescent="0.35">
      <c r="A219" s="6"/>
      <c r="E219" s="1" t="s">
        <v>47</v>
      </c>
      <c r="F219" s="1" t="s">
        <v>35</v>
      </c>
      <c r="G219" s="1" t="s">
        <v>63</v>
      </c>
      <c r="H219" s="1" t="s">
        <v>97</v>
      </c>
      <c r="I219" s="15" t="s">
        <v>76</v>
      </c>
      <c r="J219" s="30">
        <f>INDEX(Percentiles_WaSC_Final!$J$39:$Z$49,MATCH($E219,Percentiles_WaSC_Final!$E$39:$E$49,0),MATCH($I219,Percentiles_WaSC_Final!$J$3:$Z$3,0))</f>
        <v>0</v>
      </c>
    </row>
    <row r="220" spans="1:10" s="1" customFormat="1" ht="13.15" hidden="1" outlineLevel="1" x14ac:dyDescent="0.35">
      <c r="A220" s="6"/>
      <c r="E220" s="1" t="s">
        <v>47</v>
      </c>
      <c r="F220" s="1" t="s">
        <v>35</v>
      </c>
      <c r="G220" s="1" t="s">
        <v>63</v>
      </c>
      <c r="H220" s="1" t="s">
        <v>97</v>
      </c>
      <c r="I220" s="15" t="s">
        <v>77</v>
      </c>
      <c r="J220" s="30">
        <f>INDEX(Percentiles_WaSC_Final!$J$39:$Z$49,MATCH($E220,Percentiles_WaSC_Final!$E$39:$E$49,0),MATCH($I220,Percentiles_WaSC_Final!$J$3:$Z$3,0))</f>
        <v>0</v>
      </c>
    </row>
    <row r="221" spans="1:10" s="1" customFormat="1" ht="13.15" hidden="1" outlineLevel="1" x14ac:dyDescent="0.35">
      <c r="A221" s="6"/>
      <c r="E221" s="1" t="s">
        <v>47</v>
      </c>
      <c r="F221" s="1" t="s">
        <v>35</v>
      </c>
      <c r="G221" s="1" t="s">
        <v>63</v>
      </c>
      <c r="H221" s="1" t="s">
        <v>97</v>
      </c>
      <c r="I221" s="15" t="s">
        <v>78</v>
      </c>
      <c r="J221" s="30">
        <f>INDEX(Percentiles_WaSC_Final!$J$39:$Z$49,MATCH($E221,Percentiles_WaSC_Final!$E$39:$E$49,0),MATCH($I221,Percentiles_WaSC_Final!$J$3:$Z$3,0))</f>
        <v>0</v>
      </c>
    </row>
    <row r="222" spans="1:10" s="1" customFormat="1" ht="13.15" hidden="1" outlineLevel="1" x14ac:dyDescent="0.35">
      <c r="A222" s="6"/>
      <c r="E222" s="1" t="s">
        <v>47</v>
      </c>
      <c r="F222" s="1" t="s">
        <v>35</v>
      </c>
      <c r="G222" s="1" t="s">
        <v>63</v>
      </c>
      <c r="H222" s="1" t="s">
        <v>97</v>
      </c>
      <c r="I222" s="15" t="s">
        <v>79</v>
      </c>
      <c r="J222" s="30">
        <f>INDEX(Percentiles_WaSC_Final!$J$39:$Z$49,MATCH($E222,Percentiles_WaSC_Final!$E$39:$E$49,0),MATCH($I222,Percentiles_WaSC_Final!$J$3:$Z$3,0))</f>
        <v>0</v>
      </c>
    </row>
    <row r="223" spans="1:10" s="1" customFormat="1" ht="13.15" hidden="1" outlineLevel="1" x14ac:dyDescent="0.35">
      <c r="A223" s="6"/>
      <c r="E223" s="1" t="s">
        <v>47</v>
      </c>
      <c r="F223" s="1" t="s">
        <v>35</v>
      </c>
      <c r="G223" s="1" t="s">
        <v>63</v>
      </c>
      <c r="H223" s="1" t="s">
        <v>97</v>
      </c>
      <c r="I223" s="15" t="s">
        <v>80</v>
      </c>
      <c r="J223" s="30">
        <f>INDEX(Percentiles_WaSC_Final!$J$39:$Z$49,MATCH($E223,Percentiles_WaSC_Final!$E$39:$E$49,0),MATCH($I223,Percentiles_WaSC_Final!$J$3:$Z$3,0))</f>
        <v>0</v>
      </c>
    </row>
    <row r="224" spans="1:10" s="1" customFormat="1" ht="13.15" hidden="1" outlineLevel="1" x14ac:dyDescent="0.35">
      <c r="A224" s="6"/>
      <c r="E224" s="1" t="s">
        <v>47</v>
      </c>
      <c r="F224" s="1" t="s">
        <v>35</v>
      </c>
      <c r="G224" s="1" t="s">
        <v>63</v>
      </c>
      <c r="H224" s="1" t="s">
        <v>97</v>
      </c>
      <c r="I224" s="15" t="s">
        <v>81</v>
      </c>
      <c r="J224" s="30">
        <f>INDEX(Percentiles_WaSC_Final!$J$39:$Z$49,MATCH($E224,Percentiles_WaSC_Final!$E$39:$E$49,0),MATCH($I224,Percentiles_WaSC_Final!$J$3:$Z$3,0))</f>
        <v>0</v>
      </c>
    </row>
    <row r="225" spans="1:10" s="1" customFormat="1" ht="13.15" hidden="1" outlineLevel="1" x14ac:dyDescent="0.35">
      <c r="A225" s="6"/>
      <c r="E225" s="1" t="s">
        <v>47</v>
      </c>
      <c r="F225" s="1" t="s">
        <v>35</v>
      </c>
      <c r="G225" s="1" t="s">
        <v>63</v>
      </c>
      <c r="H225" s="1" t="s">
        <v>97</v>
      </c>
      <c r="I225" s="15" t="s">
        <v>82</v>
      </c>
      <c r="J225" s="30">
        <f>INDEX(Percentiles_WaSC_Final!$J$39:$Z$49,MATCH($E225,Percentiles_WaSC_Final!$E$39:$E$49,0),MATCH($I225,Percentiles_WaSC_Final!$J$3:$Z$3,0))</f>
        <v>0</v>
      </c>
    </row>
    <row r="226" spans="1:10" collapsed="1" x14ac:dyDescent="0.45">
      <c r="H226" s="1"/>
      <c r="J226" s="94"/>
    </row>
    <row r="227" spans="1:10" s="65" customFormat="1" ht="13.15" x14ac:dyDescent="0.4">
      <c r="A227" s="65" t="s">
        <v>15</v>
      </c>
      <c r="I227" s="66"/>
      <c r="J227" s="9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B9473-A53A-4805-BCFB-334C6A3A6953}">
  <sheetPr codeName="Sheet17">
    <tabColor rgb="FF98C561"/>
  </sheetPr>
  <dimension ref="A1:K362"/>
  <sheetViews>
    <sheetView zoomScale="80" zoomScaleNormal="80" workbookViewId="0"/>
  </sheetViews>
  <sheetFormatPr defaultColWidth="0" defaultRowHeight="14.25" zeroHeight="1" x14ac:dyDescent="0.45"/>
  <cols>
    <col min="1" max="1" width="9" style="63" customWidth="1"/>
    <col min="2" max="2" width="22.25" style="63" customWidth="1"/>
    <col min="3" max="3" width="24.75" style="63" customWidth="1"/>
    <col min="4" max="4" width="9" style="63" customWidth="1"/>
    <col min="5" max="5" width="15.875" style="63" bestFit="1" customWidth="1"/>
    <col min="6" max="6" width="17.75" style="63" bestFit="1" customWidth="1"/>
    <col min="7" max="10" width="9" style="63" customWidth="1"/>
    <col min="11" max="11" width="0" style="63" hidden="1" customWidth="1"/>
    <col min="12" max="16384" width="9" style="63" hidden="1"/>
  </cols>
  <sheetData>
    <row r="1" spans="1:6" x14ac:dyDescent="0.45">
      <c r="A1" s="96"/>
      <c r="B1" s="97"/>
      <c r="C1" s="96" t="s">
        <v>99</v>
      </c>
      <c r="D1" s="96"/>
      <c r="E1" s="96"/>
      <c r="F1" s="96"/>
    </row>
    <row r="2" spans="1:6" x14ac:dyDescent="0.45">
      <c r="A2" s="96" t="s">
        <v>100</v>
      </c>
      <c r="B2" s="97" t="s">
        <v>101</v>
      </c>
      <c r="C2" s="96" t="s">
        <v>102</v>
      </c>
      <c r="D2" s="96" t="s">
        <v>32</v>
      </c>
      <c r="E2" s="96" t="s">
        <v>103</v>
      </c>
      <c r="F2" s="96" t="s">
        <v>104</v>
      </c>
    </row>
    <row r="3" spans="1:6" x14ac:dyDescent="0.45">
      <c r="A3" s="96"/>
      <c r="B3" s="97"/>
      <c r="C3" s="96"/>
      <c r="D3" s="96"/>
      <c r="E3" s="96"/>
      <c r="F3" s="96"/>
    </row>
    <row r="4" spans="1:6" x14ac:dyDescent="0.45">
      <c r="A4" s="96" t="s">
        <v>48</v>
      </c>
      <c r="B4" s="98" t="s">
        <v>105</v>
      </c>
      <c r="C4" s="98" t="s">
        <v>106</v>
      </c>
      <c r="D4" s="98" t="s">
        <v>107</v>
      </c>
      <c r="E4" s="99" t="s">
        <v>108</v>
      </c>
      <c r="F4" s="100" t="str">
        <f ca="1">CONCATENATE("[…]", TEXT(NOW(),"dd/mm/yyy hh:mm:ss"))</f>
        <v>[…]12/12/2024 16:47:43</v>
      </c>
    </row>
    <row r="5" spans="1:6" x14ac:dyDescent="0.45">
      <c r="A5" s="96" t="s">
        <v>48</v>
      </c>
      <c r="B5" s="98" t="s">
        <v>109</v>
      </c>
      <c r="C5" s="98" t="s">
        <v>110</v>
      </c>
      <c r="D5" s="98" t="s">
        <v>107</v>
      </c>
      <c r="E5" s="99" t="s">
        <v>108</v>
      </c>
      <c r="F5" s="99" t="str">
        <f ca="1">MID(CELL("filename"),SEARCH("[",CELL("filename"))+1,SEARCH("]",CELL("filename"))-SEARCH("[",CELL("filename"))-1)</f>
        <v>PR24 FD OC16 ODI risk - Feeder Model (Serious Pollution Incidents).xlsx</v>
      </c>
    </row>
    <row r="6" spans="1:6" x14ac:dyDescent="0.45">
      <c r="A6" s="96" t="s">
        <v>48</v>
      </c>
      <c r="B6" s="98" t="s">
        <v>111</v>
      </c>
      <c r="C6" s="98" t="s">
        <v>112</v>
      </c>
      <c r="D6" s="98" t="s">
        <v>107</v>
      </c>
      <c r="E6" s="99" t="s">
        <v>108</v>
      </c>
      <c r="F6" s="99" t="s">
        <v>113</v>
      </c>
    </row>
    <row r="7" spans="1:6" x14ac:dyDescent="0.45">
      <c r="A7" s="96" t="s">
        <v>48</v>
      </c>
      <c r="B7" s="98" t="s">
        <v>114</v>
      </c>
      <c r="C7" s="98" t="s">
        <v>115</v>
      </c>
      <c r="D7" s="98" t="s">
        <v>116</v>
      </c>
      <c r="E7" s="99" t="s">
        <v>108</v>
      </c>
      <c r="F7" s="101" t="s">
        <v>113</v>
      </c>
    </row>
    <row r="8" spans="1:6" x14ac:dyDescent="0.45">
      <c r="A8" s="63" t="s">
        <v>48</v>
      </c>
      <c r="B8" s="2" t="s">
        <v>117</v>
      </c>
      <c r="C8" s="2" t="s">
        <v>118</v>
      </c>
      <c r="D8" s="2" t="s">
        <v>119</v>
      </c>
      <c r="E8" s="96" t="s">
        <v>108</v>
      </c>
      <c r="F8" s="102">
        <f>'Final Output'!J9</f>
        <v>-2</v>
      </c>
    </row>
    <row r="9" spans="1:6" x14ac:dyDescent="0.45">
      <c r="A9" s="63" t="s">
        <v>48</v>
      </c>
      <c r="B9" s="2" t="s">
        <v>120</v>
      </c>
      <c r="C9" s="2" t="s">
        <v>121</v>
      </c>
      <c r="D9" s="2" t="s">
        <v>119</v>
      </c>
      <c r="E9" s="96" t="s">
        <v>108</v>
      </c>
      <c r="F9" s="102">
        <f>'Final Output'!J10</f>
        <v>-1</v>
      </c>
    </row>
    <row r="10" spans="1:6" x14ac:dyDescent="0.45">
      <c r="A10" s="63" t="s">
        <v>48</v>
      </c>
      <c r="B10" s="2" t="s">
        <v>122</v>
      </c>
      <c r="C10" s="2" t="s">
        <v>123</v>
      </c>
      <c r="D10" s="2" t="s">
        <v>119</v>
      </c>
      <c r="E10" s="96" t="s">
        <v>108</v>
      </c>
      <c r="F10" s="102">
        <f>'Final Output'!J11</f>
        <v>-1</v>
      </c>
    </row>
    <row r="11" spans="1:6" x14ac:dyDescent="0.45">
      <c r="A11" s="63" t="s">
        <v>48</v>
      </c>
      <c r="B11" s="2" t="s">
        <v>124</v>
      </c>
      <c r="C11" s="2" t="s">
        <v>125</v>
      </c>
      <c r="D11" s="2" t="s">
        <v>119</v>
      </c>
      <c r="E11" s="96" t="s">
        <v>108</v>
      </c>
      <c r="F11" s="102">
        <f>'Final Output'!J12</f>
        <v>-1</v>
      </c>
    </row>
    <row r="12" spans="1:6" x14ac:dyDescent="0.45">
      <c r="A12" s="63" t="s">
        <v>48</v>
      </c>
      <c r="B12" s="2" t="s">
        <v>126</v>
      </c>
      <c r="C12" s="2" t="s">
        <v>127</v>
      </c>
      <c r="D12" s="2" t="s">
        <v>119</v>
      </c>
      <c r="E12" s="96" t="s">
        <v>108</v>
      </c>
      <c r="F12" s="102">
        <f>'Final Output'!J13</f>
        <v>-1</v>
      </c>
    </row>
    <row r="13" spans="1:6" x14ac:dyDescent="0.45">
      <c r="A13" s="63" t="s">
        <v>48</v>
      </c>
      <c r="B13" s="2" t="s">
        <v>128</v>
      </c>
      <c r="C13" s="2" t="s">
        <v>129</v>
      </c>
      <c r="D13" s="2" t="s">
        <v>119</v>
      </c>
      <c r="E13" s="96" t="s">
        <v>108</v>
      </c>
      <c r="F13" s="102">
        <f>'Final Output'!J14</f>
        <v>-1</v>
      </c>
    </row>
    <row r="14" spans="1:6" x14ac:dyDescent="0.45">
      <c r="A14" s="63" t="s">
        <v>48</v>
      </c>
      <c r="B14" s="2" t="s">
        <v>130</v>
      </c>
      <c r="C14" s="2" t="s">
        <v>131</v>
      </c>
      <c r="D14" s="2" t="s">
        <v>119</v>
      </c>
      <c r="E14" s="96" t="s">
        <v>108</v>
      </c>
      <c r="F14" s="102">
        <f>'Final Output'!J15</f>
        <v>-1</v>
      </c>
    </row>
    <row r="15" spans="1:6" x14ac:dyDescent="0.45">
      <c r="A15" s="63" t="s">
        <v>48</v>
      </c>
      <c r="B15" s="2" t="s">
        <v>132</v>
      </c>
      <c r="C15" s="2" t="s">
        <v>133</v>
      </c>
      <c r="D15" s="2" t="s">
        <v>119</v>
      </c>
      <c r="E15" s="96" t="s">
        <v>108</v>
      </c>
      <c r="F15" s="102">
        <f>'Final Output'!J16</f>
        <v>-1</v>
      </c>
    </row>
    <row r="16" spans="1:6" x14ac:dyDescent="0.45">
      <c r="A16" s="63" t="s">
        <v>48</v>
      </c>
      <c r="B16" s="2" t="s">
        <v>134</v>
      </c>
      <c r="C16" s="2" t="s">
        <v>135</v>
      </c>
      <c r="D16" s="2" t="s">
        <v>119</v>
      </c>
      <c r="E16" s="96" t="s">
        <v>108</v>
      </c>
      <c r="F16" s="102">
        <f>'Final Output'!J17</f>
        <v>0</v>
      </c>
    </row>
    <row r="17" spans="1:6" x14ac:dyDescent="0.45">
      <c r="A17" s="63" t="s">
        <v>48</v>
      </c>
      <c r="B17" s="2" t="s">
        <v>136</v>
      </c>
      <c r="C17" s="2" t="s">
        <v>137</v>
      </c>
      <c r="D17" s="2" t="s">
        <v>119</v>
      </c>
      <c r="E17" s="96" t="s">
        <v>108</v>
      </c>
      <c r="F17" s="102">
        <f>'Final Output'!J18</f>
        <v>0</v>
      </c>
    </row>
    <row r="18" spans="1:6" x14ac:dyDescent="0.45">
      <c r="A18" s="63" t="s">
        <v>48</v>
      </c>
      <c r="B18" s="2" t="s">
        <v>138</v>
      </c>
      <c r="C18" s="2" t="s">
        <v>139</v>
      </c>
      <c r="D18" s="2" t="s">
        <v>119</v>
      </c>
      <c r="E18" s="96" t="s">
        <v>108</v>
      </c>
      <c r="F18" s="102">
        <f>'Final Output'!J19</f>
        <v>0</v>
      </c>
    </row>
    <row r="19" spans="1:6" x14ac:dyDescent="0.45">
      <c r="A19" s="63" t="s">
        <v>48</v>
      </c>
      <c r="B19" s="2" t="s">
        <v>140</v>
      </c>
      <c r="C19" s="2" t="s">
        <v>141</v>
      </c>
      <c r="D19" s="2" t="s">
        <v>119</v>
      </c>
      <c r="E19" s="96" t="s">
        <v>108</v>
      </c>
      <c r="F19" s="102">
        <f>'Final Output'!J20</f>
        <v>0</v>
      </c>
    </row>
    <row r="20" spans="1:6" x14ac:dyDescent="0.45">
      <c r="A20" s="63" t="s">
        <v>48</v>
      </c>
      <c r="B20" s="2" t="s">
        <v>142</v>
      </c>
      <c r="C20" s="2" t="s">
        <v>143</v>
      </c>
      <c r="D20" s="2" t="s">
        <v>119</v>
      </c>
      <c r="E20" s="96" t="s">
        <v>108</v>
      </c>
      <c r="F20" s="102">
        <f>'Final Output'!J21</f>
        <v>0</v>
      </c>
    </row>
    <row r="21" spans="1:6" x14ac:dyDescent="0.45">
      <c r="A21" s="63" t="s">
        <v>48</v>
      </c>
      <c r="B21" s="2" t="s">
        <v>144</v>
      </c>
      <c r="C21" s="2" t="s">
        <v>145</v>
      </c>
      <c r="D21" s="2" t="s">
        <v>119</v>
      </c>
      <c r="E21" s="96" t="s">
        <v>108</v>
      </c>
      <c r="F21" s="102">
        <f>'Final Output'!J22</f>
        <v>0</v>
      </c>
    </row>
    <row r="22" spans="1:6" x14ac:dyDescent="0.45">
      <c r="A22" s="63" t="s">
        <v>48</v>
      </c>
      <c r="B22" s="2" t="s">
        <v>146</v>
      </c>
      <c r="C22" s="2" t="s">
        <v>147</v>
      </c>
      <c r="D22" s="2" t="s">
        <v>119</v>
      </c>
      <c r="E22" s="96" t="s">
        <v>108</v>
      </c>
      <c r="F22" s="102">
        <f>'Final Output'!J23</f>
        <v>0</v>
      </c>
    </row>
    <row r="23" spans="1:6" x14ac:dyDescent="0.45">
      <c r="A23" s="63" t="s">
        <v>48</v>
      </c>
      <c r="B23" s="2" t="s">
        <v>148</v>
      </c>
      <c r="C23" s="2" t="s">
        <v>149</v>
      </c>
      <c r="D23" s="2" t="s">
        <v>119</v>
      </c>
      <c r="E23" s="96" t="s">
        <v>108</v>
      </c>
      <c r="F23" s="102">
        <f>'Final Output'!J24</f>
        <v>0</v>
      </c>
    </row>
    <row r="24" spans="1:6" x14ac:dyDescent="0.45">
      <c r="A24" s="63" t="s">
        <v>48</v>
      </c>
      <c r="B24" s="2" t="s">
        <v>150</v>
      </c>
      <c r="C24" s="2" t="s">
        <v>151</v>
      </c>
      <c r="D24" s="2" t="s">
        <v>119</v>
      </c>
      <c r="E24" s="96" t="s">
        <v>108</v>
      </c>
      <c r="F24" s="102">
        <f>'Final Output'!J25</f>
        <v>0</v>
      </c>
    </row>
    <row r="25" spans="1:6" x14ac:dyDescent="0.45">
      <c r="A25" s="63" t="s">
        <v>49</v>
      </c>
      <c r="B25" s="98" t="s">
        <v>105</v>
      </c>
      <c r="C25" s="98" t="s">
        <v>106</v>
      </c>
      <c r="D25" s="98" t="s">
        <v>107</v>
      </c>
      <c r="E25" s="99" t="s">
        <v>108</v>
      </c>
      <c r="F25" s="100" t="str">
        <f ca="1">CONCATENATE("[…]", TEXT(NOW(),"dd/mm/yyy hh:mm:ss"))</f>
        <v>[…]12/12/2024 16:47:43</v>
      </c>
    </row>
    <row r="26" spans="1:6" x14ac:dyDescent="0.45">
      <c r="A26" s="63" t="s">
        <v>49</v>
      </c>
      <c r="B26" s="98" t="s">
        <v>109</v>
      </c>
      <c r="C26" s="98" t="s">
        <v>110</v>
      </c>
      <c r="D26" s="98" t="s">
        <v>107</v>
      </c>
      <c r="E26" s="99" t="s">
        <v>108</v>
      </c>
      <c r="F26" s="99" t="str">
        <f ca="1">MID(CELL("filename"),SEARCH("[",CELL("filename"))+1,SEARCH("]",CELL("filename"))-SEARCH("[",CELL("filename"))-1)</f>
        <v>PR24 FD OC16 ODI risk - Feeder Model (Serious Pollution Incidents).xlsx</v>
      </c>
    </row>
    <row r="27" spans="1:6" x14ac:dyDescent="0.45">
      <c r="A27" s="63" t="s">
        <v>49</v>
      </c>
      <c r="B27" s="98" t="s">
        <v>111</v>
      </c>
      <c r="C27" s="98" t="s">
        <v>112</v>
      </c>
      <c r="D27" s="98" t="s">
        <v>107</v>
      </c>
      <c r="E27" s="99" t="s">
        <v>108</v>
      </c>
      <c r="F27" s="99" t="s">
        <v>113</v>
      </c>
    </row>
    <row r="28" spans="1:6" x14ac:dyDescent="0.45">
      <c r="A28" s="63" t="s">
        <v>49</v>
      </c>
      <c r="B28" s="98" t="s">
        <v>114</v>
      </c>
      <c r="C28" s="98" t="s">
        <v>115</v>
      </c>
      <c r="D28" s="98" t="s">
        <v>116</v>
      </c>
      <c r="E28" s="99" t="s">
        <v>108</v>
      </c>
      <c r="F28" s="101" t="s">
        <v>113</v>
      </c>
    </row>
    <row r="29" spans="1:6" x14ac:dyDescent="0.45">
      <c r="A29" s="63" t="s">
        <v>49</v>
      </c>
      <c r="B29" s="2" t="s">
        <v>117</v>
      </c>
      <c r="C29" s="2" t="s">
        <v>118</v>
      </c>
      <c r="D29" s="2" t="s">
        <v>119</v>
      </c>
      <c r="E29" s="96" t="s">
        <v>108</v>
      </c>
      <c r="F29" s="102">
        <f>'Final Output'!J9</f>
        <v>-2</v>
      </c>
    </row>
    <row r="30" spans="1:6" x14ac:dyDescent="0.45">
      <c r="A30" s="63" t="s">
        <v>49</v>
      </c>
      <c r="B30" s="2" t="s">
        <v>120</v>
      </c>
      <c r="C30" s="2" t="s">
        <v>121</v>
      </c>
      <c r="D30" s="2" t="s">
        <v>119</v>
      </c>
      <c r="E30" s="96" t="s">
        <v>108</v>
      </c>
      <c r="F30" s="102">
        <f>'Final Output'!J10</f>
        <v>-1</v>
      </c>
    </row>
    <row r="31" spans="1:6" x14ac:dyDescent="0.45">
      <c r="A31" s="63" t="s">
        <v>49</v>
      </c>
      <c r="B31" s="2" t="s">
        <v>122</v>
      </c>
      <c r="C31" s="2" t="s">
        <v>123</v>
      </c>
      <c r="D31" s="2" t="s">
        <v>119</v>
      </c>
      <c r="E31" s="96" t="s">
        <v>108</v>
      </c>
      <c r="F31" s="102">
        <f>'Final Output'!J11</f>
        <v>-1</v>
      </c>
    </row>
    <row r="32" spans="1:6" x14ac:dyDescent="0.45">
      <c r="A32" s="63" t="s">
        <v>49</v>
      </c>
      <c r="B32" s="2" t="s">
        <v>124</v>
      </c>
      <c r="C32" s="2" t="s">
        <v>125</v>
      </c>
      <c r="D32" s="2" t="s">
        <v>119</v>
      </c>
      <c r="E32" s="96" t="s">
        <v>108</v>
      </c>
      <c r="F32" s="102">
        <f>'Final Output'!J12</f>
        <v>-1</v>
      </c>
    </row>
    <row r="33" spans="1:6" x14ac:dyDescent="0.45">
      <c r="A33" s="63" t="s">
        <v>49</v>
      </c>
      <c r="B33" s="2" t="s">
        <v>126</v>
      </c>
      <c r="C33" s="2" t="s">
        <v>127</v>
      </c>
      <c r="D33" s="2" t="s">
        <v>119</v>
      </c>
      <c r="E33" s="96" t="s">
        <v>108</v>
      </c>
      <c r="F33" s="102">
        <f>'Final Output'!J13</f>
        <v>-1</v>
      </c>
    </row>
    <row r="34" spans="1:6" x14ac:dyDescent="0.45">
      <c r="A34" s="63" t="s">
        <v>49</v>
      </c>
      <c r="B34" s="2" t="s">
        <v>128</v>
      </c>
      <c r="C34" s="2" t="s">
        <v>129</v>
      </c>
      <c r="D34" s="2" t="s">
        <v>119</v>
      </c>
      <c r="E34" s="96" t="s">
        <v>108</v>
      </c>
      <c r="F34" s="102">
        <f>'Final Output'!J14</f>
        <v>-1</v>
      </c>
    </row>
    <row r="35" spans="1:6" x14ac:dyDescent="0.45">
      <c r="A35" s="63" t="s">
        <v>49</v>
      </c>
      <c r="B35" s="2" t="s">
        <v>130</v>
      </c>
      <c r="C35" s="2" t="s">
        <v>131</v>
      </c>
      <c r="D35" s="2" t="s">
        <v>119</v>
      </c>
      <c r="E35" s="96" t="s">
        <v>108</v>
      </c>
      <c r="F35" s="102">
        <f>'Final Output'!J15</f>
        <v>-1</v>
      </c>
    </row>
    <row r="36" spans="1:6" x14ac:dyDescent="0.45">
      <c r="A36" s="63" t="s">
        <v>49</v>
      </c>
      <c r="B36" s="2" t="s">
        <v>132</v>
      </c>
      <c r="C36" s="2" t="s">
        <v>133</v>
      </c>
      <c r="D36" s="2" t="s">
        <v>119</v>
      </c>
      <c r="E36" s="96" t="s">
        <v>108</v>
      </c>
      <c r="F36" s="102">
        <f>'Final Output'!J16</f>
        <v>-1</v>
      </c>
    </row>
    <row r="37" spans="1:6" x14ac:dyDescent="0.45">
      <c r="A37" s="63" t="s">
        <v>49</v>
      </c>
      <c r="B37" s="2" t="s">
        <v>134</v>
      </c>
      <c r="C37" s="2" t="s">
        <v>135</v>
      </c>
      <c r="D37" s="2" t="s">
        <v>119</v>
      </c>
      <c r="E37" s="96" t="s">
        <v>108</v>
      </c>
      <c r="F37" s="102">
        <f>'Final Output'!J17</f>
        <v>0</v>
      </c>
    </row>
    <row r="38" spans="1:6" x14ac:dyDescent="0.45">
      <c r="A38" s="63" t="s">
        <v>49</v>
      </c>
      <c r="B38" s="2" t="s">
        <v>136</v>
      </c>
      <c r="C38" s="2" t="s">
        <v>137</v>
      </c>
      <c r="D38" s="2" t="s">
        <v>119</v>
      </c>
      <c r="E38" s="96" t="s">
        <v>108</v>
      </c>
      <c r="F38" s="102">
        <f>'Final Output'!J18</f>
        <v>0</v>
      </c>
    </row>
    <row r="39" spans="1:6" x14ac:dyDescent="0.45">
      <c r="A39" s="63" t="s">
        <v>49</v>
      </c>
      <c r="B39" s="2" t="s">
        <v>138</v>
      </c>
      <c r="C39" s="2" t="s">
        <v>139</v>
      </c>
      <c r="D39" s="2" t="s">
        <v>119</v>
      </c>
      <c r="E39" s="96" t="s">
        <v>108</v>
      </c>
      <c r="F39" s="102">
        <f>'Final Output'!J19</f>
        <v>0</v>
      </c>
    </row>
    <row r="40" spans="1:6" x14ac:dyDescent="0.45">
      <c r="A40" s="63" t="s">
        <v>49</v>
      </c>
      <c r="B40" s="2" t="s">
        <v>140</v>
      </c>
      <c r="C40" s="2" t="s">
        <v>141</v>
      </c>
      <c r="D40" s="2" t="s">
        <v>119</v>
      </c>
      <c r="E40" s="96" t="s">
        <v>108</v>
      </c>
      <c r="F40" s="102">
        <f>'Final Output'!J20</f>
        <v>0</v>
      </c>
    </row>
    <row r="41" spans="1:6" x14ac:dyDescent="0.45">
      <c r="A41" s="63" t="s">
        <v>49</v>
      </c>
      <c r="B41" s="2" t="s">
        <v>142</v>
      </c>
      <c r="C41" s="2" t="s">
        <v>143</v>
      </c>
      <c r="D41" s="2" t="s">
        <v>119</v>
      </c>
      <c r="E41" s="96" t="s">
        <v>108</v>
      </c>
      <c r="F41" s="102">
        <f>'Final Output'!J21</f>
        <v>0</v>
      </c>
    </row>
    <row r="42" spans="1:6" x14ac:dyDescent="0.45">
      <c r="A42" s="63" t="s">
        <v>49</v>
      </c>
      <c r="B42" s="2" t="s">
        <v>144</v>
      </c>
      <c r="C42" s="2" t="s">
        <v>145</v>
      </c>
      <c r="D42" s="2" t="s">
        <v>119</v>
      </c>
      <c r="E42" s="96" t="s">
        <v>108</v>
      </c>
      <c r="F42" s="102">
        <f>'Final Output'!J22</f>
        <v>0</v>
      </c>
    </row>
    <row r="43" spans="1:6" x14ac:dyDescent="0.45">
      <c r="A43" s="63" t="s">
        <v>49</v>
      </c>
      <c r="B43" s="2" t="s">
        <v>146</v>
      </c>
      <c r="C43" s="2" t="s">
        <v>147</v>
      </c>
      <c r="D43" s="2" t="s">
        <v>119</v>
      </c>
      <c r="E43" s="96" t="s">
        <v>108</v>
      </c>
      <c r="F43" s="102">
        <f>'Final Output'!J23</f>
        <v>0</v>
      </c>
    </row>
    <row r="44" spans="1:6" x14ac:dyDescent="0.45">
      <c r="A44" s="63" t="s">
        <v>49</v>
      </c>
      <c r="B44" s="2" t="s">
        <v>148</v>
      </c>
      <c r="C44" s="2" t="s">
        <v>149</v>
      </c>
      <c r="D44" s="2" t="s">
        <v>119</v>
      </c>
      <c r="E44" s="96" t="s">
        <v>108</v>
      </c>
      <c r="F44" s="102">
        <f>'Final Output'!J24</f>
        <v>0</v>
      </c>
    </row>
    <row r="45" spans="1:6" x14ac:dyDescent="0.45">
      <c r="A45" s="63" t="s">
        <v>49</v>
      </c>
      <c r="B45" s="2" t="s">
        <v>150</v>
      </c>
      <c r="C45" s="2" t="s">
        <v>151</v>
      </c>
      <c r="D45" s="2" t="s">
        <v>119</v>
      </c>
      <c r="E45" s="96" t="s">
        <v>108</v>
      </c>
      <c r="F45" s="102">
        <f>'Final Output'!J25</f>
        <v>0</v>
      </c>
    </row>
    <row r="46" spans="1:6" x14ac:dyDescent="0.45">
      <c r="A46" s="63" t="s">
        <v>50</v>
      </c>
      <c r="B46" s="98" t="s">
        <v>105</v>
      </c>
      <c r="C46" s="98" t="s">
        <v>106</v>
      </c>
      <c r="D46" s="98" t="s">
        <v>107</v>
      </c>
      <c r="E46" s="99" t="s">
        <v>108</v>
      </c>
      <c r="F46" s="100" t="str">
        <f ca="1">CONCATENATE("[…]", TEXT(NOW(),"dd/mm/yyy hh:mm:ss"))</f>
        <v>[…]12/12/2024 16:47:43</v>
      </c>
    </row>
    <row r="47" spans="1:6" x14ac:dyDescent="0.45">
      <c r="A47" s="63" t="s">
        <v>50</v>
      </c>
      <c r="B47" s="98" t="s">
        <v>109</v>
      </c>
      <c r="C47" s="98" t="s">
        <v>110</v>
      </c>
      <c r="D47" s="98" t="s">
        <v>107</v>
      </c>
      <c r="E47" s="99" t="s">
        <v>108</v>
      </c>
      <c r="F47" s="99" t="str">
        <f ca="1">MID(CELL("filename"),SEARCH("[",CELL("filename"))+1,SEARCH("]",CELL("filename"))-SEARCH("[",CELL("filename"))-1)</f>
        <v>PR24 FD OC16 ODI risk - Feeder Model (Serious Pollution Incidents).xlsx</v>
      </c>
    </row>
    <row r="48" spans="1:6" x14ac:dyDescent="0.45">
      <c r="A48" s="63" t="s">
        <v>50</v>
      </c>
      <c r="B48" s="98" t="s">
        <v>111</v>
      </c>
      <c r="C48" s="98" t="s">
        <v>112</v>
      </c>
      <c r="D48" s="98" t="s">
        <v>107</v>
      </c>
      <c r="E48" s="99" t="s">
        <v>108</v>
      </c>
      <c r="F48" s="99" t="s">
        <v>113</v>
      </c>
    </row>
    <row r="49" spans="1:6" x14ac:dyDescent="0.45">
      <c r="A49" s="63" t="s">
        <v>50</v>
      </c>
      <c r="B49" s="98" t="s">
        <v>114</v>
      </c>
      <c r="C49" s="98" t="s">
        <v>115</v>
      </c>
      <c r="D49" s="98" t="s">
        <v>116</v>
      </c>
      <c r="E49" s="99" t="s">
        <v>108</v>
      </c>
      <c r="F49" s="101" t="s">
        <v>113</v>
      </c>
    </row>
    <row r="50" spans="1:6" x14ac:dyDescent="0.45">
      <c r="A50" s="63" t="s">
        <v>50</v>
      </c>
      <c r="B50" s="2" t="s">
        <v>117</v>
      </c>
      <c r="C50" s="2" t="s">
        <v>118</v>
      </c>
      <c r="D50" s="2" t="s">
        <v>119</v>
      </c>
      <c r="E50" s="96" t="s">
        <v>108</v>
      </c>
      <c r="F50" s="102">
        <f>'Final Output'!J9</f>
        <v>-2</v>
      </c>
    </row>
    <row r="51" spans="1:6" x14ac:dyDescent="0.45">
      <c r="A51" s="63" t="s">
        <v>50</v>
      </c>
      <c r="B51" s="2" t="s">
        <v>120</v>
      </c>
      <c r="C51" s="2" t="s">
        <v>121</v>
      </c>
      <c r="D51" s="2" t="s">
        <v>119</v>
      </c>
      <c r="E51" s="96" t="s">
        <v>108</v>
      </c>
      <c r="F51" s="102">
        <f>'Final Output'!J10</f>
        <v>-1</v>
      </c>
    </row>
    <row r="52" spans="1:6" x14ac:dyDescent="0.45">
      <c r="A52" s="63" t="s">
        <v>50</v>
      </c>
      <c r="B52" s="2" t="s">
        <v>122</v>
      </c>
      <c r="C52" s="2" t="s">
        <v>123</v>
      </c>
      <c r="D52" s="2" t="s">
        <v>119</v>
      </c>
      <c r="E52" s="96" t="s">
        <v>108</v>
      </c>
      <c r="F52" s="102">
        <f>'Final Output'!J11</f>
        <v>-1</v>
      </c>
    </row>
    <row r="53" spans="1:6" x14ac:dyDescent="0.45">
      <c r="A53" s="63" t="s">
        <v>50</v>
      </c>
      <c r="B53" s="2" t="s">
        <v>124</v>
      </c>
      <c r="C53" s="2" t="s">
        <v>125</v>
      </c>
      <c r="D53" s="2" t="s">
        <v>119</v>
      </c>
      <c r="E53" s="96" t="s">
        <v>108</v>
      </c>
      <c r="F53" s="102">
        <f>'Final Output'!J12</f>
        <v>-1</v>
      </c>
    </row>
    <row r="54" spans="1:6" x14ac:dyDescent="0.45">
      <c r="A54" s="63" t="s">
        <v>50</v>
      </c>
      <c r="B54" s="2" t="s">
        <v>126</v>
      </c>
      <c r="C54" s="2" t="s">
        <v>127</v>
      </c>
      <c r="D54" s="2" t="s">
        <v>119</v>
      </c>
      <c r="E54" s="96" t="s">
        <v>108</v>
      </c>
      <c r="F54" s="102">
        <f>'Final Output'!J13</f>
        <v>-1</v>
      </c>
    </row>
    <row r="55" spans="1:6" x14ac:dyDescent="0.45">
      <c r="A55" s="63" t="s">
        <v>50</v>
      </c>
      <c r="B55" s="2" t="s">
        <v>128</v>
      </c>
      <c r="C55" s="2" t="s">
        <v>129</v>
      </c>
      <c r="D55" s="2" t="s">
        <v>119</v>
      </c>
      <c r="E55" s="96" t="s">
        <v>108</v>
      </c>
      <c r="F55" s="102">
        <f>'Final Output'!J14</f>
        <v>-1</v>
      </c>
    </row>
    <row r="56" spans="1:6" x14ac:dyDescent="0.45">
      <c r="A56" s="63" t="s">
        <v>50</v>
      </c>
      <c r="B56" s="2" t="s">
        <v>130</v>
      </c>
      <c r="C56" s="2" t="s">
        <v>131</v>
      </c>
      <c r="D56" s="2" t="s">
        <v>119</v>
      </c>
      <c r="E56" s="96" t="s">
        <v>108</v>
      </c>
      <c r="F56" s="102">
        <f>'Final Output'!J15</f>
        <v>-1</v>
      </c>
    </row>
    <row r="57" spans="1:6" x14ac:dyDescent="0.45">
      <c r="A57" s="63" t="s">
        <v>50</v>
      </c>
      <c r="B57" s="2" t="s">
        <v>132</v>
      </c>
      <c r="C57" s="2" t="s">
        <v>133</v>
      </c>
      <c r="D57" s="2" t="s">
        <v>119</v>
      </c>
      <c r="E57" s="96" t="s">
        <v>108</v>
      </c>
      <c r="F57" s="102">
        <f>'Final Output'!J16</f>
        <v>-1</v>
      </c>
    </row>
    <row r="58" spans="1:6" x14ac:dyDescent="0.45">
      <c r="A58" s="63" t="s">
        <v>50</v>
      </c>
      <c r="B58" s="2" t="s">
        <v>134</v>
      </c>
      <c r="C58" s="2" t="s">
        <v>135</v>
      </c>
      <c r="D58" s="2" t="s">
        <v>119</v>
      </c>
      <c r="E58" s="96" t="s">
        <v>108</v>
      </c>
      <c r="F58" s="102">
        <f>'Final Output'!J17</f>
        <v>0</v>
      </c>
    </row>
    <row r="59" spans="1:6" x14ac:dyDescent="0.45">
      <c r="A59" s="63" t="s">
        <v>50</v>
      </c>
      <c r="B59" s="2" t="s">
        <v>136</v>
      </c>
      <c r="C59" s="2" t="s">
        <v>137</v>
      </c>
      <c r="D59" s="2" t="s">
        <v>119</v>
      </c>
      <c r="E59" s="96" t="s">
        <v>108</v>
      </c>
      <c r="F59" s="102">
        <f>'Final Output'!J18</f>
        <v>0</v>
      </c>
    </row>
    <row r="60" spans="1:6" x14ac:dyDescent="0.45">
      <c r="A60" s="63" t="s">
        <v>50</v>
      </c>
      <c r="B60" s="2" t="s">
        <v>138</v>
      </c>
      <c r="C60" s="2" t="s">
        <v>139</v>
      </c>
      <c r="D60" s="2" t="s">
        <v>119</v>
      </c>
      <c r="E60" s="96" t="s">
        <v>108</v>
      </c>
      <c r="F60" s="102">
        <f>'Final Output'!J19</f>
        <v>0</v>
      </c>
    </row>
    <row r="61" spans="1:6" x14ac:dyDescent="0.45">
      <c r="A61" s="63" t="s">
        <v>50</v>
      </c>
      <c r="B61" s="2" t="s">
        <v>140</v>
      </c>
      <c r="C61" s="2" t="s">
        <v>141</v>
      </c>
      <c r="D61" s="2" t="s">
        <v>119</v>
      </c>
      <c r="E61" s="96" t="s">
        <v>108</v>
      </c>
      <c r="F61" s="102">
        <f>'Final Output'!J20</f>
        <v>0</v>
      </c>
    </row>
    <row r="62" spans="1:6" x14ac:dyDescent="0.45">
      <c r="A62" s="63" t="s">
        <v>50</v>
      </c>
      <c r="B62" s="2" t="s">
        <v>142</v>
      </c>
      <c r="C62" s="2" t="s">
        <v>143</v>
      </c>
      <c r="D62" s="2" t="s">
        <v>119</v>
      </c>
      <c r="E62" s="96" t="s">
        <v>108</v>
      </c>
      <c r="F62" s="102">
        <f>'Final Output'!J21</f>
        <v>0</v>
      </c>
    </row>
    <row r="63" spans="1:6" x14ac:dyDescent="0.45">
      <c r="A63" s="63" t="s">
        <v>50</v>
      </c>
      <c r="B63" s="2" t="s">
        <v>144</v>
      </c>
      <c r="C63" s="2" t="s">
        <v>145</v>
      </c>
      <c r="D63" s="2" t="s">
        <v>119</v>
      </c>
      <c r="E63" s="96" t="s">
        <v>108</v>
      </c>
      <c r="F63" s="102">
        <f>'Final Output'!J22</f>
        <v>0</v>
      </c>
    </row>
    <row r="64" spans="1:6" x14ac:dyDescent="0.45">
      <c r="A64" s="63" t="s">
        <v>50</v>
      </c>
      <c r="B64" s="2" t="s">
        <v>146</v>
      </c>
      <c r="C64" s="2" t="s">
        <v>147</v>
      </c>
      <c r="D64" s="2" t="s">
        <v>119</v>
      </c>
      <c r="E64" s="96" t="s">
        <v>108</v>
      </c>
      <c r="F64" s="102">
        <f>'Final Output'!J23</f>
        <v>0</v>
      </c>
    </row>
    <row r="65" spans="1:6" x14ac:dyDescent="0.45">
      <c r="A65" s="63" t="s">
        <v>50</v>
      </c>
      <c r="B65" s="2" t="s">
        <v>148</v>
      </c>
      <c r="C65" s="2" t="s">
        <v>149</v>
      </c>
      <c r="D65" s="2" t="s">
        <v>119</v>
      </c>
      <c r="E65" s="96" t="s">
        <v>108</v>
      </c>
      <c r="F65" s="102">
        <f>'Final Output'!J24</f>
        <v>0</v>
      </c>
    </row>
    <row r="66" spans="1:6" x14ac:dyDescent="0.45">
      <c r="A66" s="63" t="s">
        <v>50</v>
      </c>
      <c r="B66" s="2" t="s">
        <v>150</v>
      </c>
      <c r="C66" s="2" t="s">
        <v>151</v>
      </c>
      <c r="D66" s="2" t="s">
        <v>119</v>
      </c>
      <c r="E66" s="96" t="s">
        <v>108</v>
      </c>
      <c r="F66" s="102">
        <f>'Final Output'!J25</f>
        <v>0</v>
      </c>
    </row>
    <row r="67" spans="1:6" x14ac:dyDescent="0.45">
      <c r="A67" s="63" t="s">
        <v>51</v>
      </c>
      <c r="B67" s="98" t="s">
        <v>105</v>
      </c>
      <c r="C67" s="98" t="s">
        <v>106</v>
      </c>
      <c r="D67" s="98" t="s">
        <v>107</v>
      </c>
      <c r="E67" s="99" t="s">
        <v>108</v>
      </c>
      <c r="F67" s="100" t="str">
        <f ca="1">CONCATENATE("[…]", TEXT(NOW(),"dd/mm/yyy hh:mm:ss"))</f>
        <v>[…]12/12/2024 16:47:43</v>
      </c>
    </row>
    <row r="68" spans="1:6" x14ac:dyDescent="0.45">
      <c r="A68" s="63" t="s">
        <v>51</v>
      </c>
      <c r="B68" s="98" t="s">
        <v>109</v>
      </c>
      <c r="C68" s="98" t="s">
        <v>110</v>
      </c>
      <c r="D68" s="98" t="s">
        <v>107</v>
      </c>
      <c r="E68" s="99" t="s">
        <v>108</v>
      </c>
      <c r="F68" s="99" t="str">
        <f ca="1">MID(CELL("filename"),SEARCH("[",CELL("filename"))+1,SEARCH("]",CELL("filename"))-SEARCH("[",CELL("filename"))-1)</f>
        <v>PR24 FD OC16 ODI risk - Feeder Model (Serious Pollution Incidents).xlsx</v>
      </c>
    </row>
    <row r="69" spans="1:6" x14ac:dyDescent="0.45">
      <c r="A69" s="63" t="s">
        <v>51</v>
      </c>
      <c r="B69" s="98" t="s">
        <v>111</v>
      </c>
      <c r="C69" s="98" t="s">
        <v>112</v>
      </c>
      <c r="D69" s="98" t="s">
        <v>107</v>
      </c>
      <c r="E69" s="99" t="s">
        <v>108</v>
      </c>
      <c r="F69" s="99" t="s">
        <v>113</v>
      </c>
    </row>
    <row r="70" spans="1:6" x14ac:dyDescent="0.45">
      <c r="A70" s="63" t="s">
        <v>51</v>
      </c>
      <c r="B70" s="98" t="s">
        <v>114</v>
      </c>
      <c r="C70" s="98" t="s">
        <v>115</v>
      </c>
      <c r="D70" s="98" t="s">
        <v>116</v>
      </c>
      <c r="E70" s="99" t="s">
        <v>108</v>
      </c>
      <c r="F70" s="101" t="s">
        <v>113</v>
      </c>
    </row>
    <row r="71" spans="1:6" x14ac:dyDescent="0.45">
      <c r="A71" s="63" t="s">
        <v>51</v>
      </c>
      <c r="B71" s="2" t="s">
        <v>117</v>
      </c>
      <c r="C71" s="2" t="s">
        <v>118</v>
      </c>
      <c r="D71" s="2" t="s">
        <v>119</v>
      </c>
      <c r="E71" s="96" t="s">
        <v>108</v>
      </c>
      <c r="F71" s="102">
        <f>'Final Output'!J9</f>
        <v>-2</v>
      </c>
    </row>
    <row r="72" spans="1:6" x14ac:dyDescent="0.45">
      <c r="A72" s="63" t="s">
        <v>51</v>
      </c>
      <c r="B72" s="2" t="s">
        <v>120</v>
      </c>
      <c r="C72" s="2" t="s">
        <v>121</v>
      </c>
      <c r="D72" s="2" t="s">
        <v>119</v>
      </c>
      <c r="E72" s="96" t="s">
        <v>108</v>
      </c>
      <c r="F72" s="102">
        <f>'Final Output'!J10</f>
        <v>-1</v>
      </c>
    </row>
    <row r="73" spans="1:6" x14ac:dyDescent="0.45">
      <c r="A73" s="63" t="s">
        <v>51</v>
      </c>
      <c r="B73" s="2" t="s">
        <v>122</v>
      </c>
      <c r="C73" s="2" t="s">
        <v>123</v>
      </c>
      <c r="D73" s="2" t="s">
        <v>119</v>
      </c>
      <c r="E73" s="96" t="s">
        <v>108</v>
      </c>
      <c r="F73" s="102">
        <f>'Final Output'!J11</f>
        <v>-1</v>
      </c>
    </row>
    <row r="74" spans="1:6" x14ac:dyDescent="0.45">
      <c r="A74" s="63" t="s">
        <v>51</v>
      </c>
      <c r="B74" s="2" t="s">
        <v>124</v>
      </c>
      <c r="C74" s="2" t="s">
        <v>125</v>
      </c>
      <c r="D74" s="2" t="s">
        <v>119</v>
      </c>
      <c r="E74" s="96" t="s">
        <v>108</v>
      </c>
      <c r="F74" s="102">
        <f>'Final Output'!J12</f>
        <v>-1</v>
      </c>
    </row>
    <row r="75" spans="1:6" x14ac:dyDescent="0.45">
      <c r="A75" s="63" t="s">
        <v>51</v>
      </c>
      <c r="B75" s="2" t="s">
        <v>126</v>
      </c>
      <c r="C75" s="2" t="s">
        <v>127</v>
      </c>
      <c r="D75" s="2" t="s">
        <v>119</v>
      </c>
      <c r="E75" s="96" t="s">
        <v>108</v>
      </c>
      <c r="F75" s="102">
        <f>'Final Output'!J13</f>
        <v>-1</v>
      </c>
    </row>
    <row r="76" spans="1:6" x14ac:dyDescent="0.45">
      <c r="A76" s="63" t="s">
        <v>51</v>
      </c>
      <c r="B76" s="2" t="s">
        <v>128</v>
      </c>
      <c r="C76" s="2" t="s">
        <v>129</v>
      </c>
      <c r="D76" s="2" t="s">
        <v>119</v>
      </c>
      <c r="E76" s="96" t="s">
        <v>108</v>
      </c>
      <c r="F76" s="102">
        <f>'Final Output'!J14</f>
        <v>-1</v>
      </c>
    </row>
    <row r="77" spans="1:6" x14ac:dyDescent="0.45">
      <c r="A77" s="63" t="s">
        <v>51</v>
      </c>
      <c r="B77" s="2" t="s">
        <v>130</v>
      </c>
      <c r="C77" s="2" t="s">
        <v>131</v>
      </c>
      <c r="D77" s="2" t="s">
        <v>119</v>
      </c>
      <c r="E77" s="96" t="s">
        <v>108</v>
      </c>
      <c r="F77" s="102">
        <f>'Final Output'!J15</f>
        <v>-1</v>
      </c>
    </row>
    <row r="78" spans="1:6" x14ac:dyDescent="0.45">
      <c r="A78" s="63" t="s">
        <v>51</v>
      </c>
      <c r="B78" s="2" t="s">
        <v>132</v>
      </c>
      <c r="C78" s="2" t="s">
        <v>133</v>
      </c>
      <c r="D78" s="2" t="s">
        <v>119</v>
      </c>
      <c r="E78" s="96" t="s">
        <v>108</v>
      </c>
      <c r="F78" s="102">
        <f>'Final Output'!J16</f>
        <v>-1</v>
      </c>
    </row>
    <row r="79" spans="1:6" x14ac:dyDescent="0.45">
      <c r="A79" s="63" t="s">
        <v>51</v>
      </c>
      <c r="B79" s="2" t="s">
        <v>134</v>
      </c>
      <c r="C79" s="2" t="s">
        <v>135</v>
      </c>
      <c r="D79" s="2" t="s">
        <v>119</v>
      </c>
      <c r="E79" s="96" t="s">
        <v>108</v>
      </c>
      <c r="F79" s="102">
        <f>'Final Output'!J17</f>
        <v>0</v>
      </c>
    </row>
    <row r="80" spans="1:6" x14ac:dyDescent="0.45">
      <c r="A80" s="63" t="s">
        <v>51</v>
      </c>
      <c r="B80" s="2" t="s">
        <v>136</v>
      </c>
      <c r="C80" s="2" t="s">
        <v>137</v>
      </c>
      <c r="D80" s="2" t="s">
        <v>119</v>
      </c>
      <c r="E80" s="96" t="s">
        <v>108</v>
      </c>
      <c r="F80" s="102">
        <f>'Final Output'!J18</f>
        <v>0</v>
      </c>
    </row>
    <row r="81" spans="1:6" x14ac:dyDescent="0.45">
      <c r="A81" s="63" t="s">
        <v>51</v>
      </c>
      <c r="B81" s="2" t="s">
        <v>138</v>
      </c>
      <c r="C81" s="2" t="s">
        <v>139</v>
      </c>
      <c r="D81" s="2" t="s">
        <v>119</v>
      </c>
      <c r="E81" s="96" t="s">
        <v>108</v>
      </c>
      <c r="F81" s="102">
        <f>'Final Output'!J19</f>
        <v>0</v>
      </c>
    </row>
    <row r="82" spans="1:6" x14ac:dyDescent="0.45">
      <c r="A82" s="63" t="s">
        <v>51</v>
      </c>
      <c r="B82" s="2" t="s">
        <v>140</v>
      </c>
      <c r="C82" s="2" t="s">
        <v>141</v>
      </c>
      <c r="D82" s="2" t="s">
        <v>119</v>
      </c>
      <c r="E82" s="96" t="s">
        <v>108</v>
      </c>
      <c r="F82" s="102">
        <f>'Final Output'!J20</f>
        <v>0</v>
      </c>
    </row>
    <row r="83" spans="1:6" x14ac:dyDescent="0.45">
      <c r="A83" s="63" t="s">
        <v>51</v>
      </c>
      <c r="B83" s="2" t="s">
        <v>142</v>
      </c>
      <c r="C83" s="2" t="s">
        <v>143</v>
      </c>
      <c r="D83" s="2" t="s">
        <v>119</v>
      </c>
      <c r="E83" s="96" t="s">
        <v>108</v>
      </c>
      <c r="F83" s="102">
        <f>'Final Output'!J21</f>
        <v>0</v>
      </c>
    </row>
    <row r="84" spans="1:6" x14ac:dyDescent="0.45">
      <c r="A84" s="63" t="s">
        <v>51</v>
      </c>
      <c r="B84" s="2" t="s">
        <v>144</v>
      </c>
      <c r="C84" s="2" t="s">
        <v>145</v>
      </c>
      <c r="D84" s="2" t="s">
        <v>119</v>
      </c>
      <c r="E84" s="96" t="s">
        <v>108</v>
      </c>
      <c r="F84" s="102">
        <f>'Final Output'!J22</f>
        <v>0</v>
      </c>
    </row>
    <row r="85" spans="1:6" x14ac:dyDescent="0.45">
      <c r="A85" s="63" t="s">
        <v>51</v>
      </c>
      <c r="B85" s="2" t="s">
        <v>146</v>
      </c>
      <c r="C85" s="2" t="s">
        <v>147</v>
      </c>
      <c r="D85" s="2" t="s">
        <v>119</v>
      </c>
      <c r="E85" s="96" t="s">
        <v>108</v>
      </c>
      <c r="F85" s="102">
        <f>'Final Output'!J23</f>
        <v>0</v>
      </c>
    </row>
    <row r="86" spans="1:6" x14ac:dyDescent="0.45">
      <c r="A86" s="63" t="s">
        <v>51</v>
      </c>
      <c r="B86" s="2" t="s">
        <v>148</v>
      </c>
      <c r="C86" s="2" t="s">
        <v>149</v>
      </c>
      <c r="D86" s="2" t="s">
        <v>119</v>
      </c>
      <c r="E86" s="96" t="s">
        <v>108</v>
      </c>
      <c r="F86" s="102">
        <f>'Final Output'!J24</f>
        <v>0</v>
      </c>
    </row>
    <row r="87" spans="1:6" x14ac:dyDescent="0.45">
      <c r="A87" s="63" t="s">
        <v>51</v>
      </c>
      <c r="B87" s="2" t="s">
        <v>150</v>
      </c>
      <c r="C87" s="2" t="s">
        <v>151</v>
      </c>
      <c r="D87" s="2" t="s">
        <v>119</v>
      </c>
      <c r="E87" s="96" t="s">
        <v>108</v>
      </c>
      <c r="F87" s="102">
        <f>'Final Output'!J25</f>
        <v>0</v>
      </c>
    </row>
    <row r="88" spans="1:6" x14ac:dyDescent="0.45">
      <c r="A88" s="63" t="s">
        <v>52</v>
      </c>
      <c r="B88" s="98" t="s">
        <v>105</v>
      </c>
      <c r="C88" s="98" t="s">
        <v>106</v>
      </c>
      <c r="D88" s="98" t="s">
        <v>107</v>
      </c>
      <c r="E88" s="99" t="s">
        <v>108</v>
      </c>
      <c r="F88" s="100" t="str">
        <f ca="1">CONCATENATE("[…]", TEXT(NOW(),"dd/mm/yyy hh:mm:ss"))</f>
        <v>[…]12/12/2024 16:47:43</v>
      </c>
    </row>
    <row r="89" spans="1:6" x14ac:dyDescent="0.45">
      <c r="A89" s="63" t="s">
        <v>52</v>
      </c>
      <c r="B89" s="98" t="s">
        <v>109</v>
      </c>
      <c r="C89" s="98" t="s">
        <v>110</v>
      </c>
      <c r="D89" s="98" t="s">
        <v>107</v>
      </c>
      <c r="E89" s="99" t="s">
        <v>108</v>
      </c>
      <c r="F89" s="99" t="str">
        <f ca="1">MID(CELL("filename"),SEARCH("[",CELL("filename"))+1,SEARCH("]",CELL("filename"))-SEARCH("[",CELL("filename"))-1)</f>
        <v>PR24 FD OC16 ODI risk - Feeder Model (Serious Pollution Incidents).xlsx</v>
      </c>
    </row>
    <row r="90" spans="1:6" x14ac:dyDescent="0.45">
      <c r="A90" s="63" t="s">
        <v>52</v>
      </c>
      <c r="B90" s="98" t="s">
        <v>111</v>
      </c>
      <c r="C90" s="98" t="s">
        <v>112</v>
      </c>
      <c r="D90" s="98" t="s">
        <v>107</v>
      </c>
      <c r="E90" s="99" t="s">
        <v>108</v>
      </c>
      <c r="F90" s="99" t="s">
        <v>113</v>
      </c>
    </row>
    <row r="91" spans="1:6" x14ac:dyDescent="0.45">
      <c r="A91" s="63" t="s">
        <v>52</v>
      </c>
      <c r="B91" s="98" t="s">
        <v>114</v>
      </c>
      <c r="C91" s="98" t="s">
        <v>115</v>
      </c>
      <c r="D91" s="98" t="s">
        <v>116</v>
      </c>
      <c r="E91" s="99" t="s">
        <v>108</v>
      </c>
      <c r="F91" s="101" t="s">
        <v>113</v>
      </c>
    </row>
    <row r="92" spans="1:6" x14ac:dyDescent="0.45">
      <c r="A92" s="63" t="s">
        <v>52</v>
      </c>
      <c r="B92" s="2" t="s">
        <v>117</v>
      </c>
      <c r="C92" s="2" t="s">
        <v>118</v>
      </c>
      <c r="D92" s="2" t="s">
        <v>119</v>
      </c>
      <c r="E92" s="96" t="s">
        <v>108</v>
      </c>
      <c r="F92" s="102">
        <f>'Final Output'!J9</f>
        <v>-2</v>
      </c>
    </row>
    <row r="93" spans="1:6" x14ac:dyDescent="0.45">
      <c r="A93" s="63" t="s">
        <v>52</v>
      </c>
      <c r="B93" s="2" t="s">
        <v>120</v>
      </c>
      <c r="C93" s="2" t="s">
        <v>121</v>
      </c>
      <c r="D93" s="2" t="s">
        <v>119</v>
      </c>
      <c r="E93" s="96" t="s">
        <v>108</v>
      </c>
      <c r="F93" s="102">
        <f>'Final Output'!J10</f>
        <v>-1</v>
      </c>
    </row>
    <row r="94" spans="1:6" x14ac:dyDescent="0.45">
      <c r="A94" s="63" t="s">
        <v>52</v>
      </c>
      <c r="B94" s="2" t="s">
        <v>122</v>
      </c>
      <c r="C94" s="2" t="s">
        <v>123</v>
      </c>
      <c r="D94" s="2" t="s">
        <v>119</v>
      </c>
      <c r="E94" s="96" t="s">
        <v>108</v>
      </c>
      <c r="F94" s="102">
        <f>'Final Output'!J11</f>
        <v>-1</v>
      </c>
    </row>
    <row r="95" spans="1:6" x14ac:dyDescent="0.45">
      <c r="A95" s="63" t="s">
        <v>52</v>
      </c>
      <c r="B95" s="2" t="s">
        <v>124</v>
      </c>
      <c r="C95" s="2" t="s">
        <v>125</v>
      </c>
      <c r="D95" s="2" t="s">
        <v>119</v>
      </c>
      <c r="E95" s="96" t="s">
        <v>108</v>
      </c>
      <c r="F95" s="102">
        <f>'Final Output'!J12</f>
        <v>-1</v>
      </c>
    </row>
    <row r="96" spans="1:6" x14ac:dyDescent="0.45">
      <c r="A96" s="63" t="s">
        <v>52</v>
      </c>
      <c r="B96" s="2" t="s">
        <v>126</v>
      </c>
      <c r="C96" s="2" t="s">
        <v>127</v>
      </c>
      <c r="D96" s="2" t="s">
        <v>119</v>
      </c>
      <c r="E96" s="96" t="s">
        <v>108</v>
      </c>
      <c r="F96" s="102">
        <f>'Final Output'!J13</f>
        <v>-1</v>
      </c>
    </row>
    <row r="97" spans="1:6" x14ac:dyDescent="0.45">
      <c r="A97" s="63" t="s">
        <v>52</v>
      </c>
      <c r="B97" s="2" t="s">
        <v>128</v>
      </c>
      <c r="C97" s="2" t="s">
        <v>129</v>
      </c>
      <c r="D97" s="2" t="s">
        <v>119</v>
      </c>
      <c r="E97" s="96" t="s">
        <v>108</v>
      </c>
      <c r="F97" s="102">
        <f>'Final Output'!J14</f>
        <v>-1</v>
      </c>
    </row>
    <row r="98" spans="1:6" x14ac:dyDescent="0.45">
      <c r="A98" s="63" t="s">
        <v>52</v>
      </c>
      <c r="B98" s="2" t="s">
        <v>130</v>
      </c>
      <c r="C98" s="2" t="s">
        <v>131</v>
      </c>
      <c r="D98" s="2" t="s">
        <v>119</v>
      </c>
      <c r="E98" s="96" t="s">
        <v>108</v>
      </c>
      <c r="F98" s="102">
        <f>'Final Output'!J15</f>
        <v>-1</v>
      </c>
    </row>
    <row r="99" spans="1:6" x14ac:dyDescent="0.45">
      <c r="A99" s="63" t="s">
        <v>52</v>
      </c>
      <c r="B99" s="2" t="s">
        <v>132</v>
      </c>
      <c r="C99" s="2" t="s">
        <v>133</v>
      </c>
      <c r="D99" s="2" t="s">
        <v>119</v>
      </c>
      <c r="E99" s="96" t="s">
        <v>108</v>
      </c>
      <c r="F99" s="102">
        <f>'Final Output'!J16</f>
        <v>-1</v>
      </c>
    </row>
    <row r="100" spans="1:6" x14ac:dyDescent="0.45">
      <c r="A100" s="63" t="s">
        <v>52</v>
      </c>
      <c r="B100" s="2" t="s">
        <v>134</v>
      </c>
      <c r="C100" s="2" t="s">
        <v>135</v>
      </c>
      <c r="D100" s="2" t="s">
        <v>119</v>
      </c>
      <c r="E100" s="96" t="s">
        <v>108</v>
      </c>
      <c r="F100" s="102">
        <f>'Final Output'!J17</f>
        <v>0</v>
      </c>
    </row>
    <row r="101" spans="1:6" x14ac:dyDescent="0.45">
      <c r="A101" s="63" t="s">
        <v>52</v>
      </c>
      <c r="B101" s="2" t="s">
        <v>136</v>
      </c>
      <c r="C101" s="2" t="s">
        <v>137</v>
      </c>
      <c r="D101" s="2" t="s">
        <v>119</v>
      </c>
      <c r="E101" s="96" t="s">
        <v>108</v>
      </c>
      <c r="F101" s="102">
        <f>'Final Output'!J18</f>
        <v>0</v>
      </c>
    </row>
    <row r="102" spans="1:6" x14ac:dyDescent="0.45">
      <c r="A102" s="63" t="s">
        <v>52</v>
      </c>
      <c r="B102" s="2" t="s">
        <v>138</v>
      </c>
      <c r="C102" s="2" t="s">
        <v>139</v>
      </c>
      <c r="D102" s="2" t="s">
        <v>119</v>
      </c>
      <c r="E102" s="96" t="s">
        <v>108</v>
      </c>
      <c r="F102" s="102">
        <f>'Final Output'!J19</f>
        <v>0</v>
      </c>
    </row>
    <row r="103" spans="1:6" x14ac:dyDescent="0.45">
      <c r="A103" s="63" t="s">
        <v>52</v>
      </c>
      <c r="B103" s="2" t="s">
        <v>140</v>
      </c>
      <c r="C103" s="2" t="s">
        <v>141</v>
      </c>
      <c r="D103" s="2" t="s">
        <v>119</v>
      </c>
      <c r="E103" s="96" t="s">
        <v>108</v>
      </c>
      <c r="F103" s="102">
        <f>'Final Output'!J20</f>
        <v>0</v>
      </c>
    </row>
    <row r="104" spans="1:6" x14ac:dyDescent="0.45">
      <c r="A104" s="63" t="s">
        <v>52</v>
      </c>
      <c r="B104" s="2" t="s">
        <v>142</v>
      </c>
      <c r="C104" s="2" t="s">
        <v>143</v>
      </c>
      <c r="D104" s="2" t="s">
        <v>119</v>
      </c>
      <c r="E104" s="96" t="s">
        <v>108</v>
      </c>
      <c r="F104" s="102">
        <f>'Final Output'!J21</f>
        <v>0</v>
      </c>
    </row>
    <row r="105" spans="1:6" x14ac:dyDescent="0.45">
      <c r="A105" s="63" t="s">
        <v>52</v>
      </c>
      <c r="B105" s="2" t="s">
        <v>144</v>
      </c>
      <c r="C105" s="2" t="s">
        <v>145</v>
      </c>
      <c r="D105" s="2" t="s">
        <v>119</v>
      </c>
      <c r="E105" s="96" t="s">
        <v>108</v>
      </c>
      <c r="F105" s="102">
        <f>'Final Output'!J22</f>
        <v>0</v>
      </c>
    </row>
    <row r="106" spans="1:6" x14ac:dyDescent="0.45">
      <c r="A106" s="63" t="s">
        <v>52</v>
      </c>
      <c r="B106" s="2" t="s">
        <v>146</v>
      </c>
      <c r="C106" s="2" t="s">
        <v>147</v>
      </c>
      <c r="D106" s="2" t="s">
        <v>119</v>
      </c>
      <c r="E106" s="96" t="s">
        <v>108</v>
      </c>
      <c r="F106" s="102">
        <f>'Final Output'!J23</f>
        <v>0</v>
      </c>
    </row>
    <row r="107" spans="1:6" x14ac:dyDescent="0.45">
      <c r="A107" s="63" t="s">
        <v>52</v>
      </c>
      <c r="B107" s="2" t="s">
        <v>148</v>
      </c>
      <c r="C107" s="2" t="s">
        <v>149</v>
      </c>
      <c r="D107" s="2" t="s">
        <v>119</v>
      </c>
      <c r="E107" s="96" t="s">
        <v>108</v>
      </c>
      <c r="F107" s="102">
        <f>'Final Output'!J24</f>
        <v>0</v>
      </c>
    </row>
    <row r="108" spans="1:6" x14ac:dyDescent="0.45">
      <c r="A108" s="63" t="s">
        <v>52</v>
      </c>
      <c r="B108" s="2" t="s">
        <v>150</v>
      </c>
      <c r="C108" s="2" t="s">
        <v>151</v>
      </c>
      <c r="D108" s="2" t="s">
        <v>119</v>
      </c>
      <c r="E108" s="96" t="s">
        <v>108</v>
      </c>
      <c r="F108" s="102">
        <f>'Final Output'!J25</f>
        <v>0</v>
      </c>
    </row>
    <row r="109" spans="1:6" x14ac:dyDescent="0.45">
      <c r="A109" s="63" t="s">
        <v>53</v>
      </c>
      <c r="B109" s="98" t="s">
        <v>105</v>
      </c>
      <c r="C109" s="98" t="s">
        <v>106</v>
      </c>
      <c r="D109" s="98" t="s">
        <v>107</v>
      </c>
      <c r="E109" s="99" t="s">
        <v>108</v>
      </c>
      <c r="F109" s="100" t="str">
        <f ca="1">CONCATENATE("[…]", TEXT(NOW(),"dd/mm/yyy hh:mm:ss"))</f>
        <v>[…]12/12/2024 16:47:43</v>
      </c>
    </row>
    <row r="110" spans="1:6" x14ac:dyDescent="0.45">
      <c r="A110" s="63" t="s">
        <v>53</v>
      </c>
      <c r="B110" s="98" t="s">
        <v>109</v>
      </c>
      <c r="C110" s="98" t="s">
        <v>110</v>
      </c>
      <c r="D110" s="98" t="s">
        <v>107</v>
      </c>
      <c r="E110" s="99" t="s">
        <v>108</v>
      </c>
      <c r="F110" s="99" t="str">
        <f ca="1">MID(CELL("filename"),SEARCH("[",CELL("filename"))+1,SEARCH("]",CELL("filename"))-SEARCH("[",CELL("filename"))-1)</f>
        <v>PR24 FD OC16 ODI risk - Feeder Model (Serious Pollution Incidents).xlsx</v>
      </c>
    </row>
    <row r="111" spans="1:6" x14ac:dyDescent="0.45">
      <c r="A111" s="63" t="s">
        <v>53</v>
      </c>
      <c r="B111" s="98" t="s">
        <v>111</v>
      </c>
      <c r="C111" s="98" t="s">
        <v>112</v>
      </c>
      <c r="D111" s="98" t="s">
        <v>107</v>
      </c>
      <c r="E111" s="99" t="s">
        <v>108</v>
      </c>
      <c r="F111" s="99" t="s">
        <v>113</v>
      </c>
    </row>
    <row r="112" spans="1:6" x14ac:dyDescent="0.45">
      <c r="A112" s="63" t="s">
        <v>53</v>
      </c>
      <c r="B112" s="98" t="s">
        <v>114</v>
      </c>
      <c r="C112" s="98" t="s">
        <v>115</v>
      </c>
      <c r="D112" s="98" t="s">
        <v>116</v>
      </c>
      <c r="E112" s="99" t="s">
        <v>108</v>
      </c>
      <c r="F112" s="101" t="s">
        <v>113</v>
      </c>
    </row>
    <row r="113" spans="1:6" x14ac:dyDescent="0.45">
      <c r="A113" s="63" t="s">
        <v>53</v>
      </c>
      <c r="B113" s="2" t="s">
        <v>117</v>
      </c>
      <c r="C113" s="2" t="s">
        <v>118</v>
      </c>
      <c r="D113" s="2" t="s">
        <v>119</v>
      </c>
      <c r="E113" s="96" t="s">
        <v>108</v>
      </c>
      <c r="F113" s="102">
        <f>'Final Output'!J9</f>
        <v>-2</v>
      </c>
    </row>
    <row r="114" spans="1:6" x14ac:dyDescent="0.45">
      <c r="A114" s="63" t="s">
        <v>53</v>
      </c>
      <c r="B114" s="2" t="s">
        <v>120</v>
      </c>
      <c r="C114" s="2" t="s">
        <v>121</v>
      </c>
      <c r="D114" s="2" t="s">
        <v>119</v>
      </c>
      <c r="E114" s="96" t="s">
        <v>108</v>
      </c>
      <c r="F114" s="102">
        <f>'Final Output'!J10</f>
        <v>-1</v>
      </c>
    </row>
    <row r="115" spans="1:6" x14ac:dyDescent="0.45">
      <c r="A115" s="63" t="s">
        <v>53</v>
      </c>
      <c r="B115" s="2" t="s">
        <v>122</v>
      </c>
      <c r="C115" s="2" t="s">
        <v>123</v>
      </c>
      <c r="D115" s="2" t="s">
        <v>119</v>
      </c>
      <c r="E115" s="96" t="s">
        <v>108</v>
      </c>
      <c r="F115" s="102">
        <f>'Final Output'!J11</f>
        <v>-1</v>
      </c>
    </row>
    <row r="116" spans="1:6" x14ac:dyDescent="0.45">
      <c r="A116" s="63" t="s">
        <v>53</v>
      </c>
      <c r="B116" s="2" t="s">
        <v>124</v>
      </c>
      <c r="C116" s="2" t="s">
        <v>125</v>
      </c>
      <c r="D116" s="2" t="s">
        <v>119</v>
      </c>
      <c r="E116" s="96" t="s">
        <v>108</v>
      </c>
      <c r="F116" s="102">
        <f>'Final Output'!J12</f>
        <v>-1</v>
      </c>
    </row>
    <row r="117" spans="1:6" x14ac:dyDescent="0.45">
      <c r="A117" s="63" t="s">
        <v>53</v>
      </c>
      <c r="B117" s="2" t="s">
        <v>126</v>
      </c>
      <c r="C117" s="2" t="s">
        <v>127</v>
      </c>
      <c r="D117" s="2" t="s">
        <v>119</v>
      </c>
      <c r="E117" s="96" t="s">
        <v>108</v>
      </c>
      <c r="F117" s="102">
        <f>'Final Output'!J13</f>
        <v>-1</v>
      </c>
    </row>
    <row r="118" spans="1:6" x14ac:dyDescent="0.45">
      <c r="A118" s="63" t="s">
        <v>53</v>
      </c>
      <c r="B118" s="2" t="s">
        <v>128</v>
      </c>
      <c r="C118" s="2" t="s">
        <v>129</v>
      </c>
      <c r="D118" s="2" t="s">
        <v>119</v>
      </c>
      <c r="E118" s="96" t="s">
        <v>108</v>
      </c>
      <c r="F118" s="102">
        <f>'Final Output'!J14</f>
        <v>-1</v>
      </c>
    </row>
    <row r="119" spans="1:6" x14ac:dyDescent="0.45">
      <c r="A119" s="63" t="s">
        <v>53</v>
      </c>
      <c r="B119" s="2" t="s">
        <v>130</v>
      </c>
      <c r="C119" s="2" t="s">
        <v>131</v>
      </c>
      <c r="D119" s="2" t="s">
        <v>119</v>
      </c>
      <c r="E119" s="96" t="s">
        <v>108</v>
      </c>
      <c r="F119" s="102">
        <f>'Final Output'!J15</f>
        <v>-1</v>
      </c>
    </row>
    <row r="120" spans="1:6" x14ac:dyDescent="0.45">
      <c r="A120" s="63" t="s">
        <v>53</v>
      </c>
      <c r="B120" s="2" t="s">
        <v>132</v>
      </c>
      <c r="C120" s="2" t="s">
        <v>133</v>
      </c>
      <c r="D120" s="2" t="s">
        <v>119</v>
      </c>
      <c r="E120" s="96" t="s">
        <v>108</v>
      </c>
      <c r="F120" s="102">
        <f>'Final Output'!J16</f>
        <v>-1</v>
      </c>
    </row>
    <row r="121" spans="1:6" x14ac:dyDescent="0.45">
      <c r="A121" s="63" t="s">
        <v>53</v>
      </c>
      <c r="B121" s="2" t="s">
        <v>134</v>
      </c>
      <c r="C121" s="2" t="s">
        <v>135</v>
      </c>
      <c r="D121" s="2" t="s">
        <v>119</v>
      </c>
      <c r="E121" s="96" t="s">
        <v>108</v>
      </c>
      <c r="F121" s="102">
        <f>'Final Output'!J17</f>
        <v>0</v>
      </c>
    </row>
    <row r="122" spans="1:6" x14ac:dyDescent="0.45">
      <c r="A122" s="63" t="s">
        <v>53</v>
      </c>
      <c r="B122" s="2" t="s">
        <v>136</v>
      </c>
      <c r="C122" s="2" t="s">
        <v>137</v>
      </c>
      <c r="D122" s="2" t="s">
        <v>119</v>
      </c>
      <c r="E122" s="96" t="s">
        <v>108</v>
      </c>
      <c r="F122" s="102">
        <f>'Final Output'!J18</f>
        <v>0</v>
      </c>
    </row>
    <row r="123" spans="1:6" x14ac:dyDescent="0.45">
      <c r="A123" s="63" t="s">
        <v>53</v>
      </c>
      <c r="B123" s="2" t="s">
        <v>138</v>
      </c>
      <c r="C123" s="2" t="s">
        <v>139</v>
      </c>
      <c r="D123" s="2" t="s">
        <v>119</v>
      </c>
      <c r="E123" s="96" t="s">
        <v>108</v>
      </c>
      <c r="F123" s="102">
        <f>'Final Output'!J19</f>
        <v>0</v>
      </c>
    </row>
    <row r="124" spans="1:6" x14ac:dyDescent="0.45">
      <c r="A124" s="63" t="s">
        <v>53</v>
      </c>
      <c r="B124" s="2" t="s">
        <v>140</v>
      </c>
      <c r="C124" s="2" t="s">
        <v>141</v>
      </c>
      <c r="D124" s="2" t="s">
        <v>119</v>
      </c>
      <c r="E124" s="96" t="s">
        <v>108</v>
      </c>
      <c r="F124" s="102">
        <f>'Final Output'!J20</f>
        <v>0</v>
      </c>
    </row>
    <row r="125" spans="1:6" x14ac:dyDescent="0.45">
      <c r="A125" s="63" t="s">
        <v>53</v>
      </c>
      <c r="B125" s="2" t="s">
        <v>142</v>
      </c>
      <c r="C125" s="2" t="s">
        <v>143</v>
      </c>
      <c r="D125" s="2" t="s">
        <v>119</v>
      </c>
      <c r="E125" s="96" t="s">
        <v>108</v>
      </c>
      <c r="F125" s="102">
        <f>'Final Output'!J21</f>
        <v>0</v>
      </c>
    </row>
    <row r="126" spans="1:6" x14ac:dyDescent="0.45">
      <c r="A126" s="63" t="s">
        <v>53</v>
      </c>
      <c r="B126" s="2" t="s">
        <v>144</v>
      </c>
      <c r="C126" s="2" t="s">
        <v>145</v>
      </c>
      <c r="D126" s="2" t="s">
        <v>119</v>
      </c>
      <c r="E126" s="96" t="s">
        <v>108</v>
      </c>
      <c r="F126" s="102">
        <f>'Final Output'!J22</f>
        <v>0</v>
      </c>
    </row>
    <row r="127" spans="1:6" x14ac:dyDescent="0.45">
      <c r="A127" s="63" t="s">
        <v>53</v>
      </c>
      <c r="B127" s="2" t="s">
        <v>146</v>
      </c>
      <c r="C127" s="2" t="s">
        <v>147</v>
      </c>
      <c r="D127" s="2" t="s">
        <v>119</v>
      </c>
      <c r="E127" s="96" t="s">
        <v>108</v>
      </c>
      <c r="F127" s="102">
        <f>'Final Output'!J23</f>
        <v>0</v>
      </c>
    </row>
    <row r="128" spans="1:6" x14ac:dyDescent="0.45">
      <c r="A128" s="63" t="s">
        <v>53</v>
      </c>
      <c r="B128" s="2" t="s">
        <v>148</v>
      </c>
      <c r="C128" s="2" t="s">
        <v>149</v>
      </c>
      <c r="D128" s="2" t="s">
        <v>119</v>
      </c>
      <c r="E128" s="96" t="s">
        <v>108</v>
      </c>
      <c r="F128" s="102">
        <f>'Final Output'!J24</f>
        <v>0</v>
      </c>
    </row>
    <row r="129" spans="1:6" x14ac:dyDescent="0.45">
      <c r="A129" s="63" t="s">
        <v>53</v>
      </c>
      <c r="B129" s="2" t="s">
        <v>150</v>
      </c>
      <c r="C129" s="2" t="s">
        <v>151</v>
      </c>
      <c r="D129" s="2" t="s">
        <v>119</v>
      </c>
      <c r="E129" s="96" t="s">
        <v>108</v>
      </c>
      <c r="F129" s="102">
        <f>'Final Output'!J25</f>
        <v>0</v>
      </c>
    </row>
    <row r="130" spans="1:6" x14ac:dyDescent="0.45">
      <c r="A130" s="63" t="s">
        <v>34</v>
      </c>
      <c r="B130" s="98" t="s">
        <v>105</v>
      </c>
      <c r="C130" s="98" t="s">
        <v>106</v>
      </c>
      <c r="D130" s="98" t="s">
        <v>107</v>
      </c>
      <c r="E130" s="99" t="s">
        <v>108</v>
      </c>
      <c r="F130" s="100" t="str">
        <f ca="1">CONCATENATE("[…]", TEXT(NOW(),"dd/mm/yyy hh:mm:ss"))</f>
        <v>[…]12/12/2024 16:47:43</v>
      </c>
    </row>
    <row r="131" spans="1:6" x14ac:dyDescent="0.45">
      <c r="A131" s="63" t="s">
        <v>34</v>
      </c>
      <c r="B131" s="98" t="s">
        <v>109</v>
      </c>
      <c r="C131" s="98" t="s">
        <v>110</v>
      </c>
      <c r="D131" s="98" t="s">
        <v>107</v>
      </c>
      <c r="E131" s="99" t="s">
        <v>108</v>
      </c>
      <c r="F131" s="99" t="str">
        <f ca="1">MID(CELL("filename"),SEARCH("[",CELL("filename"))+1,SEARCH("]",CELL("filename"))-SEARCH("[",CELL("filename"))-1)</f>
        <v>PR24 FD OC16 ODI risk - Feeder Model (Serious Pollution Incidents).xlsx</v>
      </c>
    </row>
    <row r="132" spans="1:6" x14ac:dyDescent="0.45">
      <c r="A132" s="63" t="s">
        <v>34</v>
      </c>
      <c r="B132" s="98" t="s">
        <v>111</v>
      </c>
      <c r="C132" s="98" t="s">
        <v>112</v>
      </c>
      <c r="D132" s="98" t="s">
        <v>107</v>
      </c>
      <c r="E132" s="99" t="s">
        <v>108</v>
      </c>
      <c r="F132" s="99" t="s">
        <v>113</v>
      </c>
    </row>
    <row r="133" spans="1:6" x14ac:dyDescent="0.45">
      <c r="A133" s="63" t="s">
        <v>34</v>
      </c>
      <c r="B133" s="98" t="s">
        <v>114</v>
      </c>
      <c r="C133" s="98" t="s">
        <v>115</v>
      </c>
      <c r="D133" s="98" t="s">
        <v>116</v>
      </c>
      <c r="E133" s="99" t="s">
        <v>108</v>
      </c>
      <c r="F133" s="101" t="s">
        <v>113</v>
      </c>
    </row>
    <row r="134" spans="1:6" x14ac:dyDescent="0.45">
      <c r="A134" s="63" t="s">
        <v>34</v>
      </c>
      <c r="B134" s="2" t="s">
        <v>117</v>
      </c>
      <c r="C134" s="2" t="s">
        <v>118</v>
      </c>
      <c r="D134" s="2" t="s">
        <v>119</v>
      </c>
      <c r="E134" s="96" t="s">
        <v>108</v>
      </c>
      <c r="F134" s="102">
        <f>'Final Output'!J29</f>
        <v>-4</v>
      </c>
    </row>
    <row r="135" spans="1:6" x14ac:dyDescent="0.45">
      <c r="A135" s="63" t="s">
        <v>34</v>
      </c>
      <c r="B135" s="2" t="s">
        <v>120</v>
      </c>
      <c r="C135" s="2" t="s">
        <v>121</v>
      </c>
      <c r="D135" s="2" t="s">
        <v>119</v>
      </c>
      <c r="E135" s="96" t="s">
        <v>108</v>
      </c>
      <c r="F135" s="102">
        <f>'Final Output'!J30</f>
        <v>-4</v>
      </c>
    </row>
    <row r="136" spans="1:6" x14ac:dyDescent="0.45">
      <c r="A136" s="63" t="s">
        <v>34</v>
      </c>
      <c r="B136" s="2" t="s">
        <v>122</v>
      </c>
      <c r="C136" s="2" t="s">
        <v>123</v>
      </c>
      <c r="D136" s="2" t="s">
        <v>119</v>
      </c>
      <c r="E136" s="96" t="s">
        <v>108</v>
      </c>
      <c r="F136" s="102">
        <f>'Final Output'!J31</f>
        <v>-3</v>
      </c>
    </row>
    <row r="137" spans="1:6" x14ac:dyDescent="0.45">
      <c r="A137" s="63" t="s">
        <v>34</v>
      </c>
      <c r="B137" s="2" t="s">
        <v>124</v>
      </c>
      <c r="C137" s="2" t="s">
        <v>125</v>
      </c>
      <c r="D137" s="2" t="s">
        <v>119</v>
      </c>
      <c r="E137" s="96" t="s">
        <v>108</v>
      </c>
      <c r="F137" s="102">
        <f>'Final Output'!J32</f>
        <v>-2</v>
      </c>
    </row>
    <row r="138" spans="1:6" x14ac:dyDescent="0.45">
      <c r="A138" s="63" t="s">
        <v>34</v>
      </c>
      <c r="B138" s="2" t="s">
        <v>126</v>
      </c>
      <c r="C138" s="2" t="s">
        <v>127</v>
      </c>
      <c r="D138" s="2" t="s">
        <v>119</v>
      </c>
      <c r="E138" s="96" t="s">
        <v>108</v>
      </c>
      <c r="F138" s="102">
        <f>'Final Output'!J33</f>
        <v>-2</v>
      </c>
    </row>
    <row r="139" spans="1:6" x14ac:dyDescent="0.45">
      <c r="A139" s="63" t="s">
        <v>34</v>
      </c>
      <c r="B139" s="2" t="s">
        <v>128</v>
      </c>
      <c r="C139" s="2" t="s">
        <v>129</v>
      </c>
      <c r="D139" s="2" t="s">
        <v>119</v>
      </c>
      <c r="E139" s="96" t="s">
        <v>108</v>
      </c>
      <c r="F139" s="102">
        <f>'Final Output'!J34</f>
        <v>-2</v>
      </c>
    </row>
    <row r="140" spans="1:6" x14ac:dyDescent="0.45">
      <c r="A140" s="63" t="s">
        <v>34</v>
      </c>
      <c r="B140" s="2" t="s">
        <v>130</v>
      </c>
      <c r="C140" s="2" t="s">
        <v>131</v>
      </c>
      <c r="D140" s="2" t="s">
        <v>119</v>
      </c>
      <c r="E140" s="96" t="s">
        <v>108</v>
      </c>
      <c r="F140" s="102">
        <f>'Final Output'!J35</f>
        <v>-2</v>
      </c>
    </row>
    <row r="141" spans="1:6" x14ac:dyDescent="0.45">
      <c r="A141" s="63" t="s">
        <v>34</v>
      </c>
      <c r="B141" s="2" t="s">
        <v>132</v>
      </c>
      <c r="C141" s="2" t="s">
        <v>133</v>
      </c>
      <c r="D141" s="2" t="s">
        <v>119</v>
      </c>
      <c r="E141" s="96" t="s">
        <v>108</v>
      </c>
      <c r="F141" s="102">
        <f>'Final Output'!J36</f>
        <v>-1</v>
      </c>
    </row>
    <row r="142" spans="1:6" x14ac:dyDescent="0.45">
      <c r="A142" s="63" t="s">
        <v>34</v>
      </c>
      <c r="B142" s="2" t="s">
        <v>134</v>
      </c>
      <c r="C142" s="2" t="s">
        <v>135</v>
      </c>
      <c r="D142" s="2" t="s">
        <v>119</v>
      </c>
      <c r="E142" s="96" t="s">
        <v>108</v>
      </c>
      <c r="F142" s="102">
        <f>'Final Output'!J37</f>
        <v>0</v>
      </c>
    </row>
    <row r="143" spans="1:6" x14ac:dyDescent="0.45">
      <c r="A143" s="63" t="s">
        <v>34</v>
      </c>
      <c r="B143" s="2" t="s">
        <v>136</v>
      </c>
      <c r="C143" s="2" t="s">
        <v>137</v>
      </c>
      <c r="D143" s="2" t="s">
        <v>119</v>
      </c>
      <c r="E143" s="96" t="s">
        <v>108</v>
      </c>
      <c r="F143" s="102">
        <f>'Final Output'!J38</f>
        <v>0</v>
      </c>
    </row>
    <row r="144" spans="1:6" x14ac:dyDescent="0.45">
      <c r="A144" s="63" t="s">
        <v>34</v>
      </c>
      <c r="B144" s="2" t="s">
        <v>138</v>
      </c>
      <c r="C144" s="2" t="s">
        <v>139</v>
      </c>
      <c r="D144" s="2" t="s">
        <v>119</v>
      </c>
      <c r="E144" s="96" t="s">
        <v>108</v>
      </c>
      <c r="F144" s="102">
        <f>'Final Output'!J39</f>
        <v>0</v>
      </c>
    </row>
    <row r="145" spans="1:6" x14ac:dyDescent="0.45">
      <c r="A145" s="63" t="s">
        <v>34</v>
      </c>
      <c r="B145" s="2" t="s">
        <v>140</v>
      </c>
      <c r="C145" s="2" t="s">
        <v>141</v>
      </c>
      <c r="D145" s="2" t="s">
        <v>119</v>
      </c>
      <c r="E145" s="96" t="s">
        <v>108</v>
      </c>
      <c r="F145" s="102">
        <f>'Final Output'!J40</f>
        <v>0</v>
      </c>
    </row>
    <row r="146" spans="1:6" x14ac:dyDescent="0.45">
      <c r="A146" s="63" t="s">
        <v>34</v>
      </c>
      <c r="B146" s="2" t="s">
        <v>142</v>
      </c>
      <c r="C146" s="2" t="s">
        <v>143</v>
      </c>
      <c r="D146" s="2" t="s">
        <v>119</v>
      </c>
      <c r="E146" s="96" t="s">
        <v>108</v>
      </c>
      <c r="F146" s="102">
        <f>'Final Output'!J41</f>
        <v>0</v>
      </c>
    </row>
    <row r="147" spans="1:6" x14ac:dyDescent="0.45">
      <c r="A147" s="63" t="s">
        <v>34</v>
      </c>
      <c r="B147" s="2" t="s">
        <v>144</v>
      </c>
      <c r="C147" s="2" t="s">
        <v>145</v>
      </c>
      <c r="D147" s="2" t="s">
        <v>119</v>
      </c>
      <c r="E147" s="96" t="s">
        <v>108</v>
      </c>
      <c r="F147" s="102">
        <f>'Final Output'!J42</f>
        <v>0</v>
      </c>
    </row>
    <row r="148" spans="1:6" x14ac:dyDescent="0.45">
      <c r="A148" s="63" t="s">
        <v>34</v>
      </c>
      <c r="B148" s="2" t="s">
        <v>146</v>
      </c>
      <c r="C148" s="2" t="s">
        <v>147</v>
      </c>
      <c r="D148" s="2" t="s">
        <v>119</v>
      </c>
      <c r="E148" s="96" t="s">
        <v>108</v>
      </c>
      <c r="F148" s="102">
        <f>'Final Output'!J43</f>
        <v>0</v>
      </c>
    </row>
    <row r="149" spans="1:6" x14ac:dyDescent="0.45">
      <c r="A149" s="63" t="s">
        <v>34</v>
      </c>
      <c r="B149" s="2" t="s">
        <v>148</v>
      </c>
      <c r="C149" s="2" t="s">
        <v>149</v>
      </c>
      <c r="D149" s="2" t="s">
        <v>119</v>
      </c>
      <c r="E149" s="96" t="s">
        <v>108</v>
      </c>
      <c r="F149" s="102">
        <f>'Final Output'!J44</f>
        <v>0</v>
      </c>
    </row>
    <row r="150" spans="1:6" x14ac:dyDescent="0.45">
      <c r="A150" s="63" t="s">
        <v>34</v>
      </c>
      <c r="B150" s="2" t="s">
        <v>150</v>
      </c>
      <c r="C150" s="2" t="s">
        <v>151</v>
      </c>
      <c r="D150" s="2" t="s">
        <v>119</v>
      </c>
      <c r="E150" s="96" t="s">
        <v>108</v>
      </c>
      <c r="F150" s="102">
        <f>'Final Output'!J45</f>
        <v>0</v>
      </c>
    </row>
    <row r="151" spans="1:6" x14ac:dyDescent="0.45">
      <c r="A151" s="63" t="s">
        <v>38</v>
      </c>
      <c r="B151" s="98" t="s">
        <v>105</v>
      </c>
      <c r="C151" s="98" t="s">
        <v>106</v>
      </c>
      <c r="D151" s="98" t="s">
        <v>107</v>
      </c>
      <c r="E151" s="99" t="s">
        <v>108</v>
      </c>
      <c r="F151" s="100" t="str">
        <f ca="1">CONCATENATE("[…]", TEXT(NOW(),"dd/mm/yyy hh:mm:ss"))</f>
        <v>[…]12/12/2024 16:47:43</v>
      </c>
    </row>
    <row r="152" spans="1:6" x14ac:dyDescent="0.45">
      <c r="A152" s="63" t="s">
        <v>38</v>
      </c>
      <c r="B152" s="98" t="s">
        <v>109</v>
      </c>
      <c r="C152" s="98" t="s">
        <v>110</v>
      </c>
      <c r="D152" s="98" t="s">
        <v>107</v>
      </c>
      <c r="E152" s="99" t="s">
        <v>108</v>
      </c>
      <c r="F152" s="99" t="str">
        <f ca="1">MID(CELL("filename"),SEARCH("[",CELL("filename"))+1,SEARCH("]",CELL("filename"))-SEARCH("[",CELL("filename"))-1)</f>
        <v>PR24 FD OC16 ODI risk - Feeder Model (Serious Pollution Incidents).xlsx</v>
      </c>
    </row>
    <row r="153" spans="1:6" x14ac:dyDescent="0.45">
      <c r="A153" s="63" t="s">
        <v>38</v>
      </c>
      <c r="B153" s="98" t="s">
        <v>111</v>
      </c>
      <c r="C153" s="98" t="s">
        <v>112</v>
      </c>
      <c r="D153" s="98" t="s">
        <v>107</v>
      </c>
      <c r="E153" s="99" t="s">
        <v>108</v>
      </c>
      <c r="F153" s="99" t="s">
        <v>113</v>
      </c>
    </row>
    <row r="154" spans="1:6" x14ac:dyDescent="0.45">
      <c r="A154" s="63" t="s">
        <v>38</v>
      </c>
      <c r="B154" s="98" t="s">
        <v>114</v>
      </c>
      <c r="C154" s="98" t="s">
        <v>115</v>
      </c>
      <c r="D154" s="98" t="s">
        <v>116</v>
      </c>
      <c r="E154" s="99" t="s">
        <v>108</v>
      </c>
      <c r="F154" s="101" t="s">
        <v>113</v>
      </c>
    </row>
    <row r="155" spans="1:6" x14ac:dyDescent="0.45">
      <c r="A155" s="63" t="s">
        <v>38</v>
      </c>
      <c r="B155" s="2" t="s">
        <v>117</v>
      </c>
      <c r="C155" s="2" t="s">
        <v>118</v>
      </c>
      <c r="D155" s="2" t="s">
        <v>119</v>
      </c>
      <c r="E155" s="96" t="s">
        <v>108</v>
      </c>
      <c r="F155" s="102">
        <f>'Final Output'!J47</f>
        <v>-3</v>
      </c>
    </row>
    <row r="156" spans="1:6" x14ac:dyDescent="0.45">
      <c r="A156" s="63" t="s">
        <v>38</v>
      </c>
      <c r="B156" s="2" t="s">
        <v>120</v>
      </c>
      <c r="C156" s="2" t="s">
        <v>121</v>
      </c>
      <c r="D156" s="2" t="s">
        <v>119</v>
      </c>
      <c r="E156" s="96" t="s">
        <v>108</v>
      </c>
      <c r="F156" s="102">
        <f>'Final Output'!J48</f>
        <v>-3</v>
      </c>
    </row>
    <row r="157" spans="1:6" x14ac:dyDescent="0.45">
      <c r="A157" s="63" t="s">
        <v>38</v>
      </c>
      <c r="B157" s="2" t="s">
        <v>122</v>
      </c>
      <c r="C157" s="2" t="s">
        <v>123</v>
      </c>
      <c r="D157" s="2" t="s">
        <v>119</v>
      </c>
      <c r="E157" s="96" t="s">
        <v>108</v>
      </c>
      <c r="F157" s="102">
        <f>'Final Output'!J49</f>
        <v>-2</v>
      </c>
    </row>
    <row r="158" spans="1:6" x14ac:dyDescent="0.45">
      <c r="A158" s="63" t="s">
        <v>38</v>
      </c>
      <c r="B158" s="2" t="s">
        <v>124</v>
      </c>
      <c r="C158" s="2" t="s">
        <v>125</v>
      </c>
      <c r="D158" s="2" t="s">
        <v>119</v>
      </c>
      <c r="E158" s="96" t="s">
        <v>108</v>
      </c>
      <c r="F158" s="102">
        <f>'Final Output'!J50</f>
        <v>-1</v>
      </c>
    </row>
    <row r="159" spans="1:6" x14ac:dyDescent="0.45">
      <c r="A159" s="63" t="s">
        <v>38</v>
      </c>
      <c r="B159" s="2" t="s">
        <v>126</v>
      </c>
      <c r="C159" s="2" t="s">
        <v>127</v>
      </c>
      <c r="D159" s="2" t="s">
        <v>119</v>
      </c>
      <c r="E159" s="96" t="s">
        <v>108</v>
      </c>
      <c r="F159" s="102">
        <f>'Final Output'!J51</f>
        <v>-1</v>
      </c>
    </row>
    <row r="160" spans="1:6" x14ac:dyDescent="0.45">
      <c r="A160" s="63" t="s">
        <v>38</v>
      </c>
      <c r="B160" s="2" t="s">
        <v>128</v>
      </c>
      <c r="C160" s="2" t="s">
        <v>129</v>
      </c>
      <c r="D160" s="2" t="s">
        <v>119</v>
      </c>
      <c r="E160" s="96" t="s">
        <v>108</v>
      </c>
      <c r="F160" s="102">
        <f>'Final Output'!J52</f>
        <v>-1</v>
      </c>
    </row>
    <row r="161" spans="1:6" x14ac:dyDescent="0.45">
      <c r="A161" s="63" t="s">
        <v>38</v>
      </c>
      <c r="B161" s="2" t="s">
        <v>130</v>
      </c>
      <c r="C161" s="2" t="s">
        <v>131</v>
      </c>
      <c r="D161" s="2" t="s">
        <v>119</v>
      </c>
      <c r="E161" s="96" t="s">
        <v>108</v>
      </c>
      <c r="F161" s="102">
        <f>'Final Output'!J53</f>
        <v>-1</v>
      </c>
    </row>
    <row r="162" spans="1:6" x14ac:dyDescent="0.45">
      <c r="A162" s="63" t="s">
        <v>38</v>
      </c>
      <c r="B162" s="2" t="s">
        <v>132</v>
      </c>
      <c r="C162" s="2" t="s">
        <v>133</v>
      </c>
      <c r="D162" s="2" t="s">
        <v>119</v>
      </c>
      <c r="E162" s="96" t="s">
        <v>108</v>
      </c>
      <c r="F162" s="102">
        <f>'Final Output'!J54</f>
        <v>0</v>
      </c>
    </row>
    <row r="163" spans="1:6" x14ac:dyDescent="0.45">
      <c r="A163" s="63" t="s">
        <v>38</v>
      </c>
      <c r="B163" s="2" t="s">
        <v>134</v>
      </c>
      <c r="C163" s="2" t="s">
        <v>135</v>
      </c>
      <c r="D163" s="2" t="s">
        <v>119</v>
      </c>
      <c r="E163" s="96" t="s">
        <v>108</v>
      </c>
      <c r="F163" s="102">
        <f>'Final Output'!J55</f>
        <v>0</v>
      </c>
    </row>
    <row r="164" spans="1:6" x14ac:dyDescent="0.45">
      <c r="A164" s="63" t="s">
        <v>38</v>
      </c>
      <c r="B164" s="2" t="s">
        <v>136</v>
      </c>
      <c r="C164" s="2" t="s">
        <v>137</v>
      </c>
      <c r="D164" s="2" t="s">
        <v>119</v>
      </c>
      <c r="E164" s="96" t="s">
        <v>108</v>
      </c>
      <c r="F164" s="102">
        <f>'Final Output'!J56</f>
        <v>0</v>
      </c>
    </row>
    <row r="165" spans="1:6" x14ac:dyDescent="0.45">
      <c r="A165" s="63" t="s">
        <v>38</v>
      </c>
      <c r="B165" s="2" t="s">
        <v>138</v>
      </c>
      <c r="C165" s="2" t="s">
        <v>139</v>
      </c>
      <c r="D165" s="2" t="s">
        <v>119</v>
      </c>
      <c r="E165" s="96" t="s">
        <v>108</v>
      </c>
      <c r="F165" s="102">
        <f>'Final Output'!J57</f>
        <v>0</v>
      </c>
    </row>
    <row r="166" spans="1:6" x14ac:dyDescent="0.45">
      <c r="A166" s="63" t="s">
        <v>38</v>
      </c>
      <c r="B166" s="2" t="s">
        <v>140</v>
      </c>
      <c r="C166" s="2" t="s">
        <v>141</v>
      </c>
      <c r="D166" s="2" t="s">
        <v>119</v>
      </c>
      <c r="E166" s="96" t="s">
        <v>108</v>
      </c>
      <c r="F166" s="102">
        <f>'Final Output'!J58</f>
        <v>0</v>
      </c>
    </row>
    <row r="167" spans="1:6" x14ac:dyDescent="0.45">
      <c r="A167" s="63" t="s">
        <v>38</v>
      </c>
      <c r="B167" s="2" t="s">
        <v>142</v>
      </c>
      <c r="C167" s="2" t="s">
        <v>143</v>
      </c>
      <c r="D167" s="2" t="s">
        <v>119</v>
      </c>
      <c r="E167" s="96" t="s">
        <v>108</v>
      </c>
      <c r="F167" s="102">
        <f>'Final Output'!J59</f>
        <v>0</v>
      </c>
    </row>
    <row r="168" spans="1:6" x14ac:dyDescent="0.45">
      <c r="A168" s="63" t="s">
        <v>38</v>
      </c>
      <c r="B168" s="2" t="s">
        <v>144</v>
      </c>
      <c r="C168" s="2" t="s">
        <v>145</v>
      </c>
      <c r="D168" s="2" t="s">
        <v>119</v>
      </c>
      <c r="E168" s="96" t="s">
        <v>108</v>
      </c>
      <c r="F168" s="102">
        <f>'Final Output'!J60</f>
        <v>0</v>
      </c>
    </row>
    <row r="169" spans="1:6" x14ac:dyDescent="0.45">
      <c r="A169" s="63" t="s">
        <v>38</v>
      </c>
      <c r="B169" s="2" t="s">
        <v>146</v>
      </c>
      <c r="C169" s="2" t="s">
        <v>147</v>
      </c>
      <c r="D169" s="2" t="s">
        <v>119</v>
      </c>
      <c r="E169" s="96" t="s">
        <v>108</v>
      </c>
      <c r="F169" s="102">
        <f>'Final Output'!J61</f>
        <v>0</v>
      </c>
    </row>
    <row r="170" spans="1:6" x14ac:dyDescent="0.45">
      <c r="A170" s="63" t="s">
        <v>38</v>
      </c>
      <c r="B170" s="2" t="s">
        <v>148</v>
      </c>
      <c r="C170" s="2" t="s">
        <v>149</v>
      </c>
      <c r="D170" s="2" t="s">
        <v>119</v>
      </c>
      <c r="E170" s="96" t="s">
        <v>108</v>
      </c>
      <c r="F170" s="102">
        <f>'Final Output'!J62</f>
        <v>0</v>
      </c>
    </row>
    <row r="171" spans="1:6" x14ac:dyDescent="0.45">
      <c r="A171" s="63" t="s">
        <v>38</v>
      </c>
      <c r="B171" s="2" t="s">
        <v>150</v>
      </c>
      <c r="C171" s="2" t="s">
        <v>151</v>
      </c>
      <c r="D171" s="2" t="s">
        <v>119</v>
      </c>
      <c r="E171" s="96" t="s">
        <v>108</v>
      </c>
      <c r="F171" s="102">
        <f>'Final Output'!J63</f>
        <v>0</v>
      </c>
    </row>
    <row r="172" spans="1:6" x14ac:dyDescent="0.45">
      <c r="A172" s="63" t="s">
        <v>39</v>
      </c>
      <c r="B172" s="98" t="s">
        <v>105</v>
      </c>
      <c r="C172" s="98" t="s">
        <v>106</v>
      </c>
      <c r="D172" s="98" t="s">
        <v>107</v>
      </c>
      <c r="E172" s="99" t="s">
        <v>108</v>
      </c>
      <c r="F172" s="100" t="str">
        <f ca="1">CONCATENATE("[…]", TEXT(NOW(),"dd/mm/yyy hh:mm:ss"))</f>
        <v>[…]12/12/2024 16:47:43</v>
      </c>
    </row>
    <row r="173" spans="1:6" x14ac:dyDescent="0.45">
      <c r="A173" s="63" t="s">
        <v>39</v>
      </c>
      <c r="B173" s="98" t="s">
        <v>109</v>
      </c>
      <c r="C173" s="98" t="s">
        <v>110</v>
      </c>
      <c r="D173" s="98" t="s">
        <v>107</v>
      </c>
      <c r="E173" s="99" t="s">
        <v>108</v>
      </c>
      <c r="F173" s="99" t="str">
        <f ca="1">MID(CELL("filename"),SEARCH("[",CELL("filename"))+1,SEARCH("]",CELL("filename"))-SEARCH("[",CELL("filename"))-1)</f>
        <v>PR24 FD OC16 ODI risk - Feeder Model (Serious Pollution Incidents).xlsx</v>
      </c>
    </row>
    <row r="174" spans="1:6" x14ac:dyDescent="0.45">
      <c r="A174" s="63" t="s">
        <v>39</v>
      </c>
      <c r="B174" s="98" t="s">
        <v>111</v>
      </c>
      <c r="C174" s="98" t="s">
        <v>112</v>
      </c>
      <c r="D174" s="98" t="s">
        <v>107</v>
      </c>
      <c r="E174" s="99" t="s">
        <v>108</v>
      </c>
      <c r="F174" s="99" t="s">
        <v>113</v>
      </c>
    </row>
    <row r="175" spans="1:6" x14ac:dyDescent="0.45">
      <c r="A175" s="63" t="s">
        <v>39</v>
      </c>
      <c r="B175" s="98" t="s">
        <v>114</v>
      </c>
      <c r="C175" s="98" t="s">
        <v>115</v>
      </c>
      <c r="D175" s="98" t="s">
        <v>116</v>
      </c>
      <c r="E175" s="99" t="s">
        <v>108</v>
      </c>
      <c r="F175" s="101" t="s">
        <v>113</v>
      </c>
    </row>
    <row r="176" spans="1:6" x14ac:dyDescent="0.45">
      <c r="A176" s="63" t="s">
        <v>39</v>
      </c>
      <c r="B176" s="2" t="s">
        <v>117</v>
      </c>
      <c r="C176" s="2" t="s">
        <v>118</v>
      </c>
      <c r="D176" s="2" t="s">
        <v>119</v>
      </c>
      <c r="E176" s="96" t="s">
        <v>108</v>
      </c>
      <c r="F176" s="102">
        <f>'Final Output'!J65</f>
        <v>-1</v>
      </c>
    </row>
    <row r="177" spans="1:6" x14ac:dyDescent="0.45">
      <c r="A177" s="63" t="s">
        <v>39</v>
      </c>
      <c r="B177" s="2" t="s">
        <v>120</v>
      </c>
      <c r="C177" s="2" t="s">
        <v>121</v>
      </c>
      <c r="D177" s="2" t="s">
        <v>119</v>
      </c>
      <c r="E177" s="96" t="s">
        <v>108</v>
      </c>
      <c r="F177" s="102">
        <f>'Final Output'!J66</f>
        <v>-1</v>
      </c>
    </row>
    <row r="178" spans="1:6" x14ac:dyDescent="0.45">
      <c r="A178" s="63" t="s">
        <v>39</v>
      </c>
      <c r="B178" s="2" t="s">
        <v>122</v>
      </c>
      <c r="C178" s="2" t="s">
        <v>123</v>
      </c>
      <c r="D178" s="2" t="s">
        <v>119</v>
      </c>
      <c r="E178" s="96" t="s">
        <v>108</v>
      </c>
      <c r="F178" s="102">
        <f>'Final Output'!J67</f>
        <v>-1</v>
      </c>
    </row>
    <row r="179" spans="1:6" x14ac:dyDescent="0.45">
      <c r="A179" s="63" t="s">
        <v>39</v>
      </c>
      <c r="B179" s="2" t="s">
        <v>124</v>
      </c>
      <c r="C179" s="2" t="s">
        <v>125</v>
      </c>
      <c r="D179" s="2" t="s">
        <v>119</v>
      </c>
      <c r="E179" s="96" t="s">
        <v>108</v>
      </c>
      <c r="F179" s="102">
        <f>'Final Output'!J68</f>
        <v>-1</v>
      </c>
    </row>
    <row r="180" spans="1:6" x14ac:dyDescent="0.45">
      <c r="A180" s="63" t="s">
        <v>39</v>
      </c>
      <c r="B180" s="2" t="s">
        <v>126</v>
      </c>
      <c r="C180" s="2" t="s">
        <v>127</v>
      </c>
      <c r="D180" s="2" t="s">
        <v>119</v>
      </c>
      <c r="E180" s="96" t="s">
        <v>108</v>
      </c>
      <c r="F180" s="102">
        <f>'Final Output'!J69</f>
        <v>-1</v>
      </c>
    </row>
    <row r="181" spans="1:6" x14ac:dyDescent="0.45">
      <c r="A181" s="63" t="s">
        <v>39</v>
      </c>
      <c r="B181" s="2" t="s">
        <v>128</v>
      </c>
      <c r="C181" s="2" t="s">
        <v>129</v>
      </c>
      <c r="D181" s="2" t="s">
        <v>119</v>
      </c>
      <c r="E181" s="96" t="s">
        <v>108</v>
      </c>
      <c r="F181" s="102">
        <f>'Final Output'!J70</f>
        <v>-1</v>
      </c>
    </row>
    <row r="182" spans="1:6" x14ac:dyDescent="0.45">
      <c r="A182" s="63" t="s">
        <v>39</v>
      </c>
      <c r="B182" s="2" t="s">
        <v>130</v>
      </c>
      <c r="C182" s="2" t="s">
        <v>131</v>
      </c>
      <c r="D182" s="2" t="s">
        <v>119</v>
      </c>
      <c r="E182" s="96" t="s">
        <v>108</v>
      </c>
      <c r="F182" s="102">
        <f>'Final Output'!J71</f>
        <v>-1</v>
      </c>
    </row>
    <row r="183" spans="1:6" x14ac:dyDescent="0.45">
      <c r="A183" s="63" t="s">
        <v>39</v>
      </c>
      <c r="B183" s="2" t="s">
        <v>132</v>
      </c>
      <c r="C183" s="2" t="s">
        <v>133</v>
      </c>
      <c r="D183" s="2" t="s">
        <v>119</v>
      </c>
      <c r="E183" s="96" t="s">
        <v>108</v>
      </c>
      <c r="F183" s="102">
        <f>'Final Output'!J72</f>
        <v>-1</v>
      </c>
    </row>
    <row r="184" spans="1:6" x14ac:dyDescent="0.45">
      <c r="A184" s="63" t="s">
        <v>39</v>
      </c>
      <c r="B184" s="2" t="s">
        <v>134</v>
      </c>
      <c r="C184" s="2" t="s">
        <v>135</v>
      </c>
      <c r="D184" s="2" t="s">
        <v>119</v>
      </c>
      <c r="E184" s="96" t="s">
        <v>108</v>
      </c>
      <c r="F184" s="102">
        <f>'Final Output'!J73</f>
        <v>0</v>
      </c>
    </row>
    <row r="185" spans="1:6" x14ac:dyDescent="0.45">
      <c r="A185" s="63" t="s">
        <v>39</v>
      </c>
      <c r="B185" s="2" t="s">
        <v>136</v>
      </c>
      <c r="C185" s="2" t="s">
        <v>137</v>
      </c>
      <c r="D185" s="2" t="s">
        <v>119</v>
      </c>
      <c r="E185" s="96" t="s">
        <v>108</v>
      </c>
      <c r="F185" s="102">
        <f>'Final Output'!J74</f>
        <v>0</v>
      </c>
    </row>
    <row r="186" spans="1:6" x14ac:dyDescent="0.45">
      <c r="A186" s="63" t="s">
        <v>39</v>
      </c>
      <c r="B186" s="2" t="s">
        <v>138</v>
      </c>
      <c r="C186" s="2" t="s">
        <v>139</v>
      </c>
      <c r="D186" s="2" t="s">
        <v>119</v>
      </c>
      <c r="E186" s="96" t="s">
        <v>108</v>
      </c>
      <c r="F186" s="102">
        <f>'Final Output'!J75</f>
        <v>0</v>
      </c>
    </row>
    <row r="187" spans="1:6" x14ac:dyDescent="0.45">
      <c r="A187" s="63" t="s">
        <v>39</v>
      </c>
      <c r="B187" s="2" t="s">
        <v>140</v>
      </c>
      <c r="C187" s="2" t="s">
        <v>141</v>
      </c>
      <c r="D187" s="2" t="s">
        <v>119</v>
      </c>
      <c r="E187" s="96" t="s">
        <v>108</v>
      </c>
      <c r="F187" s="102">
        <f>'Final Output'!J76</f>
        <v>0</v>
      </c>
    </row>
    <row r="188" spans="1:6" x14ac:dyDescent="0.45">
      <c r="A188" s="63" t="s">
        <v>39</v>
      </c>
      <c r="B188" s="2" t="s">
        <v>142</v>
      </c>
      <c r="C188" s="2" t="s">
        <v>143</v>
      </c>
      <c r="D188" s="2" t="s">
        <v>119</v>
      </c>
      <c r="E188" s="96" t="s">
        <v>108</v>
      </c>
      <c r="F188" s="102">
        <f>'Final Output'!J77</f>
        <v>0</v>
      </c>
    </row>
    <row r="189" spans="1:6" x14ac:dyDescent="0.45">
      <c r="A189" s="63" t="s">
        <v>39</v>
      </c>
      <c r="B189" s="2" t="s">
        <v>144</v>
      </c>
      <c r="C189" s="2" t="s">
        <v>145</v>
      </c>
      <c r="D189" s="2" t="s">
        <v>119</v>
      </c>
      <c r="E189" s="96" t="s">
        <v>108</v>
      </c>
      <c r="F189" s="102">
        <f>'Final Output'!J78</f>
        <v>0</v>
      </c>
    </row>
    <row r="190" spans="1:6" x14ac:dyDescent="0.45">
      <c r="A190" s="63" t="s">
        <v>39</v>
      </c>
      <c r="B190" s="2" t="s">
        <v>146</v>
      </c>
      <c r="C190" s="2" t="s">
        <v>147</v>
      </c>
      <c r="D190" s="2" t="s">
        <v>119</v>
      </c>
      <c r="E190" s="96" t="s">
        <v>108</v>
      </c>
      <c r="F190" s="102">
        <f>'Final Output'!J79</f>
        <v>0</v>
      </c>
    </row>
    <row r="191" spans="1:6" x14ac:dyDescent="0.45">
      <c r="A191" s="63" t="s">
        <v>39</v>
      </c>
      <c r="B191" s="2" t="s">
        <v>148</v>
      </c>
      <c r="C191" s="2" t="s">
        <v>149</v>
      </c>
      <c r="D191" s="2" t="s">
        <v>119</v>
      </c>
      <c r="E191" s="96" t="s">
        <v>108</v>
      </c>
      <c r="F191" s="102">
        <f>'Final Output'!J80</f>
        <v>0</v>
      </c>
    </row>
    <row r="192" spans="1:6" x14ac:dyDescent="0.45">
      <c r="A192" s="63" t="s">
        <v>39</v>
      </c>
      <c r="B192" s="2" t="s">
        <v>150</v>
      </c>
      <c r="C192" s="2" t="s">
        <v>151</v>
      </c>
      <c r="D192" s="2" t="s">
        <v>119</v>
      </c>
      <c r="E192" s="96" t="s">
        <v>108</v>
      </c>
      <c r="F192" s="102">
        <f>'Final Output'!J81</f>
        <v>0</v>
      </c>
    </row>
    <row r="193" spans="1:6" x14ac:dyDescent="0.45">
      <c r="A193" s="63" t="s">
        <v>40</v>
      </c>
      <c r="B193" s="98" t="s">
        <v>105</v>
      </c>
      <c r="C193" s="98" t="s">
        <v>106</v>
      </c>
      <c r="D193" s="98" t="s">
        <v>107</v>
      </c>
      <c r="E193" s="99" t="s">
        <v>108</v>
      </c>
      <c r="F193" s="100" t="str">
        <f ca="1">CONCATENATE("[…]", TEXT(NOW(),"dd/mm/yyy hh:mm:ss"))</f>
        <v>[…]12/12/2024 16:47:43</v>
      </c>
    </row>
    <row r="194" spans="1:6" x14ac:dyDescent="0.45">
      <c r="A194" s="63" t="s">
        <v>40</v>
      </c>
      <c r="B194" s="98" t="s">
        <v>109</v>
      </c>
      <c r="C194" s="98" t="s">
        <v>110</v>
      </c>
      <c r="D194" s="98" t="s">
        <v>107</v>
      </c>
      <c r="E194" s="99" t="s">
        <v>108</v>
      </c>
      <c r="F194" s="99" t="str">
        <f ca="1">MID(CELL("filename"),SEARCH("[",CELL("filename"))+1,SEARCH("]",CELL("filename"))-SEARCH("[",CELL("filename"))-1)</f>
        <v>PR24 FD OC16 ODI risk - Feeder Model (Serious Pollution Incidents).xlsx</v>
      </c>
    </row>
    <row r="195" spans="1:6" x14ac:dyDescent="0.45">
      <c r="A195" s="63" t="s">
        <v>40</v>
      </c>
      <c r="B195" s="98" t="s">
        <v>111</v>
      </c>
      <c r="C195" s="98" t="s">
        <v>112</v>
      </c>
      <c r="D195" s="98" t="s">
        <v>107</v>
      </c>
      <c r="E195" s="99" t="s">
        <v>108</v>
      </c>
      <c r="F195" s="99" t="s">
        <v>113</v>
      </c>
    </row>
    <row r="196" spans="1:6" x14ac:dyDescent="0.45">
      <c r="A196" s="63" t="s">
        <v>40</v>
      </c>
      <c r="B196" s="98" t="s">
        <v>114</v>
      </c>
      <c r="C196" s="98" t="s">
        <v>115</v>
      </c>
      <c r="D196" s="98" t="s">
        <v>116</v>
      </c>
      <c r="E196" s="99" t="s">
        <v>108</v>
      </c>
      <c r="F196" s="101" t="s">
        <v>113</v>
      </c>
    </row>
    <row r="197" spans="1:6" x14ac:dyDescent="0.45">
      <c r="A197" s="63" t="s">
        <v>40</v>
      </c>
      <c r="B197" s="2" t="s">
        <v>117</v>
      </c>
      <c r="C197" s="2" t="s">
        <v>118</v>
      </c>
      <c r="D197" s="2" t="s">
        <v>119</v>
      </c>
      <c r="E197" s="96" t="s">
        <v>108</v>
      </c>
      <c r="F197" s="102">
        <f>'Final Output'!J83</f>
        <v>-6</v>
      </c>
    </row>
    <row r="198" spans="1:6" x14ac:dyDescent="0.45">
      <c r="A198" s="63" t="s">
        <v>40</v>
      </c>
      <c r="B198" s="2" t="s">
        <v>120</v>
      </c>
      <c r="C198" s="2" t="s">
        <v>121</v>
      </c>
      <c r="D198" s="2" t="s">
        <v>119</v>
      </c>
      <c r="E198" s="96" t="s">
        <v>108</v>
      </c>
      <c r="F198" s="102">
        <f>'Final Output'!J84</f>
        <v>-4</v>
      </c>
    </row>
    <row r="199" spans="1:6" x14ac:dyDescent="0.45">
      <c r="A199" s="63" t="s">
        <v>40</v>
      </c>
      <c r="B199" s="2" t="s">
        <v>122</v>
      </c>
      <c r="C199" s="2" t="s">
        <v>123</v>
      </c>
      <c r="D199" s="2" t="s">
        <v>119</v>
      </c>
      <c r="E199" s="96" t="s">
        <v>108</v>
      </c>
      <c r="F199" s="102">
        <f>'Final Output'!J85</f>
        <v>-3</v>
      </c>
    </row>
    <row r="200" spans="1:6" x14ac:dyDescent="0.45">
      <c r="A200" s="63" t="s">
        <v>40</v>
      </c>
      <c r="B200" s="2" t="s">
        <v>124</v>
      </c>
      <c r="C200" s="2" t="s">
        <v>125</v>
      </c>
      <c r="D200" s="2" t="s">
        <v>119</v>
      </c>
      <c r="E200" s="96" t="s">
        <v>108</v>
      </c>
      <c r="F200" s="102">
        <f>'Final Output'!J86</f>
        <v>-2</v>
      </c>
    </row>
    <row r="201" spans="1:6" x14ac:dyDescent="0.45">
      <c r="A201" s="63" t="s">
        <v>40</v>
      </c>
      <c r="B201" s="2" t="s">
        <v>126</v>
      </c>
      <c r="C201" s="2" t="s">
        <v>127</v>
      </c>
      <c r="D201" s="2" t="s">
        <v>119</v>
      </c>
      <c r="E201" s="96" t="s">
        <v>108</v>
      </c>
      <c r="F201" s="102">
        <f>'Final Output'!J87</f>
        <v>-2</v>
      </c>
    </row>
    <row r="202" spans="1:6" x14ac:dyDescent="0.45">
      <c r="A202" s="63" t="s">
        <v>40</v>
      </c>
      <c r="B202" s="2" t="s">
        <v>128</v>
      </c>
      <c r="C202" s="2" t="s">
        <v>129</v>
      </c>
      <c r="D202" s="2" t="s">
        <v>119</v>
      </c>
      <c r="E202" s="96" t="s">
        <v>108</v>
      </c>
      <c r="F202" s="102">
        <f>'Final Output'!J88</f>
        <v>-1</v>
      </c>
    </row>
    <row r="203" spans="1:6" x14ac:dyDescent="0.45">
      <c r="A203" s="63" t="s">
        <v>40</v>
      </c>
      <c r="B203" s="2" t="s">
        <v>130</v>
      </c>
      <c r="C203" s="2" t="s">
        <v>131</v>
      </c>
      <c r="D203" s="2" t="s">
        <v>119</v>
      </c>
      <c r="E203" s="96" t="s">
        <v>108</v>
      </c>
      <c r="F203" s="102">
        <f>'Final Output'!J89</f>
        <v>-1</v>
      </c>
    </row>
    <row r="204" spans="1:6" x14ac:dyDescent="0.45">
      <c r="A204" s="63" t="s">
        <v>40</v>
      </c>
      <c r="B204" s="2" t="s">
        <v>132</v>
      </c>
      <c r="C204" s="2" t="s">
        <v>133</v>
      </c>
      <c r="D204" s="2" t="s">
        <v>119</v>
      </c>
      <c r="E204" s="96" t="s">
        <v>108</v>
      </c>
      <c r="F204" s="102">
        <f>'Final Output'!J90</f>
        <v>0</v>
      </c>
    </row>
    <row r="205" spans="1:6" x14ac:dyDescent="0.45">
      <c r="A205" s="63" t="s">
        <v>40</v>
      </c>
      <c r="B205" s="2" t="s">
        <v>134</v>
      </c>
      <c r="C205" s="2" t="s">
        <v>135</v>
      </c>
      <c r="D205" s="2" t="s">
        <v>119</v>
      </c>
      <c r="E205" s="96" t="s">
        <v>108</v>
      </c>
      <c r="F205" s="102">
        <f>'Final Output'!J91</f>
        <v>0</v>
      </c>
    </row>
    <row r="206" spans="1:6" x14ac:dyDescent="0.45">
      <c r="A206" s="63" t="s">
        <v>40</v>
      </c>
      <c r="B206" s="2" t="s">
        <v>136</v>
      </c>
      <c r="C206" s="2" t="s">
        <v>137</v>
      </c>
      <c r="D206" s="2" t="s">
        <v>119</v>
      </c>
      <c r="E206" s="96" t="s">
        <v>108</v>
      </c>
      <c r="F206" s="102">
        <f>'Final Output'!J92</f>
        <v>0</v>
      </c>
    </row>
    <row r="207" spans="1:6" x14ac:dyDescent="0.45">
      <c r="A207" s="63" t="s">
        <v>40</v>
      </c>
      <c r="B207" s="2" t="s">
        <v>138</v>
      </c>
      <c r="C207" s="2" t="s">
        <v>139</v>
      </c>
      <c r="D207" s="2" t="s">
        <v>119</v>
      </c>
      <c r="E207" s="96" t="s">
        <v>108</v>
      </c>
      <c r="F207" s="102">
        <f>'Final Output'!J93</f>
        <v>0</v>
      </c>
    </row>
    <row r="208" spans="1:6" x14ac:dyDescent="0.45">
      <c r="A208" s="63" t="s">
        <v>40</v>
      </c>
      <c r="B208" s="2" t="s">
        <v>140</v>
      </c>
      <c r="C208" s="2" t="s">
        <v>141</v>
      </c>
      <c r="D208" s="2" t="s">
        <v>119</v>
      </c>
      <c r="E208" s="96" t="s">
        <v>108</v>
      </c>
      <c r="F208" s="102">
        <f>'Final Output'!J94</f>
        <v>0</v>
      </c>
    </row>
    <row r="209" spans="1:6" x14ac:dyDescent="0.45">
      <c r="A209" s="63" t="s">
        <v>40</v>
      </c>
      <c r="B209" s="2" t="s">
        <v>142</v>
      </c>
      <c r="C209" s="2" t="s">
        <v>143</v>
      </c>
      <c r="D209" s="2" t="s">
        <v>119</v>
      </c>
      <c r="E209" s="96" t="s">
        <v>108</v>
      </c>
      <c r="F209" s="102">
        <f>'Final Output'!J95</f>
        <v>0</v>
      </c>
    </row>
    <row r="210" spans="1:6" x14ac:dyDescent="0.45">
      <c r="A210" s="63" t="s">
        <v>40</v>
      </c>
      <c r="B210" s="2" t="s">
        <v>144</v>
      </c>
      <c r="C210" s="2" t="s">
        <v>145</v>
      </c>
      <c r="D210" s="2" t="s">
        <v>119</v>
      </c>
      <c r="E210" s="96" t="s">
        <v>108</v>
      </c>
      <c r="F210" s="102">
        <f>'Final Output'!J96</f>
        <v>0</v>
      </c>
    </row>
    <row r="211" spans="1:6" x14ac:dyDescent="0.45">
      <c r="A211" s="63" t="s">
        <v>40</v>
      </c>
      <c r="B211" s="2" t="s">
        <v>146</v>
      </c>
      <c r="C211" s="2" t="s">
        <v>147</v>
      </c>
      <c r="D211" s="2" t="s">
        <v>119</v>
      </c>
      <c r="E211" s="96" t="s">
        <v>108</v>
      </c>
      <c r="F211" s="102">
        <f>'Final Output'!J97</f>
        <v>0</v>
      </c>
    </row>
    <row r="212" spans="1:6" x14ac:dyDescent="0.45">
      <c r="A212" s="63" t="s">
        <v>40</v>
      </c>
      <c r="B212" s="2" t="s">
        <v>148</v>
      </c>
      <c r="C212" s="2" t="s">
        <v>149</v>
      </c>
      <c r="D212" s="2" t="s">
        <v>119</v>
      </c>
      <c r="E212" s="96" t="s">
        <v>108</v>
      </c>
      <c r="F212" s="102">
        <f>'Final Output'!J98</f>
        <v>0</v>
      </c>
    </row>
    <row r="213" spans="1:6" x14ac:dyDescent="0.45">
      <c r="A213" s="63" t="s">
        <v>40</v>
      </c>
      <c r="B213" s="2" t="s">
        <v>150</v>
      </c>
      <c r="C213" s="2" t="s">
        <v>151</v>
      </c>
      <c r="D213" s="2" t="s">
        <v>119</v>
      </c>
      <c r="E213" s="96" t="s">
        <v>108</v>
      </c>
      <c r="F213" s="102">
        <f>'Final Output'!J99</f>
        <v>0</v>
      </c>
    </row>
    <row r="214" spans="1:6" x14ac:dyDescent="0.45">
      <c r="A214" s="63" t="s">
        <v>41</v>
      </c>
      <c r="B214" s="98" t="s">
        <v>105</v>
      </c>
      <c r="C214" s="98" t="s">
        <v>106</v>
      </c>
      <c r="D214" s="98" t="s">
        <v>107</v>
      </c>
      <c r="E214" s="99" t="s">
        <v>108</v>
      </c>
      <c r="F214" s="100" t="str">
        <f ca="1">CONCATENATE("[…]", TEXT(NOW(),"dd/mm/yyy hh:mm:ss"))</f>
        <v>[…]12/12/2024 16:47:43</v>
      </c>
    </row>
    <row r="215" spans="1:6" x14ac:dyDescent="0.45">
      <c r="A215" s="63" t="s">
        <v>41</v>
      </c>
      <c r="B215" s="98" t="s">
        <v>109</v>
      </c>
      <c r="C215" s="98" t="s">
        <v>110</v>
      </c>
      <c r="D215" s="98" t="s">
        <v>107</v>
      </c>
      <c r="E215" s="99" t="s">
        <v>108</v>
      </c>
      <c r="F215" s="99" t="str">
        <f ca="1">MID(CELL("filename"),SEARCH("[",CELL("filename"))+1,SEARCH("]",CELL("filename"))-SEARCH("[",CELL("filename"))-1)</f>
        <v>PR24 FD OC16 ODI risk - Feeder Model (Serious Pollution Incidents).xlsx</v>
      </c>
    </row>
    <row r="216" spans="1:6" x14ac:dyDescent="0.45">
      <c r="A216" s="63" t="s">
        <v>41</v>
      </c>
      <c r="B216" s="98" t="s">
        <v>111</v>
      </c>
      <c r="C216" s="98" t="s">
        <v>112</v>
      </c>
      <c r="D216" s="98" t="s">
        <v>107</v>
      </c>
      <c r="E216" s="99" t="s">
        <v>108</v>
      </c>
      <c r="F216" s="99" t="s">
        <v>113</v>
      </c>
    </row>
    <row r="217" spans="1:6" x14ac:dyDescent="0.45">
      <c r="A217" s="63" t="s">
        <v>41</v>
      </c>
      <c r="B217" s="98" t="s">
        <v>114</v>
      </c>
      <c r="C217" s="98" t="s">
        <v>115</v>
      </c>
      <c r="D217" s="98" t="s">
        <v>116</v>
      </c>
      <c r="E217" s="99" t="s">
        <v>108</v>
      </c>
      <c r="F217" s="101" t="s">
        <v>113</v>
      </c>
    </row>
    <row r="218" spans="1:6" x14ac:dyDescent="0.45">
      <c r="A218" s="63" t="s">
        <v>41</v>
      </c>
      <c r="B218" s="2" t="s">
        <v>117</v>
      </c>
      <c r="C218" s="2" t="s">
        <v>118</v>
      </c>
      <c r="D218" s="2" t="s">
        <v>119</v>
      </c>
      <c r="E218" s="96" t="s">
        <v>108</v>
      </c>
      <c r="F218" s="102">
        <f>'Final Output'!J101</f>
        <v>-3</v>
      </c>
    </row>
    <row r="219" spans="1:6" x14ac:dyDescent="0.45">
      <c r="A219" s="63" t="s">
        <v>41</v>
      </c>
      <c r="B219" s="2" t="s">
        <v>120</v>
      </c>
      <c r="C219" s="2" t="s">
        <v>121</v>
      </c>
      <c r="D219" s="2" t="s">
        <v>119</v>
      </c>
      <c r="E219" s="96" t="s">
        <v>108</v>
      </c>
      <c r="F219" s="102">
        <f>'Final Output'!J102</f>
        <v>-3</v>
      </c>
    </row>
    <row r="220" spans="1:6" x14ac:dyDescent="0.45">
      <c r="A220" s="63" t="s">
        <v>41</v>
      </c>
      <c r="B220" s="2" t="s">
        <v>122</v>
      </c>
      <c r="C220" s="2" t="s">
        <v>123</v>
      </c>
      <c r="D220" s="2" t="s">
        <v>119</v>
      </c>
      <c r="E220" s="96" t="s">
        <v>108</v>
      </c>
      <c r="F220" s="102">
        <f>'Final Output'!J103</f>
        <v>-2</v>
      </c>
    </row>
    <row r="221" spans="1:6" x14ac:dyDescent="0.45">
      <c r="A221" s="63" t="s">
        <v>41</v>
      </c>
      <c r="B221" s="2" t="s">
        <v>124</v>
      </c>
      <c r="C221" s="2" t="s">
        <v>125</v>
      </c>
      <c r="D221" s="2" t="s">
        <v>119</v>
      </c>
      <c r="E221" s="96" t="s">
        <v>108</v>
      </c>
      <c r="F221" s="102">
        <f>'Final Output'!J104</f>
        <v>-2</v>
      </c>
    </row>
    <row r="222" spans="1:6" x14ac:dyDescent="0.45">
      <c r="A222" s="63" t="s">
        <v>41</v>
      </c>
      <c r="B222" s="2" t="s">
        <v>126</v>
      </c>
      <c r="C222" s="2" t="s">
        <v>127</v>
      </c>
      <c r="D222" s="2" t="s">
        <v>119</v>
      </c>
      <c r="E222" s="96" t="s">
        <v>108</v>
      </c>
      <c r="F222" s="102">
        <f>'Final Output'!J105</f>
        <v>-2</v>
      </c>
    </row>
    <row r="223" spans="1:6" x14ac:dyDescent="0.45">
      <c r="A223" s="63" t="s">
        <v>41</v>
      </c>
      <c r="B223" s="2" t="s">
        <v>128</v>
      </c>
      <c r="C223" s="2" t="s">
        <v>129</v>
      </c>
      <c r="D223" s="2" t="s">
        <v>119</v>
      </c>
      <c r="E223" s="96" t="s">
        <v>108</v>
      </c>
      <c r="F223" s="102">
        <f>'Final Output'!J106</f>
        <v>-1</v>
      </c>
    </row>
    <row r="224" spans="1:6" x14ac:dyDescent="0.45">
      <c r="A224" s="63" t="s">
        <v>41</v>
      </c>
      <c r="B224" s="2" t="s">
        <v>130</v>
      </c>
      <c r="C224" s="2" t="s">
        <v>131</v>
      </c>
      <c r="D224" s="2" t="s">
        <v>119</v>
      </c>
      <c r="E224" s="96" t="s">
        <v>108</v>
      </c>
      <c r="F224" s="102">
        <f>'Final Output'!J107</f>
        <v>-1</v>
      </c>
    </row>
    <row r="225" spans="1:6" x14ac:dyDescent="0.45">
      <c r="A225" s="63" t="s">
        <v>41</v>
      </c>
      <c r="B225" s="2" t="s">
        <v>132</v>
      </c>
      <c r="C225" s="2" t="s">
        <v>133</v>
      </c>
      <c r="D225" s="2" t="s">
        <v>119</v>
      </c>
      <c r="E225" s="96" t="s">
        <v>108</v>
      </c>
      <c r="F225" s="102">
        <f>'Final Output'!J108</f>
        <v>0</v>
      </c>
    </row>
    <row r="226" spans="1:6" x14ac:dyDescent="0.45">
      <c r="A226" s="63" t="s">
        <v>41</v>
      </c>
      <c r="B226" s="2" t="s">
        <v>134</v>
      </c>
      <c r="C226" s="2" t="s">
        <v>135</v>
      </c>
      <c r="D226" s="2" t="s">
        <v>119</v>
      </c>
      <c r="E226" s="96" t="s">
        <v>108</v>
      </c>
      <c r="F226" s="102">
        <f>'Final Output'!J109</f>
        <v>0</v>
      </c>
    </row>
    <row r="227" spans="1:6" x14ac:dyDescent="0.45">
      <c r="A227" s="63" t="s">
        <v>41</v>
      </c>
      <c r="B227" s="2" t="s">
        <v>136</v>
      </c>
      <c r="C227" s="2" t="s">
        <v>137</v>
      </c>
      <c r="D227" s="2" t="s">
        <v>119</v>
      </c>
      <c r="E227" s="96" t="s">
        <v>108</v>
      </c>
      <c r="F227" s="102">
        <f>'Final Output'!J110</f>
        <v>0</v>
      </c>
    </row>
    <row r="228" spans="1:6" x14ac:dyDescent="0.45">
      <c r="A228" s="63" t="s">
        <v>41</v>
      </c>
      <c r="B228" s="2" t="s">
        <v>138</v>
      </c>
      <c r="C228" s="2" t="s">
        <v>139</v>
      </c>
      <c r="D228" s="2" t="s">
        <v>119</v>
      </c>
      <c r="E228" s="96" t="s">
        <v>108</v>
      </c>
      <c r="F228" s="102">
        <f>'Final Output'!J111</f>
        <v>0</v>
      </c>
    </row>
    <row r="229" spans="1:6" x14ac:dyDescent="0.45">
      <c r="A229" s="63" t="s">
        <v>41</v>
      </c>
      <c r="B229" s="2" t="s">
        <v>140</v>
      </c>
      <c r="C229" s="2" t="s">
        <v>141</v>
      </c>
      <c r="D229" s="2" t="s">
        <v>119</v>
      </c>
      <c r="E229" s="96" t="s">
        <v>108</v>
      </c>
      <c r="F229" s="102">
        <f>'Final Output'!J112</f>
        <v>0</v>
      </c>
    </row>
    <row r="230" spans="1:6" x14ac:dyDescent="0.45">
      <c r="A230" s="63" t="s">
        <v>41</v>
      </c>
      <c r="B230" s="2" t="s">
        <v>142</v>
      </c>
      <c r="C230" s="2" t="s">
        <v>143</v>
      </c>
      <c r="D230" s="2" t="s">
        <v>119</v>
      </c>
      <c r="E230" s="96" t="s">
        <v>108</v>
      </c>
      <c r="F230" s="102">
        <f>'Final Output'!J113</f>
        <v>0</v>
      </c>
    </row>
    <row r="231" spans="1:6" x14ac:dyDescent="0.45">
      <c r="A231" s="63" t="s">
        <v>41</v>
      </c>
      <c r="B231" s="2" t="s">
        <v>144</v>
      </c>
      <c r="C231" s="2" t="s">
        <v>145</v>
      </c>
      <c r="D231" s="2" t="s">
        <v>119</v>
      </c>
      <c r="E231" s="96" t="s">
        <v>108</v>
      </c>
      <c r="F231" s="102">
        <f>'Final Output'!J114</f>
        <v>0</v>
      </c>
    </row>
    <row r="232" spans="1:6" x14ac:dyDescent="0.45">
      <c r="A232" s="63" t="s">
        <v>41</v>
      </c>
      <c r="B232" s="2" t="s">
        <v>146</v>
      </c>
      <c r="C232" s="2" t="s">
        <v>147</v>
      </c>
      <c r="D232" s="2" t="s">
        <v>119</v>
      </c>
      <c r="E232" s="96" t="s">
        <v>108</v>
      </c>
      <c r="F232" s="102">
        <f>'Final Output'!J115</f>
        <v>0</v>
      </c>
    </row>
    <row r="233" spans="1:6" x14ac:dyDescent="0.45">
      <c r="A233" s="63" t="s">
        <v>41</v>
      </c>
      <c r="B233" s="2" t="s">
        <v>148</v>
      </c>
      <c r="C233" s="2" t="s">
        <v>149</v>
      </c>
      <c r="D233" s="2" t="s">
        <v>119</v>
      </c>
      <c r="E233" s="96" t="s">
        <v>108</v>
      </c>
      <c r="F233" s="102">
        <f>'Final Output'!J116</f>
        <v>0</v>
      </c>
    </row>
    <row r="234" spans="1:6" x14ac:dyDescent="0.45">
      <c r="A234" s="63" t="s">
        <v>41</v>
      </c>
      <c r="B234" s="2" t="s">
        <v>150</v>
      </c>
      <c r="C234" s="2" t="s">
        <v>151</v>
      </c>
      <c r="D234" s="2" t="s">
        <v>119</v>
      </c>
      <c r="E234" s="96" t="s">
        <v>108</v>
      </c>
      <c r="F234" s="102">
        <f>'Final Output'!J117</f>
        <v>0</v>
      </c>
    </row>
    <row r="235" spans="1:6" x14ac:dyDescent="0.45">
      <c r="A235" s="63" t="s">
        <v>42</v>
      </c>
      <c r="B235" s="98" t="s">
        <v>105</v>
      </c>
      <c r="C235" s="98" t="s">
        <v>106</v>
      </c>
      <c r="D235" s="98" t="s">
        <v>107</v>
      </c>
      <c r="E235" s="99" t="s">
        <v>108</v>
      </c>
      <c r="F235" s="100" t="str">
        <f ca="1">CONCATENATE("[…]", TEXT(NOW(),"dd/mm/yyy hh:mm:ss"))</f>
        <v>[…]12/12/2024 16:47:43</v>
      </c>
    </row>
    <row r="236" spans="1:6" x14ac:dyDescent="0.45">
      <c r="A236" s="63" t="s">
        <v>42</v>
      </c>
      <c r="B236" s="98" t="s">
        <v>109</v>
      </c>
      <c r="C236" s="98" t="s">
        <v>110</v>
      </c>
      <c r="D236" s="98" t="s">
        <v>107</v>
      </c>
      <c r="E236" s="99" t="s">
        <v>108</v>
      </c>
      <c r="F236" s="99" t="str">
        <f ca="1">MID(CELL("filename"),SEARCH("[",CELL("filename"))+1,SEARCH("]",CELL("filename"))-SEARCH("[",CELL("filename"))-1)</f>
        <v>PR24 FD OC16 ODI risk - Feeder Model (Serious Pollution Incidents).xlsx</v>
      </c>
    </row>
    <row r="237" spans="1:6" x14ac:dyDescent="0.45">
      <c r="A237" s="63" t="s">
        <v>42</v>
      </c>
      <c r="B237" s="98" t="s">
        <v>111</v>
      </c>
      <c r="C237" s="98" t="s">
        <v>112</v>
      </c>
      <c r="D237" s="98" t="s">
        <v>107</v>
      </c>
      <c r="E237" s="99" t="s">
        <v>108</v>
      </c>
      <c r="F237" s="99" t="s">
        <v>113</v>
      </c>
    </row>
    <row r="238" spans="1:6" x14ac:dyDescent="0.45">
      <c r="A238" s="63" t="s">
        <v>42</v>
      </c>
      <c r="B238" s="98" t="s">
        <v>114</v>
      </c>
      <c r="C238" s="98" t="s">
        <v>115</v>
      </c>
      <c r="D238" s="98" t="s">
        <v>116</v>
      </c>
      <c r="E238" s="99" t="s">
        <v>108</v>
      </c>
      <c r="F238" s="101" t="s">
        <v>113</v>
      </c>
    </row>
    <row r="239" spans="1:6" x14ac:dyDescent="0.45">
      <c r="A239" s="63" t="s">
        <v>42</v>
      </c>
      <c r="B239" s="2" t="s">
        <v>117</v>
      </c>
      <c r="C239" s="2" t="s">
        <v>118</v>
      </c>
      <c r="D239" s="2" t="s">
        <v>119</v>
      </c>
      <c r="E239" s="96" t="s">
        <v>108</v>
      </c>
      <c r="F239" s="102">
        <f>'Final Output'!J119</f>
        <v>-6</v>
      </c>
    </row>
    <row r="240" spans="1:6" x14ac:dyDescent="0.45">
      <c r="A240" s="63" t="s">
        <v>42</v>
      </c>
      <c r="B240" s="2" t="s">
        <v>120</v>
      </c>
      <c r="C240" s="2" t="s">
        <v>121</v>
      </c>
      <c r="D240" s="2" t="s">
        <v>119</v>
      </c>
      <c r="E240" s="96" t="s">
        <v>108</v>
      </c>
      <c r="F240" s="102">
        <f>'Final Output'!J120</f>
        <v>-6</v>
      </c>
    </row>
    <row r="241" spans="1:6" x14ac:dyDescent="0.45">
      <c r="A241" s="63" t="s">
        <v>42</v>
      </c>
      <c r="B241" s="2" t="s">
        <v>122</v>
      </c>
      <c r="C241" s="2" t="s">
        <v>123</v>
      </c>
      <c r="D241" s="2" t="s">
        <v>119</v>
      </c>
      <c r="E241" s="96" t="s">
        <v>108</v>
      </c>
      <c r="F241" s="102">
        <f>'Final Output'!J121</f>
        <v>-4</v>
      </c>
    </row>
    <row r="242" spans="1:6" x14ac:dyDescent="0.45">
      <c r="A242" s="63" t="s">
        <v>42</v>
      </c>
      <c r="B242" s="2" t="s">
        <v>124</v>
      </c>
      <c r="C242" s="2" t="s">
        <v>125</v>
      </c>
      <c r="D242" s="2" t="s">
        <v>119</v>
      </c>
      <c r="E242" s="96" t="s">
        <v>108</v>
      </c>
      <c r="F242" s="102">
        <f>'Final Output'!J122</f>
        <v>-2</v>
      </c>
    </row>
    <row r="243" spans="1:6" x14ac:dyDescent="0.45">
      <c r="A243" s="63" t="s">
        <v>42</v>
      </c>
      <c r="B243" s="2" t="s">
        <v>126</v>
      </c>
      <c r="C243" s="2" t="s">
        <v>127</v>
      </c>
      <c r="D243" s="2" t="s">
        <v>119</v>
      </c>
      <c r="E243" s="96" t="s">
        <v>108</v>
      </c>
      <c r="F243" s="102">
        <f>'Final Output'!J123</f>
        <v>-2</v>
      </c>
    </row>
    <row r="244" spans="1:6" x14ac:dyDescent="0.45">
      <c r="A244" s="63" t="s">
        <v>42</v>
      </c>
      <c r="B244" s="2" t="s">
        <v>128</v>
      </c>
      <c r="C244" s="2" t="s">
        <v>129</v>
      </c>
      <c r="D244" s="2" t="s">
        <v>119</v>
      </c>
      <c r="E244" s="96" t="s">
        <v>108</v>
      </c>
      <c r="F244" s="102">
        <f>'Final Output'!J124</f>
        <v>-1</v>
      </c>
    </row>
    <row r="245" spans="1:6" x14ac:dyDescent="0.45">
      <c r="A245" s="63" t="s">
        <v>42</v>
      </c>
      <c r="B245" s="2" t="s">
        <v>130</v>
      </c>
      <c r="C245" s="2" t="s">
        <v>131</v>
      </c>
      <c r="D245" s="2" t="s">
        <v>119</v>
      </c>
      <c r="E245" s="96" t="s">
        <v>108</v>
      </c>
      <c r="F245" s="102">
        <f>'Final Output'!J125</f>
        <v>-1</v>
      </c>
    </row>
    <row r="246" spans="1:6" x14ac:dyDescent="0.45">
      <c r="A246" s="63" t="s">
        <v>42</v>
      </c>
      <c r="B246" s="2" t="s">
        <v>132</v>
      </c>
      <c r="C246" s="2" t="s">
        <v>133</v>
      </c>
      <c r="D246" s="2" t="s">
        <v>119</v>
      </c>
      <c r="E246" s="96" t="s">
        <v>108</v>
      </c>
      <c r="F246" s="102">
        <f>'Final Output'!J126</f>
        <v>-1</v>
      </c>
    </row>
    <row r="247" spans="1:6" x14ac:dyDescent="0.45">
      <c r="A247" s="63" t="s">
        <v>42</v>
      </c>
      <c r="B247" s="2" t="s">
        <v>134</v>
      </c>
      <c r="C247" s="2" t="s">
        <v>135</v>
      </c>
      <c r="D247" s="2" t="s">
        <v>119</v>
      </c>
      <c r="E247" s="96" t="s">
        <v>108</v>
      </c>
      <c r="F247" s="102">
        <f>'Final Output'!J127</f>
        <v>0</v>
      </c>
    </row>
    <row r="248" spans="1:6" x14ac:dyDescent="0.45">
      <c r="A248" s="63" t="s">
        <v>42</v>
      </c>
      <c r="B248" s="2" t="s">
        <v>136</v>
      </c>
      <c r="C248" s="2" t="s">
        <v>137</v>
      </c>
      <c r="D248" s="2" t="s">
        <v>119</v>
      </c>
      <c r="E248" s="96" t="s">
        <v>108</v>
      </c>
      <c r="F248" s="102">
        <f>'Final Output'!J128</f>
        <v>0</v>
      </c>
    </row>
    <row r="249" spans="1:6" x14ac:dyDescent="0.45">
      <c r="A249" s="63" t="s">
        <v>42</v>
      </c>
      <c r="B249" s="2" t="s">
        <v>138</v>
      </c>
      <c r="C249" s="2" t="s">
        <v>139</v>
      </c>
      <c r="D249" s="2" t="s">
        <v>119</v>
      </c>
      <c r="E249" s="96" t="s">
        <v>108</v>
      </c>
      <c r="F249" s="102">
        <f>'Final Output'!J129</f>
        <v>0</v>
      </c>
    </row>
    <row r="250" spans="1:6" x14ac:dyDescent="0.45">
      <c r="A250" s="63" t="s">
        <v>42</v>
      </c>
      <c r="B250" s="2" t="s">
        <v>140</v>
      </c>
      <c r="C250" s="2" t="s">
        <v>141</v>
      </c>
      <c r="D250" s="2" t="s">
        <v>119</v>
      </c>
      <c r="E250" s="96" t="s">
        <v>108</v>
      </c>
      <c r="F250" s="102">
        <f>'Final Output'!J130</f>
        <v>0</v>
      </c>
    </row>
    <row r="251" spans="1:6" x14ac:dyDescent="0.45">
      <c r="A251" s="63" t="s">
        <v>42</v>
      </c>
      <c r="B251" s="2" t="s">
        <v>142</v>
      </c>
      <c r="C251" s="2" t="s">
        <v>143</v>
      </c>
      <c r="D251" s="2" t="s">
        <v>119</v>
      </c>
      <c r="E251" s="96" t="s">
        <v>108</v>
      </c>
      <c r="F251" s="102">
        <f>'Final Output'!J131</f>
        <v>0</v>
      </c>
    </row>
    <row r="252" spans="1:6" x14ac:dyDescent="0.45">
      <c r="A252" s="63" t="s">
        <v>42</v>
      </c>
      <c r="B252" s="2" t="s">
        <v>144</v>
      </c>
      <c r="C252" s="2" t="s">
        <v>145</v>
      </c>
      <c r="D252" s="2" t="s">
        <v>119</v>
      </c>
      <c r="E252" s="96" t="s">
        <v>108</v>
      </c>
      <c r="F252" s="102">
        <f>'Final Output'!J132</f>
        <v>0</v>
      </c>
    </row>
    <row r="253" spans="1:6" x14ac:dyDescent="0.45">
      <c r="A253" s="63" t="s">
        <v>42</v>
      </c>
      <c r="B253" s="2" t="s">
        <v>146</v>
      </c>
      <c r="C253" s="2" t="s">
        <v>147</v>
      </c>
      <c r="D253" s="2" t="s">
        <v>119</v>
      </c>
      <c r="E253" s="96" t="s">
        <v>108</v>
      </c>
      <c r="F253" s="102">
        <f>'Final Output'!J133</f>
        <v>0</v>
      </c>
    </row>
    <row r="254" spans="1:6" x14ac:dyDescent="0.45">
      <c r="A254" s="63" t="s">
        <v>42</v>
      </c>
      <c r="B254" s="2" t="s">
        <v>148</v>
      </c>
      <c r="C254" s="2" t="s">
        <v>149</v>
      </c>
      <c r="D254" s="2" t="s">
        <v>119</v>
      </c>
      <c r="E254" s="96" t="s">
        <v>108</v>
      </c>
      <c r="F254" s="102">
        <f>'Final Output'!J134</f>
        <v>0</v>
      </c>
    </row>
    <row r="255" spans="1:6" x14ac:dyDescent="0.45">
      <c r="A255" s="63" t="s">
        <v>42</v>
      </c>
      <c r="B255" s="2" t="s">
        <v>150</v>
      </c>
      <c r="C255" s="2" t="s">
        <v>151</v>
      </c>
      <c r="D255" s="2" t="s">
        <v>119</v>
      </c>
      <c r="E255" s="96" t="s">
        <v>108</v>
      </c>
      <c r="F255" s="102">
        <f>'Final Output'!J135</f>
        <v>0</v>
      </c>
    </row>
    <row r="256" spans="1:6" x14ac:dyDescent="0.45">
      <c r="A256" s="63" t="s">
        <v>43</v>
      </c>
      <c r="B256" s="98" t="s">
        <v>105</v>
      </c>
      <c r="C256" s="98" t="s">
        <v>106</v>
      </c>
      <c r="D256" s="98" t="s">
        <v>107</v>
      </c>
      <c r="E256" s="99" t="s">
        <v>108</v>
      </c>
      <c r="F256" s="100" t="str">
        <f ca="1">CONCATENATE("[…]", TEXT(NOW(),"dd/mm/yyy hh:mm:ss"))</f>
        <v>[…]12/12/2024 16:47:43</v>
      </c>
    </row>
    <row r="257" spans="1:6" x14ac:dyDescent="0.45">
      <c r="A257" s="63" t="s">
        <v>43</v>
      </c>
      <c r="B257" s="98" t="s">
        <v>109</v>
      </c>
      <c r="C257" s="98" t="s">
        <v>110</v>
      </c>
      <c r="D257" s="98" t="s">
        <v>107</v>
      </c>
      <c r="E257" s="99" t="s">
        <v>108</v>
      </c>
      <c r="F257" s="99" t="str">
        <f ca="1">MID(CELL("filename"),SEARCH("[",CELL("filename"))+1,SEARCH("]",CELL("filename"))-SEARCH("[",CELL("filename"))-1)</f>
        <v>PR24 FD OC16 ODI risk - Feeder Model (Serious Pollution Incidents).xlsx</v>
      </c>
    </row>
    <row r="258" spans="1:6" x14ac:dyDescent="0.45">
      <c r="A258" s="63" t="s">
        <v>43</v>
      </c>
      <c r="B258" s="98" t="s">
        <v>111</v>
      </c>
      <c r="C258" s="98" t="s">
        <v>112</v>
      </c>
      <c r="D258" s="98" t="s">
        <v>107</v>
      </c>
      <c r="E258" s="99" t="s">
        <v>108</v>
      </c>
      <c r="F258" s="99" t="s">
        <v>113</v>
      </c>
    </row>
    <row r="259" spans="1:6" x14ac:dyDescent="0.45">
      <c r="A259" s="63" t="s">
        <v>43</v>
      </c>
      <c r="B259" s="98" t="s">
        <v>114</v>
      </c>
      <c r="C259" s="98" t="s">
        <v>115</v>
      </c>
      <c r="D259" s="98" t="s">
        <v>116</v>
      </c>
      <c r="E259" s="99" t="s">
        <v>108</v>
      </c>
      <c r="F259" s="101" t="s">
        <v>113</v>
      </c>
    </row>
    <row r="260" spans="1:6" x14ac:dyDescent="0.45">
      <c r="A260" s="63" t="s">
        <v>43</v>
      </c>
      <c r="B260" s="2" t="s">
        <v>117</v>
      </c>
      <c r="C260" s="2" t="s">
        <v>118</v>
      </c>
      <c r="D260" s="2" t="s">
        <v>119</v>
      </c>
      <c r="E260" s="96" t="s">
        <v>108</v>
      </c>
      <c r="F260" s="102">
        <f>'Final Output'!J137</f>
        <v>-8</v>
      </c>
    </row>
    <row r="261" spans="1:6" x14ac:dyDescent="0.45">
      <c r="A261" s="63" t="s">
        <v>43</v>
      </c>
      <c r="B261" s="2" t="s">
        <v>120</v>
      </c>
      <c r="C261" s="2" t="s">
        <v>121</v>
      </c>
      <c r="D261" s="2" t="s">
        <v>119</v>
      </c>
      <c r="E261" s="96" t="s">
        <v>108</v>
      </c>
      <c r="F261" s="102">
        <f>'Final Output'!J138</f>
        <v>-8</v>
      </c>
    </row>
    <row r="262" spans="1:6" x14ac:dyDescent="0.45">
      <c r="A262" s="63" t="s">
        <v>43</v>
      </c>
      <c r="B262" s="2" t="s">
        <v>122</v>
      </c>
      <c r="C262" s="2" t="s">
        <v>123</v>
      </c>
      <c r="D262" s="2" t="s">
        <v>119</v>
      </c>
      <c r="E262" s="96" t="s">
        <v>108</v>
      </c>
      <c r="F262" s="102">
        <f>'Final Output'!J139</f>
        <v>-5</v>
      </c>
    </row>
    <row r="263" spans="1:6" x14ac:dyDescent="0.45">
      <c r="A263" s="63" t="s">
        <v>43</v>
      </c>
      <c r="B263" s="2" t="s">
        <v>124</v>
      </c>
      <c r="C263" s="2" t="s">
        <v>125</v>
      </c>
      <c r="D263" s="2" t="s">
        <v>119</v>
      </c>
      <c r="E263" s="96" t="s">
        <v>108</v>
      </c>
      <c r="F263" s="102">
        <f>'Final Output'!J140</f>
        <v>-2</v>
      </c>
    </row>
    <row r="264" spans="1:6" x14ac:dyDescent="0.45">
      <c r="A264" s="63" t="s">
        <v>43</v>
      </c>
      <c r="B264" s="2" t="s">
        <v>126</v>
      </c>
      <c r="C264" s="2" t="s">
        <v>127</v>
      </c>
      <c r="D264" s="2" t="s">
        <v>119</v>
      </c>
      <c r="E264" s="96" t="s">
        <v>108</v>
      </c>
      <c r="F264" s="102">
        <f>'Final Output'!J141</f>
        <v>-2</v>
      </c>
    </row>
    <row r="265" spans="1:6" x14ac:dyDescent="0.45">
      <c r="A265" s="63" t="s">
        <v>43</v>
      </c>
      <c r="B265" s="2" t="s">
        <v>128</v>
      </c>
      <c r="C265" s="2" t="s">
        <v>129</v>
      </c>
      <c r="D265" s="2" t="s">
        <v>119</v>
      </c>
      <c r="E265" s="96" t="s">
        <v>108</v>
      </c>
      <c r="F265" s="102">
        <f>'Final Output'!J142</f>
        <v>-1</v>
      </c>
    </row>
    <row r="266" spans="1:6" x14ac:dyDescent="0.45">
      <c r="A266" s="63" t="s">
        <v>43</v>
      </c>
      <c r="B266" s="2" t="s">
        <v>130</v>
      </c>
      <c r="C266" s="2" t="s">
        <v>131</v>
      </c>
      <c r="D266" s="2" t="s">
        <v>119</v>
      </c>
      <c r="E266" s="96" t="s">
        <v>108</v>
      </c>
      <c r="F266" s="102">
        <f>'Final Output'!J143</f>
        <v>-1</v>
      </c>
    </row>
    <row r="267" spans="1:6" x14ac:dyDescent="0.45">
      <c r="A267" s="63" t="s">
        <v>43</v>
      </c>
      <c r="B267" s="2" t="s">
        <v>132</v>
      </c>
      <c r="C267" s="2" t="s">
        <v>133</v>
      </c>
      <c r="D267" s="2" t="s">
        <v>119</v>
      </c>
      <c r="E267" s="96" t="s">
        <v>108</v>
      </c>
      <c r="F267" s="102">
        <f>'Final Output'!J144</f>
        <v>-1</v>
      </c>
    </row>
    <row r="268" spans="1:6" x14ac:dyDescent="0.45">
      <c r="A268" s="63" t="s">
        <v>43</v>
      </c>
      <c r="B268" s="2" t="s">
        <v>134</v>
      </c>
      <c r="C268" s="2" t="s">
        <v>135</v>
      </c>
      <c r="D268" s="2" t="s">
        <v>119</v>
      </c>
      <c r="E268" s="96" t="s">
        <v>108</v>
      </c>
      <c r="F268" s="102">
        <f>'Final Output'!J145</f>
        <v>0</v>
      </c>
    </row>
    <row r="269" spans="1:6" x14ac:dyDescent="0.45">
      <c r="A269" s="63" t="s">
        <v>43</v>
      </c>
      <c r="B269" s="2" t="s">
        <v>136</v>
      </c>
      <c r="C269" s="2" t="s">
        <v>137</v>
      </c>
      <c r="D269" s="2" t="s">
        <v>119</v>
      </c>
      <c r="E269" s="96" t="s">
        <v>108</v>
      </c>
      <c r="F269" s="102">
        <f>'Final Output'!J146</f>
        <v>0</v>
      </c>
    </row>
    <row r="270" spans="1:6" x14ac:dyDescent="0.45">
      <c r="A270" s="63" t="s">
        <v>43</v>
      </c>
      <c r="B270" s="2" t="s">
        <v>138</v>
      </c>
      <c r="C270" s="2" t="s">
        <v>139</v>
      </c>
      <c r="D270" s="2" t="s">
        <v>119</v>
      </c>
      <c r="E270" s="96" t="s">
        <v>108</v>
      </c>
      <c r="F270" s="102">
        <f>'Final Output'!J147</f>
        <v>0</v>
      </c>
    </row>
    <row r="271" spans="1:6" x14ac:dyDescent="0.45">
      <c r="A271" s="63" t="s">
        <v>43</v>
      </c>
      <c r="B271" s="2" t="s">
        <v>140</v>
      </c>
      <c r="C271" s="2" t="s">
        <v>141</v>
      </c>
      <c r="D271" s="2" t="s">
        <v>119</v>
      </c>
      <c r="E271" s="96" t="s">
        <v>108</v>
      </c>
      <c r="F271" s="102">
        <f>'Final Output'!J148</f>
        <v>0</v>
      </c>
    </row>
    <row r="272" spans="1:6" x14ac:dyDescent="0.45">
      <c r="A272" s="63" t="s">
        <v>43</v>
      </c>
      <c r="B272" s="2" t="s">
        <v>142</v>
      </c>
      <c r="C272" s="2" t="s">
        <v>143</v>
      </c>
      <c r="D272" s="2" t="s">
        <v>119</v>
      </c>
      <c r="E272" s="96" t="s">
        <v>108</v>
      </c>
      <c r="F272" s="102">
        <f>'Final Output'!J149</f>
        <v>0</v>
      </c>
    </row>
    <row r="273" spans="1:6" x14ac:dyDescent="0.45">
      <c r="A273" s="63" t="s">
        <v>43</v>
      </c>
      <c r="B273" s="2" t="s">
        <v>144</v>
      </c>
      <c r="C273" s="2" t="s">
        <v>145</v>
      </c>
      <c r="D273" s="2" t="s">
        <v>119</v>
      </c>
      <c r="E273" s="96" t="s">
        <v>108</v>
      </c>
      <c r="F273" s="102">
        <f>'Final Output'!J150</f>
        <v>0</v>
      </c>
    </row>
    <row r="274" spans="1:6" x14ac:dyDescent="0.45">
      <c r="A274" s="63" t="s">
        <v>43</v>
      </c>
      <c r="B274" s="2" t="s">
        <v>146</v>
      </c>
      <c r="C274" s="2" t="s">
        <v>147</v>
      </c>
      <c r="D274" s="2" t="s">
        <v>119</v>
      </c>
      <c r="E274" s="96" t="s">
        <v>108</v>
      </c>
      <c r="F274" s="102">
        <f>'Final Output'!J151</f>
        <v>0</v>
      </c>
    </row>
    <row r="275" spans="1:6" x14ac:dyDescent="0.45">
      <c r="A275" s="63" t="s">
        <v>43</v>
      </c>
      <c r="B275" s="2" t="s">
        <v>148</v>
      </c>
      <c r="C275" s="2" t="s">
        <v>149</v>
      </c>
      <c r="D275" s="2" t="s">
        <v>119</v>
      </c>
      <c r="E275" s="96" t="s">
        <v>108</v>
      </c>
      <c r="F275" s="102">
        <f>'Final Output'!J152</f>
        <v>0</v>
      </c>
    </row>
    <row r="276" spans="1:6" x14ac:dyDescent="0.45">
      <c r="A276" s="63" t="s">
        <v>43</v>
      </c>
      <c r="B276" s="2" t="s">
        <v>150</v>
      </c>
      <c r="C276" s="2" t="s">
        <v>151</v>
      </c>
      <c r="D276" s="2" t="s">
        <v>119</v>
      </c>
      <c r="E276" s="96" t="s">
        <v>108</v>
      </c>
      <c r="F276" s="102">
        <f>'Final Output'!J153</f>
        <v>0</v>
      </c>
    </row>
    <row r="277" spans="1:6" x14ac:dyDescent="0.45">
      <c r="A277" s="63" t="s">
        <v>44</v>
      </c>
      <c r="B277" s="98" t="s">
        <v>105</v>
      </c>
      <c r="C277" s="98" t="s">
        <v>106</v>
      </c>
      <c r="D277" s="98" t="s">
        <v>107</v>
      </c>
      <c r="E277" s="99" t="s">
        <v>108</v>
      </c>
      <c r="F277" s="100" t="str">
        <f ca="1">CONCATENATE("[…]", TEXT(NOW(),"dd/mm/yyy hh:mm:ss"))</f>
        <v>[…]12/12/2024 16:47:43</v>
      </c>
    </row>
    <row r="278" spans="1:6" x14ac:dyDescent="0.45">
      <c r="A278" s="63" t="s">
        <v>44</v>
      </c>
      <c r="B278" s="98" t="s">
        <v>109</v>
      </c>
      <c r="C278" s="98" t="s">
        <v>110</v>
      </c>
      <c r="D278" s="98" t="s">
        <v>107</v>
      </c>
      <c r="E278" s="99" t="s">
        <v>108</v>
      </c>
      <c r="F278" s="99" t="str">
        <f ca="1">MID(CELL("filename"),SEARCH("[",CELL("filename"))+1,SEARCH("]",CELL("filename"))-SEARCH("[",CELL("filename"))-1)</f>
        <v>PR24 FD OC16 ODI risk - Feeder Model (Serious Pollution Incidents).xlsx</v>
      </c>
    </row>
    <row r="279" spans="1:6" x14ac:dyDescent="0.45">
      <c r="A279" s="63" t="s">
        <v>44</v>
      </c>
      <c r="B279" s="98" t="s">
        <v>111</v>
      </c>
      <c r="C279" s="98" t="s">
        <v>112</v>
      </c>
      <c r="D279" s="98" t="s">
        <v>107</v>
      </c>
      <c r="E279" s="99" t="s">
        <v>108</v>
      </c>
      <c r="F279" s="99" t="s">
        <v>113</v>
      </c>
    </row>
    <row r="280" spans="1:6" x14ac:dyDescent="0.45">
      <c r="A280" s="63" t="s">
        <v>44</v>
      </c>
      <c r="B280" s="98" t="s">
        <v>114</v>
      </c>
      <c r="C280" s="98" t="s">
        <v>115</v>
      </c>
      <c r="D280" s="98" t="s">
        <v>116</v>
      </c>
      <c r="E280" s="99" t="s">
        <v>108</v>
      </c>
      <c r="F280" s="101" t="s">
        <v>113</v>
      </c>
    </row>
    <row r="281" spans="1:6" x14ac:dyDescent="0.45">
      <c r="A281" s="63" t="s">
        <v>44</v>
      </c>
      <c r="B281" s="2" t="s">
        <v>117</v>
      </c>
      <c r="C281" s="2" t="s">
        <v>118</v>
      </c>
      <c r="D281" s="2" t="s">
        <v>119</v>
      </c>
      <c r="E281" s="96" t="s">
        <v>108</v>
      </c>
      <c r="F281" s="102">
        <f>'Final Output'!J155</f>
        <v>-8</v>
      </c>
    </row>
    <row r="282" spans="1:6" x14ac:dyDescent="0.45">
      <c r="A282" s="63" t="s">
        <v>44</v>
      </c>
      <c r="B282" s="2" t="s">
        <v>120</v>
      </c>
      <c r="C282" s="2" t="s">
        <v>121</v>
      </c>
      <c r="D282" s="2" t="s">
        <v>119</v>
      </c>
      <c r="E282" s="96" t="s">
        <v>108</v>
      </c>
      <c r="F282" s="102">
        <f>'Final Output'!J156</f>
        <v>-7</v>
      </c>
    </row>
    <row r="283" spans="1:6" x14ac:dyDescent="0.45">
      <c r="A283" s="63" t="s">
        <v>44</v>
      </c>
      <c r="B283" s="2" t="s">
        <v>122</v>
      </c>
      <c r="C283" s="2" t="s">
        <v>123</v>
      </c>
      <c r="D283" s="2" t="s">
        <v>119</v>
      </c>
      <c r="E283" s="96" t="s">
        <v>108</v>
      </c>
      <c r="F283" s="102">
        <f>'Final Output'!J157</f>
        <v>-6</v>
      </c>
    </row>
    <row r="284" spans="1:6" x14ac:dyDescent="0.45">
      <c r="A284" s="63" t="s">
        <v>44</v>
      </c>
      <c r="B284" s="2" t="s">
        <v>124</v>
      </c>
      <c r="C284" s="2" t="s">
        <v>125</v>
      </c>
      <c r="D284" s="2" t="s">
        <v>119</v>
      </c>
      <c r="E284" s="96" t="s">
        <v>108</v>
      </c>
      <c r="F284" s="102">
        <f>'Final Output'!J158</f>
        <v>-5</v>
      </c>
    </row>
    <row r="285" spans="1:6" x14ac:dyDescent="0.45">
      <c r="A285" s="63" t="s">
        <v>44</v>
      </c>
      <c r="B285" s="2" t="s">
        <v>126</v>
      </c>
      <c r="C285" s="2" t="s">
        <v>127</v>
      </c>
      <c r="D285" s="2" t="s">
        <v>119</v>
      </c>
      <c r="E285" s="96" t="s">
        <v>108</v>
      </c>
      <c r="F285" s="102">
        <f>'Final Output'!J159</f>
        <v>-5</v>
      </c>
    </row>
    <row r="286" spans="1:6" x14ac:dyDescent="0.45">
      <c r="A286" s="63" t="s">
        <v>44</v>
      </c>
      <c r="B286" s="2" t="s">
        <v>128</v>
      </c>
      <c r="C286" s="2" t="s">
        <v>129</v>
      </c>
      <c r="D286" s="2" t="s">
        <v>119</v>
      </c>
      <c r="E286" s="96" t="s">
        <v>108</v>
      </c>
      <c r="F286" s="102">
        <f>'Final Output'!J160</f>
        <v>-5</v>
      </c>
    </row>
    <row r="287" spans="1:6" x14ac:dyDescent="0.45">
      <c r="A287" s="63" t="s">
        <v>44</v>
      </c>
      <c r="B287" s="2" t="s">
        <v>130</v>
      </c>
      <c r="C287" s="2" t="s">
        <v>131</v>
      </c>
      <c r="D287" s="2" t="s">
        <v>119</v>
      </c>
      <c r="E287" s="96" t="s">
        <v>108</v>
      </c>
      <c r="F287" s="102">
        <f>'Final Output'!J161</f>
        <v>-2</v>
      </c>
    </row>
    <row r="288" spans="1:6" x14ac:dyDescent="0.45">
      <c r="A288" s="63" t="s">
        <v>44</v>
      </c>
      <c r="B288" s="2" t="s">
        <v>132</v>
      </c>
      <c r="C288" s="2" t="s">
        <v>133</v>
      </c>
      <c r="D288" s="2" t="s">
        <v>119</v>
      </c>
      <c r="E288" s="96" t="s">
        <v>108</v>
      </c>
      <c r="F288" s="102">
        <f>'Final Output'!J162</f>
        <v>-1</v>
      </c>
    </row>
    <row r="289" spans="1:6" x14ac:dyDescent="0.45">
      <c r="A289" s="63" t="s">
        <v>44</v>
      </c>
      <c r="B289" s="2" t="s">
        <v>134</v>
      </c>
      <c r="C289" s="2" t="s">
        <v>135</v>
      </c>
      <c r="D289" s="2" t="s">
        <v>119</v>
      </c>
      <c r="E289" s="96" t="s">
        <v>108</v>
      </c>
      <c r="F289" s="102">
        <f>'Final Output'!J163</f>
        <v>0</v>
      </c>
    </row>
    <row r="290" spans="1:6" x14ac:dyDescent="0.45">
      <c r="A290" s="63" t="s">
        <v>44</v>
      </c>
      <c r="B290" s="2" t="s">
        <v>136</v>
      </c>
      <c r="C290" s="2" t="s">
        <v>137</v>
      </c>
      <c r="D290" s="2" t="s">
        <v>119</v>
      </c>
      <c r="E290" s="96" t="s">
        <v>108</v>
      </c>
      <c r="F290" s="102">
        <f>'Final Output'!J164</f>
        <v>0</v>
      </c>
    </row>
    <row r="291" spans="1:6" x14ac:dyDescent="0.45">
      <c r="A291" s="63" t="s">
        <v>44</v>
      </c>
      <c r="B291" s="2" t="s">
        <v>138</v>
      </c>
      <c r="C291" s="2" t="s">
        <v>139</v>
      </c>
      <c r="D291" s="2" t="s">
        <v>119</v>
      </c>
      <c r="E291" s="96" t="s">
        <v>108</v>
      </c>
      <c r="F291" s="102">
        <f>'Final Output'!J165</f>
        <v>0</v>
      </c>
    </row>
    <row r="292" spans="1:6" x14ac:dyDescent="0.45">
      <c r="A292" s="63" t="s">
        <v>44</v>
      </c>
      <c r="B292" s="2" t="s">
        <v>140</v>
      </c>
      <c r="C292" s="2" t="s">
        <v>141</v>
      </c>
      <c r="D292" s="2" t="s">
        <v>119</v>
      </c>
      <c r="E292" s="96" t="s">
        <v>108</v>
      </c>
      <c r="F292" s="102">
        <f>'Final Output'!J166</f>
        <v>0</v>
      </c>
    </row>
    <row r="293" spans="1:6" x14ac:dyDescent="0.45">
      <c r="A293" s="63" t="s">
        <v>44</v>
      </c>
      <c r="B293" s="2" t="s">
        <v>142</v>
      </c>
      <c r="C293" s="2" t="s">
        <v>143</v>
      </c>
      <c r="D293" s="2" t="s">
        <v>119</v>
      </c>
      <c r="E293" s="96" t="s">
        <v>108</v>
      </c>
      <c r="F293" s="102">
        <f>'Final Output'!J167</f>
        <v>0</v>
      </c>
    </row>
    <row r="294" spans="1:6" x14ac:dyDescent="0.45">
      <c r="A294" s="63" t="s">
        <v>44</v>
      </c>
      <c r="B294" s="2" t="s">
        <v>144</v>
      </c>
      <c r="C294" s="2" t="s">
        <v>145</v>
      </c>
      <c r="D294" s="2" t="s">
        <v>119</v>
      </c>
      <c r="E294" s="96" t="s">
        <v>108</v>
      </c>
      <c r="F294" s="102">
        <f>'Final Output'!J168</f>
        <v>0</v>
      </c>
    </row>
    <row r="295" spans="1:6" x14ac:dyDescent="0.45">
      <c r="A295" s="63" t="s">
        <v>44</v>
      </c>
      <c r="B295" s="2" t="s">
        <v>146</v>
      </c>
      <c r="C295" s="2" t="s">
        <v>147</v>
      </c>
      <c r="D295" s="2" t="s">
        <v>119</v>
      </c>
      <c r="E295" s="96" t="s">
        <v>108</v>
      </c>
      <c r="F295" s="102">
        <f>'Final Output'!J169</f>
        <v>0</v>
      </c>
    </row>
    <row r="296" spans="1:6" x14ac:dyDescent="0.45">
      <c r="A296" s="63" t="s">
        <v>44</v>
      </c>
      <c r="B296" s="2" t="s">
        <v>148</v>
      </c>
      <c r="C296" s="2" t="s">
        <v>149</v>
      </c>
      <c r="D296" s="2" t="s">
        <v>119</v>
      </c>
      <c r="E296" s="96" t="s">
        <v>108</v>
      </c>
      <c r="F296" s="102">
        <f>'Final Output'!J170</f>
        <v>0</v>
      </c>
    </row>
    <row r="297" spans="1:6" x14ac:dyDescent="0.45">
      <c r="A297" s="63" t="s">
        <v>44</v>
      </c>
      <c r="B297" s="2" t="s">
        <v>150</v>
      </c>
      <c r="C297" s="2" t="s">
        <v>151</v>
      </c>
      <c r="D297" s="2" t="s">
        <v>119</v>
      </c>
      <c r="E297" s="96" t="s">
        <v>108</v>
      </c>
      <c r="F297" s="102">
        <f>'Final Output'!J171</f>
        <v>0</v>
      </c>
    </row>
    <row r="298" spans="1:6" x14ac:dyDescent="0.45">
      <c r="A298" s="63" t="s">
        <v>152</v>
      </c>
      <c r="B298" s="98" t="s">
        <v>105</v>
      </c>
      <c r="C298" s="98" t="s">
        <v>106</v>
      </c>
      <c r="D298" s="98" t="s">
        <v>107</v>
      </c>
      <c r="E298" s="99" t="s">
        <v>108</v>
      </c>
      <c r="F298" s="100" t="str">
        <f ca="1">CONCATENATE("[…]", TEXT(NOW(),"dd/mm/yyy hh:mm:ss"))</f>
        <v>[…]12/12/2024 16:47:43</v>
      </c>
    </row>
    <row r="299" spans="1:6" x14ac:dyDescent="0.45">
      <c r="A299" s="63" t="s">
        <v>152</v>
      </c>
      <c r="B299" s="98" t="s">
        <v>109</v>
      </c>
      <c r="C299" s="98" t="s">
        <v>110</v>
      </c>
      <c r="D299" s="98" t="s">
        <v>107</v>
      </c>
      <c r="E299" s="99" t="s">
        <v>108</v>
      </c>
      <c r="F299" s="99" t="str">
        <f ca="1">MID(CELL("filename"),SEARCH("[",CELL("filename"))+1,SEARCH("]",CELL("filename"))-SEARCH("[",CELL("filename"))-1)</f>
        <v>PR24 FD OC16 ODI risk - Feeder Model (Serious Pollution Incidents).xlsx</v>
      </c>
    </row>
    <row r="300" spans="1:6" x14ac:dyDescent="0.45">
      <c r="A300" s="63" t="s">
        <v>152</v>
      </c>
      <c r="B300" s="98" t="s">
        <v>111</v>
      </c>
      <c r="C300" s="98" t="s">
        <v>112</v>
      </c>
      <c r="D300" s="98" t="s">
        <v>107</v>
      </c>
      <c r="E300" s="99" t="s">
        <v>108</v>
      </c>
      <c r="F300" s="99" t="s">
        <v>113</v>
      </c>
    </row>
    <row r="301" spans="1:6" x14ac:dyDescent="0.45">
      <c r="A301" s="63" t="s">
        <v>152</v>
      </c>
      <c r="B301" s="98" t="s">
        <v>114</v>
      </c>
      <c r="C301" s="98" t="s">
        <v>115</v>
      </c>
      <c r="D301" s="98" t="s">
        <v>116</v>
      </c>
      <c r="E301" s="99" t="s">
        <v>108</v>
      </c>
      <c r="F301" s="101" t="s">
        <v>113</v>
      </c>
    </row>
    <row r="302" spans="1:6" x14ac:dyDescent="0.45">
      <c r="A302" s="63" t="s">
        <v>152</v>
      </c>
      <c r="B302" s="2" t="s">
        <v>117</v>
      </c>
      <c r="C302" s="2" t="s">
        <v>118</v>
      </c>
      <c r="D302" s="2" t="s">
        <v>119</v>
      </c>
      <c r="E302" s="96" t="s">
        <v>108</v>
      </c>
      <c r="F302" s="102">
        <f>'Final Output'!J173</f>
        <v>-2</v>
      </c>
    </row>
    <row r="303" spans="1:6" x14ac:dyDescent="0.45">
      <c r="A303" s="63" t="s">
        <v>152</v>
      </c>
      <c r="B303" s="2" t="s">
        <v>120</v>
      </c>
      <c r="C303" s="2" t="s">
        <v>121</v>
      </c>
      <c r="D303" s="2" t="s">
        <v>119</v>
      </c>
      <c r="E303" s="96" t="s">
        <v>108</v>
      </c>
      <c r="F303" s="102">
        <f>'Final Output'!J174</f>
        <v>-2</v>
      </c>
    </row>
    <row r="304" spans="1:6" x14ac:dyDescent="0.45">
      <c r="A304" s="63" t="s">
        <v>152</v>
      </c>
      <c r="B304" s="2" t="s">
        <v>122</v>
      </c>
      <c r="C304" s="2" t="s">
        <v>123</v>
      </c>
      <c r="D304" s="2" t="s">
        <v>119</v>
      </c>
      <c r="E304" s="96" t="s">
        <v>108</v>
      </c>
      <c r="F304" s="102">
        <f>'Final Output'!J175</f>
        <v>-1</v>
      </c>
    </row>
    <row r="305" spans="1:6" x14ac:dyDescent="0.45">
      <c r="A305" s="63" t="s">
        <v>152</v>
      </c>
      <c r="B305" s="2" t="s">
        <v>124</v>
      </c>
      <c r="C305" s="2" t="s">
        <v>125</v>
      </c>
      <c r="D305" s="2" t="s">
        <v>119</v>
      </c>
      <c r="E305" s="96" t="s">
        <v>108</v>
      </c>
      <c r="F305" s="102">
        <f>'Final Output'!J176</f>
        <v>-1</v>
      </c>
    </row>
    <row r="306" spans="1:6" x14ac:dyDescent="0.45">
      <c r="A306" s="63" t="s">
        <v>152</v>
      </c>
      <c r="B306" s="2" t="s">
        <v>126</v>
      </c>
      <c r="C306" s="2" t="s">
        <v>127</v>
      </c>
      <c r="D306" s="2" t="s">
        <v>119</v>
      </c>
      <c r="E306" s="96" t="s">
        <v>108</v>
      </c>
      <c r="F306" s="102">
        <f>'Final Output'!J177</f>
        <v>-1</v>
      </c>
    </row>
    <row r="307" spans="1:6" x14ac:dyDescent="0.45">
      <c r="A307" s="63" t="s">
        <v>152</v>
      </c>
      <c r="B307" s="2" t="s">
        <v>128</v>
      </c>
      <c r="C307" s="2" t="s">
        <v>129</v>
      </c>
      <c r="D307" s="2" t="s">
        <v>119</v>
      </c>
      <c r="E307" s="96" t="s">
        <v>108</v>
      </c>
      <c r="F307" s="102">
        <f>'Final Output'!J178</f>
        <v>-1</v>
      </c>
    </row>
    <row r="308" spans="1:6" x14ac:dyDescent="0.45">
      <c r="A308" s="63" t="s">
        <v>152</v>
      </c>
      <c r="B308" s="2" t="s">
        <v>130</v>
      </c>
      <c r="C308" s="2" t="s">
        <v>131</v>
      </c>
      <c r="D308" s="2" t="s">
        <v>119</v>
      </c>
      <c r="E308" s="96" t="s">
        <v>108</v>
      </c>
      <c r="F308" s="102">
        <f>'Final Output'!J179</f>
        <v>-1</v>
      </c>
    </row>
    <row r="309" spans="1:6" x14ac:dyDescent="0.45">
      <c r="A309" s="63" t="s">
        <v>152</v>
      </c>
      <c r="B309" s="2" t="s">
        <v>132</v>
      </c>
      <c r="C309" s="2" t="s">
        <v>133</v>
      </c>
      <c r="D309" s="2" t="s">
        <v>119</v>
      </c>
      <c r="E309" s="96" t="s">
        <v>108</v>
      </c>
      <c r="F309" s="102">
        <f>'Final Output'!J180</f>
        <v>0</v>
      </c>
    </row>
    <row r="310" spans="1:6" x14ac:dyDescent="0.45">
      <c r="A310" s="63" t="s">
        <v>152</v>
      </c>
      <c r="B310" s="2" t="s">
        <v>134</v>
      </c>
      <c r="C310" s="2" t="s">
        <v>135</v>
      </c>
      <c r="D310" s="2" t="s">
        <v>119</v>
      </c>
      <c r="E310" s="96" t="s">
        <v>108</v>
      </c>
      <c r="F310" s="102">
        <f>'Final Output'!J181</f>
        <v>0</v>
      </c>
    </row>
    <row r="311" spans="1:6" x14ac:dyDescent="0.45">
      <c r="A311" s="63" t="s">
        <v>152</v>
      </c>
      <c r="B311" s="2" t="s">
        <v>136</v>
      </c>
      <c r="C311" s="2" t="s">
        <v>137</v>
      </c>
      <c r="D311" s="2" t="s">
        <v>119</v>
      </c>
      <c r="E311" s="96" t="s">
        <v>108</v>
      </c>
      <c r="F311" s="102">
        <f>'Final Output'!J182</f>
        <v>0</v>
      </c>
    </row>
    <row r="312" spans="1:6" x14ac:dyDescent="0.45">
      <c r="A312" s="63" t="s">
        <v>152</v>
      </c>
      <c r="B312" s="2" t="s">
        <v>138</v>
      </c>
      <c r="C312" s="2" t="s">
        <v>139</v>
      </c>
      <c r="D312" s="2" t="s">
        <v>119</v>
      </c>
      <c r="E312" s="96" t="s">
        <v>108</v>
      </c>
      <c r="F312" s="102">
        <f>'Final Output'!J183</f>
        <v>0</v>
      </c>
    </row>
    <row r="313" spans="1:6" x14ac:dyDescent="0.45">
      <c r="A313" s="63" t="s">
        <v>152</v>
      </c>
      <c r="B313" s="2" t="s">
        <v>140</v>
      </c>
      <c r="C313" s="2" t="s">
        <v>141</v>
      </c>
      <c r="D313" s="2" t="s">
        <v>119</v>
      </c>
      <c r="E313" s="96" t="s">
        <v>108</v>
      </c>
      <c r="F313" s="102">
        <f>'Final Output'!J184</f>
        <v>0</v>
      </c>
    </row>
    <row r="314" spans="1:6" x14ac:dyDescent="0.45">
      <c r="A314" s="63" t="s">
        <v>152</v>
      </c>
      <c r="B314" s="2" t="s">
        <v>142</v>
      </c>
      <c r="C314" s="2" t="s">
        <v>143</v>
      </c>
      <c r="D314" s="2" t="s">
        <v>119</v>
      </c>
      <c r="E314" s="96" t="s">
        <v>108</v>
      </c>
      <c r="F314" s="102">
        <f>'Final Output'!J185</f>
        <v>0</v>
      </c>
    </row>
    <row r="315" spans="1:6" x14ac:dyDescent="0.45">
      <c r="A315" s="63" t="s">
        <v>152</v>
      </c>
      <c r="B315" s="2" t="s">
        <v>144</v>
      </c>
      <c r="C315" s="2" t="s">
        <v>145</v>
      </c>
      <c r="D315" s="2" t="s">
        <v>119</v>
      </c>
      <c r="E315" s="96" t="s">
        <v>108</v>
      </c>
      <c r="F315" s="102">
        <f>'Final Output'!J186</f>
        <v>0</v>
      </c>
    </row>
    <row r="316" spans="1:6" x14ac:dyDescent="0.45">
      <c r="A316" s="63" t="s">
        <v>152</v>
      </c>
      <c r="B316" s="2" t="s">
        <v>146</v>
      </c>
      <c r="C316" s="2" t="s">
        <v>147</v>
      </c>
      <c r="D316" s="2" t="s">
        <v>119</v>
      </c>
      <c r="E316" s="96" t="s">
        <v>108</v>
      </c>
      <c r="F316" s="102">
        <f>'Final Output'!J187</f>
        <v>0</v>
      </c>
    </row>
    <row r="317" spans="1:6" x14ac:dyDescent="0.45">
      <c r="A317" s="63" t="s">
        <v>152</v>
      </c>
      <c r="B317" s="2" t="s">
        <v>148</v>
      </c>
      <c r="C317" s="2" t="s">
        <v>149</v>
      </c>
      <c r="D317" s="2" t="s">
        <v>119</v>
      </c>
      <c r="E317" s="96" t="s">
        <v>108</v>
      </c>
      <c r="F317" s="102">
        <f>'Final Output'!J188</f>
        <v>0</v>
      </c>
    </row>
    <row r="318" spans="1:6" x14ac:dyDescent="0.45">
      <c r="A318" s="63" t="s">
        <v>152</v>
      </c>
      <c r="B318" s="2" t="s">
        <v>150</v>
      </c>
      <c r="C318" s="2" t="s">
        <v>151</v>
      </c>
      <c r="D318" s="2" t="s">
        <v>119</v>
      </c>
      <c r="E318" s="96" t="s">
        <v>108</v>
      </c>
      <c r="F318" s="102">
        <f>'Final Output'!J189</f>
        <v>0</v>
      </c>
    </row>
    <row r="319" spans="1:6" x14ac:dyDescent="0.45">
      <c r="A319" s="63" t="s">
        <v>46</v>
      </c>
      <c r="B319" s="98" t="s">
        <v>105</v>
      </c>
      <c r="C319" s="98" t="s">
        <v>106</v>
      </c>
      <c r="D319" s="98" t="s">
        <v>107</v>
      </c>
      <c r="E319" s="99" t="s">
        <v>108</v>
      </c>
      <c r="F319" s="100" t="str">
        <f ca="1">CONCATENATE("[…]", TEXT(NOW(),"dd/mm/yyy hh:mm:ss"))</f>
        <v>[…]12/12/2024 16:47:43</v>
      </c>
    </row>
    <row r="320" spans="1:6" x14ac:dyDescent="0.45">
      <c r="A320" s="63" t="s">
        <v>46</v>
      </c>
      <c r="B320" s="98" t="s">
        <v>109</v>
      </c>
      <c r="C320" s="98" t="s">
        <v>110</v>
      </c>
      <c r="D320" s="98" t="s">
        <v>107</v>
      </c>
      <c r="E320" s="99" t="s">
        <v>108</v>
      </c>
      <c r="F320" s="99" t="str">
        <f ca="1">MID(CELL("filename"),SEARCH("[",CELL("filename"))+1,SEARCH("]",CELL("filename"))-SEARCH("[",CELL("filename"))-1)</f>
        <v>PR24 FD OC16 ODI risk - Feeder Model (Serious Pollution Incidents).xlsx</v>
      </c>
    </row>
    <row r="321" spans="1:6" x14ac:dyDescent="0.45">
      <c r="A321" s="63" t="s">
        <v>46</v>
      </c>
      <c r="B321" s="98" t="s">
        <v>111</v>
      </c>
      <c r="C321" s="98" t="s">
        <v>112</v>
      </c>
      <c r="D321" s="98" t="s">
        <v>107</v>
      </c>
      <c r="E321" s="99" t="s">
        <v>108</v>
      </c>
      <c r="F321" s="99" t="s">
        <v>113</v>
      </c>
    </row>
    <row r="322" spans="1:6" x14ac:dyDescent="0.45">
      <c r="A322" s="63" t="s">
        <v>46</v>
      </c>
      <c r="B322" s="98" t="s">
        <v>114</v>
      </c>
      <c r="C322" s="98" t="s">
        <v>115</v>
      </c>
      <c r="D322" s="98" t="s">
        <v>116</v>
      </c>
      <c r="E322" s="99" t="s">
        <v>108</v>
      </c>
      <c r="F322" s="101" t="s">
        <v>113</v>
      </c>
    </row>
    <row r="323" spans="1:6" x14ac:dyDescent="0.45">
      <c r="A323" s="63" t="s">
        <v>46</v>
      </c>
      <c r="B323" s="2" t="s">
        <v>117</v>
      </c>
      <c r="C323" s="2" t="s">
        <v>118</v>
      </c>
      <c r="D323" s="2" t="s">
        <v>119</v>
      </c>
      <c r="E323" s="96" t="s">
        <v>108</v>
      </c>
      <c r="F323" s="102">
        <f>'Final Output'!J191</f>
        <v>-4</v>
      </c>
    </row>
    <row r="324" spans="1:6" x14ac:dyDescent="0.45">
      <c r="A324" s="63" t="s">
        <v>46</v>
      </c>
      <c r="B324" s="2" t="s">
        <v>120</v>
      </c>
      <c r="C324" s="2" t="s">
        <v>121</v>
      </c>
      <c r="D324" s="2" t="s">
        <v>119</v>
      </c>
      <c r="E324" s="96" t="s">
        <v>108</v>
      </c>
      <c r="F324" s="102">
        <f>'Final Output'!J192</f>
        <v>-4</v>
      </c>
    </row>
    <row r="325" spans="1:6" x14ac:dyDescent="0.45">
      <c r="A325" s="63" t="s">
        <v>46</v>
      </c>
      <c r="B325" s="2" t="s">
        <v>122</v>
      </c>
      <c r="C325" s="2" t="s">
        <v>123</v>
      </c>
      <c r="D325" s="2" t="s">
        <v>119</v>
      </c>
      <c r="E325" s="96" t="s">
        <v>108</v>
      </c>
      <c r="F325" s="102">
        <f>'Final Output'!J193</f>
        <v>-3</v>
      </c>
    </row>
    <row r="326" spans="1:6" x14ac:dyDescent="0.45">
      <c r="A326" s="63" t="s">
        <v>46</v>
      </c>
      <c r="B326" s="2" t="s">
        <v>124</v>
      </c>
      <c r="C326" s="2" t="s">
        <v>125</v>
      </c>
      <c r="D326" s="2" t="s">
        <v>119</v>
      </c>
      <c r="E326" s="96" t="s">
        <v>108</v>
      </c>
      <c r="F326" s="102">
        <f>'Final Output'!J194</f>
        <v>-2</v>
      </c>
    </row>
    <row r="327" spans="1:6" x14ac:dyDescent="0.45">
      <c r="A327" s="63" t="s">
        <v>46</v>
      </c>
      <c r="B327" s="2" t="s">
        <v>126</v>
      </c>
      <c r="C327" s="2" t="s">
        <v>127</v>
      </c>
      <c r="D327" s="2" t="s">
        <v>119</v>
      </c>
      <c r="E327" s="96" t="s">
        <v>108</v>
      </c>
      <c r="F327" s="102">
        <f>'Final Output'!J195</f>
        <v>-2</v>
      </c>
    </row>
    <row r="328" spans="1:6" x14ac:dyDescent="0.45">
      <c r="A328" s="63" t="s">
        <v>46</v>
      </c>
      <c r="B328" s="2" t="s">
        <v>128</v>
      </c>
      <c r="C328" s="2" t="s">
        <v>129</v>
      </c>
      <c r="D328" s="2" t="s">
        <v>119</v>
      </c>
      <c r="E328" s="96" t="s">
        <v>108</v>
      </c>
      <c r="F328" s="102">
        <f>'Final Output'!J196</f>
        <v>-1</v>
      </c>
    </row>
    <row r="329" spans="1:6" x14ac:dyDescent="0.45">
      <c r="A329" s="63" t="s">
        <v>46</v>
      </c>
      <c r="B329" s="2" t="s">
        <v>130</v>
      </c>
      <c r="C329" s="2" t="s">
        <v>131</v>
      </c>
      <c r="D329" s="2" t="s">
        <v>119</v>
      </c>
      <c r="E329" s="96" t="s">
        <v>108</v>
      </c>
      <c r="F329" s="102">
        <f>'Final Output'!J197</f>
        <v>-1</v>
      </c>
    </row>
    <row r="330" spans="1:6" x14ac:dyDescent="0.45">
      <c r="A330" s="63" t="s">
        <v>46</v>
      </c>
      <c r="B330" s="2" t="s">
        <v>132</v>
      </c>
      <c r="C330" s="2" t="s">
        <v>133</v>
      </c>
      <c r="D330" s="2" t="s">
        <v>119</v>
      </c>
      <c r="E330" s="96" t="s">
        <v>108</v>
      </c>
      <c r="F330" s="102">
        <f>'Final Output'!J198</f>
        <v>0</v>
      </c>
    </row>
    <row r="331" spans="1:6" x14ac:dyDescent="0.45">
      <c r="A331" s="63" t="s">
        <v>46</v>
      </c>
      <c r="B331" s="2" t="s">
        <v>134</v>
      </c>
      <c r="C331" s="2" t="s">
        <v>135</v>
      </c>
      <c r="D331" s="2" t="s">
        <v>119</v>
      </c>
      <c r="E331" s="96" t="s">
        <v>108</v>
      </c>
      <c r="F331" s="102">
        <f>'Final Output'!J199</f>
        <v>0</v>
      </c>
    </row>
    <row r="332" spans="1:6" x14ac:dyDescent="0.45">
      <c r="A332" s="63" t="s">
        <v>46</v>
      </c>
      <c r="B332" s="2" t="s">
        <v>136</v>
      </c>
      <c r="C332" s="2" t="s">
        <v>137</v>
      </c>
      <c r="D332" s="2" t="s">
        <v>119</v>
      </c>
      <c r="E332" s="96" t="s">
        <v>108</v>
      </c>
      <c r="F332" s="102">
        <f>'Final Output'!J200</f>
        <v>0</v>
      </c>
    </row>
    <row r="333" spans="1:6" x14ac:dyDescent="0.45">
      <c r="A333" s="63" t="s">
        <v>46</v>
      </c>
      <c r="B333" s="2" t="s">
        <v>138</v>
      </c>
      <c r="C333" s="2" t="s">
        <v>139</v>
      </c>
      <c r="D333" s="2" t="s">
        <v>119</v>
      </c>
      <c r="E333" s="96" t="s">
        <v>108</v>
      </c>
      <c r="F333" s="102">
        <f>'Final Output'!J201</f>
        <v>0</v>
      </c>
    </row>
    <row r="334" spans="1:6" x14ac:dyDescent="0.45">
      <c r="A334" s="63" t="s">
        <v>46</v>
      </c>
      <c r="B334" s="2" t="s">
        <v>140</v>
      </c>
      <c r="C334" s="2" t="s">
        <v>141</v>
      </c>
      <c r="D334" s="2" t="s">
        <v>119</v>
      </c>
      <c r="E334" s="96" t="s">
        <v>108</v>
      </c>
      <c r="F334" s="102">
        <f>'Final Output'!J202</f>
        <v>0</v>
      </c>
    </row>
    <row r="335" spans="1:6" x14ac:dyDescent="0.45">
      <c r="A335" s="63" t="s">
        <v>46</v>
      </c>
      <c r="B335" s="2" t="s">
        <v>142</v>
      </c>
      <c r="C335" s="2" t="s">
        <v>143</v>
      </c>
      <c r="D335" s="2" t="s">
        <v>119</v>
      </c>
      <c r="E335" s="96" t="s">
        <v>108</v>
      </c>
      <c r="F335" s="102">
        <f>'Final Output'!J203</f>
        <v>0</v>
      </c>
    </row>
    <row r="336" spans="1:6" x14ac:dyDescent="0.45">
      <c r="A336" s="63" t="s">
        <v>46</v>
      </c>
      <c r="B336" s="2" t="s">
        <v>144</v>
      </c>
      <c r="C336" s="2" t="s">
        <v>145</v>
      </c>
      <c r="D336" s="2" t="s">
        <v>119</v>
      </c>
      <c r="E336" s="96" t="s">
        <v>108</v>
      </c>
      <c r="F336" s="102">
        <f>'Final Output'!J204</f>
        <v>0</v>
      </c>
    </row>
    <row r="337" spans="1:6" x14ac:dyDescent="0.45">
      <c r="A337" s="63" t="s">
        <v>46</v>
      </c>
      <c r="B337" s="2" t="s">
        <v>146</v>
      </c>
      <c r="C337" s="2" t="s">
        <v>147</v>
      </c>
      <c r="D337" s="2" t="s">
        <v>119</v>
      </c>
      <c r="E337" s="96" t="s">
        <v>108</v>
      </c>
      <c r="F337" s="102">
        <f>'Final Output'!J205</f>
        <v>0</v>
      </c>
    </row>
    <row r="338" spans="1:6" x14ac:dyDescent="0.45">
      <c r="A338" s="63" t="s">
        <v>46</v>
      </c>
      <c r="B338" s="2" t="s">
        <v>148</v>
      </c>
      <c r="C338" s="2" t="s">
        <v>149</v>
      </c>
      <c r="D338" s="2" t="s">
        <v>119</v>
      </c>
      <c r="E338" s="96" t="s">
        <v>108</v>
      </c>
      <c r="F338" s="102">
        <f>'Final Output'!J206</f>
        <v>0</v>
      </c>
    </row>
    <row r="339" spans="1:6" x14ac:dyDescent="0.45">
      <c r="A339" s="63" t="s">
        <v>46</v>
      </c>
      <c r="B339" s="2" t="s">
        <v>150</v>
      </c>
      <c r="C339" s="2" t="s">
        <v>151</v>
      </c>
      <c r="D339" s="2" t="s">
        <v>119</v>
      </c>
      <c r="E339" s="96" t="s">
        <v>108</v>
      </c>
      <c r="F339" s="102">
        <f>'Final Output'!J207</f>
        <v>0</v>
      </c>
    </row>
    <row r="340" spans="1:6" x14ac:dyDescent="0.45">
      <c r="A340" s="63" t="s">
        <v>47</v>
      </c>
      <c r="B340" s="98" t="s">
        <v>105</v>
      </c>
      <c r="C340" s="98" t="s">
        <v>106</v>
      </c>
      <c r="D340" s="98" t="s">
        <v>107</v>
      </c>
      <c r="E340" s="99" t="s">
        <v>108</v>
      </c>
      <c r="F340" s="100" t="str">
        <f ca="1">CONCATENATE("[…]", TEXT(NOW(),"dd/mm/yyy hh:mm:ss"))</f>
        <v>[…]12/12/2024 16:47:43</v>
      </c>
    </row>
    <row r="341" spans="1:6" x14ac:dyDescent="0.45">
      <c r="A341" s="63" t="s">
        <v>47</v>
      </c>
      <c r="B341" s="98" t="s">
        <v>109</v>
      </c>
      <c r="C341" s="98" t="s">
        <v>110</v>
      </c>
      <c r="D341" s="98" t="s">
        <v>107</v>
      </c>
      <c r="E341" s="99" t="s">
        <v>108</v>
      </c>
      <c r="F341" s="99" t="str">
        <f ca="1">MID(CELL("filename"),SEARCH("[",CELL("filename"))+1,SEARCH("]",CELL("filename"))-SEARCH("[",CELL("filename"))-1)</f>
        <v>PR24 FD OC16 ODI risk - Feeder Model (Serious Pollution Incidents).xlsx</v>
      </c>
    </row>
    <row r="342" spans="1:6" x14ac:dyDescent="0.45">
      <c r="A342" s="63" t="s">
        <v>47</v>
      </c>
      <c r="B342" s="98" t="s">
        <v>111</v>
      </c>
      <c r="C342" s="98" t="s">
        <v>112</v>
      </c>
      <c r="D342" s="98" t="s">
        <v>107</v>
      </c>
      <c r="E342" s="99" t="s">
        <v>108</v>
      </c>
      <c r="F342" s="99" t="s">
        <v>113</v>
      </c>
    </row>
    <row r="343" spans="1:6" x14ac:dyDescent="0.45">
      <c r="A343" s="63" t="s">
        <v>47</v>
      </c>
      <c r="B343" s="98" t="s">
        <v>114</v>
      </c>
      <c r="C343" s="98" t="s">
        <v>115</v>
      </c>
      <c r="D343" s="98" t="s">
        <v>116</v>
      </c>
      <c r="E343" s="99" t="s">
        <v>108</v>
      </c>
      <c r="F343" s="101" t="s">
        <v>113</v>
      </c>
    </row>
    <row r="344" spans="1:6" x14ac:dyDescent="0.45">
      <c r="A344" s="63" t="s">
        <v>47</v>
      </c>
      <c r="B344" s="2" t="s">
        <v>117</v>
      </c>
      <c r="C344" s="2" t="s">
        <v>118</v>
      </c>
      <c r="D344" s="2" t="s">
        <v>119</v>
      </c>
      <c r="E344" s="96" t="s">
        <v>108</v>
      </c>
      <c r="F344" s="102">
        <f>'Final Output'!J209</f>
        <v>-4</v>
      </c>
    </row>
    <row r="345" spans="1:6" x14ac:dyDescent="0.45">
      <c r="A345" s="63" t="s">
        <v>47</v>
      </c>
      <c r="B345" s="2" t="s">
        <v>120</v>
      </c>
      <c r="C345" s="2" t="s">
        <v>121</v>
      </c>
      <c r="D345" s="2" t="s">
        <v>119</v>
      </c>
      <c r="E345" s="96" t="s">
        <v>108</v>
      </c>
      <c r="F345" s="102">
        <f>'Final Output'!J210</f>
        <v>-2</v>
      </c>
    </row>
    <row r="346" spans="1:6" x14ac:dyDescent="0.45">
      <c r="A346" s="63" t="s">
        <v>47</v>
      </c>
      <c r="B346" s="2" t="s">
        <v>122</v>
      </c>
      <c r="C346" s="2" t="s">
        <v>123</v>
      </c>
      <c r="D346" s="2" t="s">
        <v>119</v>
      </c>
      <c r="E346" s="96" t="s">
        <v>108</v>
      </c>
      <c r="F346" s="102">
        <f>'Final Output'!J211</f>
        <v>-1</v>
      </c>
    </row>
    <row r="347" spans="1:6" x14ac:dyDescent="0.45">
      <c r="A347" s="63" t="s">
        <v>47</v>
      </c>
      <c r="B347" s="2" t="s">
        <v>124</v>
      </c>
      <c r="C347" s="2" t="s">
        <v>125</v>
      </c>
      <c r="D347" s="2" t="s">
        <v>119</v>
      </c>
      <c r="E347" s="96" t="s">
        <v>108</v>
      </c>
      <c r="F347" s="102">
        <f>'Final Output'!J212</f>
        <v>-1</v>
      </c>
    </row>
    <row r="348" spans="1:6" x14ac:dyDescent="0.45">
      <c r="A348" s="63" t="s">
        <v>47</v>
      </c>
      <c r="B348" s="2" t="s">
        <v>126</v>
      </c>
      <c r="C348" s="2" t="s">
        <v>127</v>
      </c>
      <c r="D348" s="2" t="s">
        <v>119</v>
      </c>
      <c r="E348" s="96" t="s">
        <v>108</v>
      </c>
      <c r="F348" s="102">
        <f>'Final Output'!J213</f>
        <v>-1</v>
      </c>
    </row>
    <row r="349" spans="1:6" x14ac:dyDescent="0.45">
      <c r="A349" s="63" t="s">
        <v>47</v>
      </c>
      <c r="B349" s="2" t="s">
        <v>128</v>
      </c>
      <c r="C349" s="2" t="s">
        <v>129</v>
      </c>
      <c r="D349" s="2" t="s">
        <v>119</v>
      </c>
      <c r="E349" s="96" t="s">
        <v>108</v>
      </c>
      <c r="F349" s="102">
        <f>'Final Output'!J214</f>
        <v>-1</v>
      </c>
    </row>
    <row r="350" spans="1:6" x14ac:dyDescent="0.45">
      <c r="A350" s="63" t="s">
        <v>47</v>
      </c>
      <c r="B350" s="2" t="s">
        <v>130</v>
      </c>
      <c r="C350" s="2" t="s">
        <v>131</v>
      </c>
      <c r="D350" s="2" t="s">
        <v>119</v>
      </c>
      <c r="E350" s="96" t="s">
        <v>108</v>
      </c>
      <c r="F350" s="102">
        <f>'Final Output'!J215</f>
        <v>-1</v>
      </c>
    </row>
    <row r="351" spans="1:6" x14ac:dyDescent="0.45">
      <c r="A351" s="63" t="s">
        <v>47</v>
      </c>
      <c r="B351" s="2" t="s">
        <v>132</v>
      </c>
      <c r="C351" s="2" t="s">
        <v>133</v>
      </c>
      <c r="D351" s="2" t="s">
        <v>119</v>
      </c>
      <c r="E351" s="96" t="s">
        <v>108</v>
      </c>
      <c r="F351" s="102">
        <f>'Final Output'!J216</f>
        <v>-1</v>
      </c>
    </row>
    <row r="352" spans="1:6" x14ac:dyDescent="0.45">
      <c r="A352" s="63" t="s">
        <v>47</v>
      </c>
      <c r="B352" s="2" t="s">
        <v>134</v>
      </c>
      <c r="C352" s="2" t="s">
        <v>135</v>
      </c>
      <c r="D352" s="2" t="s">
        <v>119</v>
      </c>
      <c r="E352" s="96" t="s">
        <v>108</v>
      </c>
      <c r="F352" s="102">
        <f>'Final Output'!J217</f>
        <v>0</v>
      </c>
    </row>
    <row r="353" spans="1:11" x14ac:dyDescent="0.45">
      <c r="A353" s="63" t="s">
        <v>47</v>
      </c>
      <c r="B353" s="2" t="s">
        <v>136</v>
      </c>
      <c r="C353" s="2" t="s">
        <v>137</v>
      </c>
      <c r="D353" s="2" t="s">
        <v>119</v>
      </c>
      <c r="E353" s="96" t="s">
        <v>108</v>
      </c>
      <c r="F353" s="102">
        <f>'Final Output'!J218</f>
        <v>0</v>
      </c>
    </row>
    <row r="354" spans="1:11" x14ac:dyDescent="0.45">
      <c r="A354" s="63" t="s">
        <v>47</v>
      </c>
      <c r="B354" s="2" t="s">
        <v>138</v>
      </c>
      <c r="C354" s="2" t="s">
        <v>139</v>
      </c>
      <c r="D354" s="2" t="s">
        <v>119</v>
      </c>
      <c r="E354" s="96" t="s">
        <v>108</v>
      </c>
      <c r="F354" s="102">
        <f>'Final Output'!J219</f>
        <v>0</v>
      </c>
    </row>
    <row r="355" spans="1:11" x14ac:dyDescent="0.45">
      <c r="A355" s="63" t="s">
        <v>47</v>
      </c>
      <c r="B355" s="2" t="s">
        <v>140</v>
      </c>
      <c r="C355" s="2" t="s">
        <v>141</v>
      </c>
      <c r="D355" s="2" t="s">
        <v>119</v>
      </c>
      <c r="E355" s="96" t="s">
        <v>108</v>
      </c>
      <c r="F355" s="102">
        <f>'Final Output'!J220</f>
        <v>0</v>
      </c>
    </row>
    <row r="356" spans="1:11" x14ac:dyDescent="0.45">
      <c r="A356" s="63" t="s">
        <v>47</v>
      </c>
      <c r="B356" s="2" t="s">
        <v>142</v>
      </c>
      <c r="C356" s="2" t="s">
        <v>143</v>
      </c>
      <c r="D356" s="2" t="s">
        <v>119</v>
      </c>
      <c r="E356" s="96" t="s">
        <v>108</v>
      </c>
      <c r="F356" s="102">
        <f>'Final Output'!J221</f>
        <v>0</v>
      </c>
    </row>
    <row r="357" spans="1:11" x14ac:dyDescent="0.45">
      <c r="A357" s="63" t="s">
        <v>47</v>
      </c>
      <c r="B357" s="2" t="s">
        <v>144</v>
      </c>
      <c r="C357" s="2" t="s">
        <v>145</v>
      </c>
      <c r="D357" s="2" t="s">
        <v>119</v>
      </c>
      <c r="E357" s="96" t="s">
        <v>108</v>
      </c>
      <c r="F357" s="102">
        <f>'Final Output'!J222</f>
        <v>0</v>
      </c>
    </row>
    <row r="358" spans="1:11" x14ac:dyDescent="0.45">
      <c r="A358" s="63" t="s">
        <v>47</v>
      </c>
      <c r="B358" s="2" t="s">
        <v>146</v>
      </c>
      <c r="C358" s="2" t="s">
        <v>147</v>
      </c>
      <c r="D358" s="2" t="s">
        <v>119</v>
      </c>
      <c r="E358" s="96" t="s">
        <v>108</v>
      </c>
      <c r="F358" s="102">
        <f>'Final Output'!J223</f>
        <v>0</v>
      </c>
    </row>
    <row r="359" spans="1:11" x14ac:dyDescent="0.45">
      <c r="A359" s="63" t="s">
        <v>47</v>
      </c>
      <c r="B359" s="2" t="s">
        <v>148</v>
      </c>
      <c r="C359" s="2" t="s">
        <v>149</v>
      </c>
      <c r="D359" s="2" t="s">
        <v>119</v>
      </c>
      <c r="E359" s="96" t="s">
        <v>108</v>
      </c>
      <c r="F359" s="102">
        <f>'Final Output'!J224</f>
        <v>0</v>
      </c>
    </row>
    <row r="360" spans="1:11" x14ac:dyDescent="0.45">
      <c r="A360" s="63" t="s">
        <v>47</v>
      </c>
      <c r="B360" s="2" t="s">
        <v>150</v>
      </c>
      <c r="C360" s="2" t="s">
        <v>151</v>
      </c>
      <c r="D360" s="2" t="s">
        <v>119</v>
      </c>
      <c r="E360" s="96" t="s">
        <v>108</v>
      </c>
      <c r="F360" s="102">
        <f>'Final Output'!J225</f>
        <v>0</v>
      </c>
    </row>
    <row r="361" spans="1:11" x14ac:dyDescent="0.45"/>
    <row r="362" spans="1:11" s="103" customFormat="1" x14ac:dyDescent="0.45">
      <c r="A362" s="65" t="s">
        <v>15</v>
      </c>
      <c r="B362" s="65"/>
      <c r="C362" s="65"/>
      <c r="D362" s="65"/>
      <c r="E362" s="65"/>
      <c r="F362" s="65"/>
      <c r="G362" s="65"/>
      <c r="H362" s="65"/>
      <c r="I362" s="66"/>
      <c r="J362" s="92"/>
      <c r="K362" s="65"/>
    </row>
  </sheetData>
  <autoFilter ref="A2:F360" xr:uid="{517B9473-A53A-4805-BCFB-334C6A3A6953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02423-C95A-4258-AE92-D8CA6ACF5D3F}">
  <sheetPr codeName="Sheet3">
    <tabColor rgb="FFCCCCCE"/>
    <pageSetUpPr fitToPage="1"/>
  </sheetPr>
  <dimension ref="A1:AX28"/>
  <sheetViews>
    <sheetView showGridLines="0" zoomScale="80" zoomScaleNormal="80" workbookViewId="0"/>
  </sheetViews>
  <sheetFormatPr defaultColWidth="0" defaultRowHeight="13.15" customHeight="1" zeroHeight="1" x14ac:dyDescent="0.4"/>
  <cols>
    <col min="1" max="4" width="1.375" style="48" customWidth="1"/>
    <col min="5" max="5" width="2.375" style="48" customWidth="1"/>
    <col min="6" max="6" width="4" style="48" customWidth="1"/>
    <col min="7" max="7" width="2.375" style="48" customWidth="1"/>
    <col min="8" max="8" width="27.5" style="48" customWidth="1"/>
    <col min="9" max="9" width="2.375" style="48" customWidth="1"/>
    <col min="10" max="10" width="4" style="48" customWidth="1"/>
    <col min="11" max="11" width="2.375" style="48" customWidth="1"/>
    <col min="12" max="12" width="27.5" style="48" customWidth="1"/>
    <col min="13" max="13" width="2.375" style="48" customWidth="1"/>
    <col min="14" max="14" width="4" style="48" customWidth="1"/>
    <col min="15" max="16" width="2.375" style="48" customWidth="1"/>
    <col min="17" max="17" width="27.5" style="48" customWidth="1"/>
    <col min="18" max="20" width="2.375" style="48" hidden="1" customWidth="1"/>
    <col min="21" max="21" width="4" style="48" hidden="1" customWidth="1"/>
    <col min="22" max="22" width="2.375" style="48" hidden="1" customWidth="1"/>
    <col min="23" max="23" width="27.5" style="48" hidden="1" customWidth="1"/>
    <col min="24" max="24" width="2.375" style="48" hidden="1" customWidth="1"/>
    <col min="25" max="25" width="4" style="48" hidden="1" customWidth="1"/>
    <col min="26" max="26" width="2.375" style="48" hidden="1" customWidth="1"/>
    <col min="27" max="27" width="27.5" style="48" hidden="1" customWidth="1"/>
    <col min="28" max="28" width="2.375" style="48" hidden="1" customWidth="1"/>
    <col min="29" max="29" width="4" style="48" hidden="1" customWidth="1"/>
    <col min="30" max="30" width="5.125" style="48" hidden="1" customWidth="1"/>
    <col min="31" max="32" width="2.375" style="48" hidden="1" customWidth="1"/>
    <col min="33" max="33" width="27.5" style="48" hidden="1" customWidth="1"/>
    <col min="34" max="34" width="2.375" style="48" hidden="1" customWidth="1"/>
    <col min="35" max="35" width="5.125" style="48" hidden="1" customWidth="1"/>
    <col min="36" max="36" width="2.375" style="48" hidden="1" customWidth="1"/>
    <col min="37" max="37" width="27.5" style="48" hidden="1" customWidth="1"/>
    <col min="38" max="39" width="2.375" style="48" hidden="1" customWidth="1"/>
    <col min="40" max="40" width="6.25" style="34" hidden="1" customWidth="1"/>
    <col min="41" max="50" width="6.375" style="34" hidden="1" customWidth="1"/>
    <col min="51" max="16384" width="6.25" style="34" hidden="1"/>
  </cols>
  <sheetData>
    <row r="1" spans="1:40" ht="30.75" x14ac:dyDescent="0.4">
      <c r="A1" s="4" t="str">
        <f ca="1" xml:space="preserve"> RIGHT(CELL("filename", A1), LEN(CELL("filename", A1)) - SEARCH("]", CELL("filename", A1)))</f>
        <v>Model Map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x14ac:dyDescent="0.4">
      <c r="A2" s="35"/>
      <c r="B2" s="36"/>
      <c r="C2" s="36"/>
      <c r="D2" s="36"/>
      <c r="E2" s="36"/>
      <c r="F2" s="36"/>
      <c r="G2" s="36"/>
      <c r="H2" s="37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</row>
    <row r="3" spans="1:40" s="38" customFormat="1" x14ac:dyDescent="0.35">
      <c r="A3" s="38" t="s">
        <v>6</v>
      </c>
    </row>
    <row r="4" spans="1:40" x14ac:dyDescent="0.4">
      <c r="A4" s="35"/>
      <c r="B4" s="36"/>
      <c r="C4" s="36"/>
      <c r="D4" s="36"/>
      <c r="E4" s="36"/>
      <c r="F4" s="36"/>
      <c r="G4" s="36"/>
      <c r="H4" s="37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</row>
    <row r="5" spans="1:40" x14ac:dyDescent="0.4">
      <c r="A5" s="39"/>
      <c r="B5" s="40"/>
      <c r="C5" s="40"/>
      <c r="D5" s="40"/>
      <c r="E5" s="40"/>
      <c r="F5" s="41"/>
      <c r="G5" s="42"/>
      <c r="H5" s="42"/>
      <c r="I5" s="42"/>
      <c r="J5" s="42"/>
      <c r="K5" s="43"/>
      <c r="L5" s="41"/>
      <c r="M5" s="43"/>
      <c r="N5" s="43"/>
      <c r="O5" s="43"/>
      <c r="P5" s="42"/>
      <c r="Q5" s="42"/>
      <c r="R5" s="42"/>
      <c r="S5" s="42"/>
      <c r="T5" s="42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</row>
    <row r="6" spans="1:40" x14ac:dyDescent="0.4">
      <c r="A6" s="35"/>
      <c r="B6" s="36"/>
      <c r="C6" s="36"/>
      <c r="D6" s="36"/>
      <c r="E6" s="36"/>
      <c r="F6" s="36"/>
      <c r="G6" s="36"/>
      <c r="H6" s="36"/>
      <c r="I6" s="36"/>
      <c r="J6" s="36"/>
      <c r="K6" s="36"/>
      <c r="L6" s="37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</row>
    <row r="7" spans="1:40" x14ac:dyDescent="0.4">
      <c r="A7" s="35"/>
      <c r="B7" s="36"/>
      <c r="C7" s="36"/>
      <c r="D7" s="36"/>
      <c r="E7" s="36"/>
      <c r="F7" s="36"/>
      <c r="G7" s="36"/>
      <c r="H7" s="36"/>
      <c r="I7" s="36"/>
      <c r="J7" s="36"/>
      <c r="K7" s="36"/>
      <c r="L7" s="37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</row>
    <row r="8" spans="1:40" x14ac:dyDescent="0.4">
      <c r="A8" s="35"/>
      <c r="B8" s="36"/>
      <c r="C8" s="36"/>
      <c r="D8" s="36"/>
      <c r="E8" s="36"/>
      <c r="F8" s="36"/>
      <c r="G8" s="36"/>
      <c r="H8" s="44"/>
      <c r="I8" s="36"/>
      <c r="J8" s="36"/>
      <c r="K8" s="36"/>
      <c r="L8" s="37"/>
      <c r="M8" s="36"/>
      <c r="N8" s="36"/>
      <c r="O8" s="36"/>
      <c r="P8" s="36"/>
      <c r="Q8" s="44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</row>
    <row r="9" spans="1:40" x14ac:dyDescent="0.4">
      <c r="A9" s="35"/>
      <c r="B9" s="36"/>
      <c r="C9" s="36"/>
      <c r="D9" s="36"/>
      <c r="E9" s="36"/>
      <c r="F9" s="36"/>
      <c r="G9" s="36"/>
      <c r="H9" s="36"/>
      <c r="I9" s="36"/>
      <c r="J9" s="36"/>
      <c r="K9" s="36"/>
      <c r="L9" s="37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</row>
    <row r="10" spans="1:40" x14ac:dyDescent="0.4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7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</row>
    <row r="11" spans="1:40" x14ac:dyDescent="0.4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7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</row>
    <row r="12" spans="1:40" x14ac:dyDescent="0.4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7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</row>
    <row r="13" spans="1:40" x14ac:dyDescent="0.4">
      <c r="A13" s="39"/>
      <c r="B13" s="40"/>
      <c r="C13" s="40"/>
      <c r="D13" s="40"/>
      <c r="E13" s="40"/>
      <c r="F13" s="45"/>
      <c r="G13" s="46"/>
      <c r="H13" s="46"/>
      <c r="I13" s="46"/>
      <c r="J13" s="46"/>
      <c r="K13" s="46"/>
      <c r="L13" s="45"/>
      <c r="M13" s="46"/>
      <c r="N13" s="46"/>
      <c r="O13" s="46"/>
      <c r="P13" s="46"/>
      <c r="Q13" s="46"/>
      <c r="R13" s="46"/>
      <c r="S13" s="46"/>
      <c r="T13" s="46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</row>
    <row r="14" spans="1:40" x14ac:dyDescent="0.4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7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</row>
    <row r="15" spans="1:40" x14ac:dyDescent="0.4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7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</row>
    <row r="16" spans="1:40" x14ac:dyDescent="0.4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7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</row>
    <row r="17" spans="1:39" x14ac:dyDescent="0.4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7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</row>
    <row r="18" spans="1:39" x14ac:dyDescent="0.4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</row>
    <row r="19" spans="1:39" x14ac:dyDescent="0.4">
      <c r="A19" s="35"/>
      <c r="B19" s="36"/>
      <c r="C19" s="36"/>
      <c r="D19" s="36"/>
      <c r="E19" s="36"/>
      <c r="F19" s="36"/>
      <c r="G19" s="36"/>
      <c r="H19" s="44"/>
      <c r="I19" s="36"/>
      <c r="J19" s="36"/>
      <c r="K19" s="36"/>
      <c r="L19" s="44"/>
      <c r="M19" s="36"/>
      <c r="N19" s="36"/>
      <c r="O19" s="36"/>
      <c r="P19" s="36"/>
      <c r="Q19" s="44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</row>
    <row r="20" spans="1:39" x14ac:dyDescent="0.4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</row>
    <row r="21" spans="1:39" x14ac:dyDescent="0.4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7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</row>
    <row r="22" spans="1:39" x14ac:dyDescent="0.4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7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</row>
    <row r="23" spans="1:39" x14ac:dyDescent="0.4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7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</row>
    <row r="24" spans="1:39" x14ac:dyDescent="0.4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7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</row>
    <row r="25" spans="1:39" x14ac:dyDescent="0.4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7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</row>
    <row r="26" spans="1:39" x14ac:dyDescent="0.4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7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</row>
    <row r="27" spans="1:39" x14ac:dyDescent="0.4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7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</row>
    <row r="28" spans="1:39" x14ac:dyDescent="0.4">
      <c r="A28" s="65" t="s">
        <v>15</v>
      </c>
      <c r="B28" s="65"/>
      <c r="C28" s="65"/>
      <c r="D28" s="65"/>
      <c r="E28" s="66"/>
      <c r="F28" s="66"/>
      <c r="G28" s="65"/>
      <c r="H28" s="65"/>
      <c r="I28" s="68"/>
      <c r="J28" s="68"/>
      <c r="K28" s="68"/>
      <c r="L28" s="68"/>
      <c r="M28" s="68"/>
      <c r="N28" s="68"/>
      <c r="O28" s="68"/>
      <c r="P28" s="68"/>
      <c r="Q28" s="68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</row>
  </sheetData>
  <pageMargins left="0.7" right="0.7" top="0.75" bottom="0.75" header="0.3" footer="0.3"/>
  <pageSetup paperSize="9" scale="6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DCCAE-DCE8-4438-A59C-501D9D6591BB}">
  <sheetPr codeName="Sheet2">
    <tabColor rgb="FFCCCCCE"/>
  </sheetPr>
  <dimension ref="A1:Z51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0" defaultRowHeight="14.25" zeroHeight="1" x14ac:dyDescent="0.45"/>
  <cols>
    <col min="1" max="1" width="1" style="6" customWidth="1"/>
    <col min="2" max="4" width="1" style="1" customWidth="1"/>
    <col min="5" max="5" width="9.25" style="64" bestFit="1" customWidth="1"/>
    <col min="6" max="6" width="11" style="64" customWidth="1"/>
    <col min="7" max="7" width="164.375" style="63" bestFit="1" customWidth="1"/>
    <col min="8" max="8" width="9" style="63" customWidth="1"/>
    <col min="9" max="26" width="0" style="63" hidden="1" customWidth="1"/>
    <col min="27" max="16384" width="9" style="63" hidden="1"/>
  </cols>
  <sheetData>
    <row r="1" spans="1:8" s="4" customFormat="1" ht="30.75" x14ac:dyDescent="0.35">
      <c r="A1" s="4" t="str">
        <f ca="1">RIGHT(CELL("filename", A1), LEN(CELL("filename", A1)) - SEARCH("]", CELL("filename", A1)))</f>
        <v>Sources</v>
      </c>
      <c r="D1" s="5"/>
      <c r="E1" s="5"/>
      <c r="F1" s="5"/>
      <c r="H1" s="5"/>
    </row>
    <row r="2" spans="1:8" s="1" customFormat="1" ht="13.15" x14ac:dyDescent="0.35">
      <c r="A2" s="6"/>
      <c r="E2" s="31"/>
      <c r="F2" s="15"/>
    </row>
    <row r="3" spans="1:8" s="1" customFormat="1" ht="13.15" x14ac:dyDescent="0.35">
      <c r="A3" s="6"/>
      <c r="B3" s="6"/>
      <c r="E3" s="16" t="s">
        <v>7</v>
      </c>
      <c r="F3" s="16" t="s">
        <v>8</v>
      </c>
      <c r="G3" s="7" t="s">
        <v>9</v>
      </c>
    </row>
    <row r="4" spans="1:8" s="1" customFormat="1" ht="13.15" x14ac:dyDescent="0.35">
      <c r="A4" s="17"/>
      <c r="B4" s="17"/>
      <c r="E4" s="32"/>
      <c r="F4" s="33"/>
    </row>
    <row r="5" spans="1:8" s="1" customFormat="1" ht="13.15" x14ac:dyDescent="0.35">
      <c r="A5" s="17"/>
      <c r="B5" s="17"/>
      <c r="E5" s="32"/>
      <c r="F5" s="33"/>
    </row>
    <row r="6" spans="1:8" s="1" customFormat="1" ht="13.15" x14ac:dyDescent="0.35">
      <c r="A6" s="17"/>
      <c r="B6" s="17"/>
      <c r="E6" s="32"/>
      <c r="F6" s="33"/>
    </row>
    <row r="7" spans="1:8" x14ac:dyDescent="0.45">
      <c r="A7" s="60"/>
      <c r="B7" s="60"/>
      <c r="C7" s="61"/>
      <c r="D7" s="61"/>
      <c r="E7" s="15" t="s">
        <v>10</v>
      </c>
      <c r="F7" s="15" t="s">
        <v>11</v>
      </c>
      <c r="G7" s="62" t="s">
        <v>12</v>
      </c>
    </row>
    <row r="8" spans="1:8" x14ac:dyDescent="0.45">
      <c r="A8" s="17"/>
      <c r="B8" s="17"/>
      <c r="E8" s="15" t="s">
        <v>10</v>
      </c>
      <c r="F8" s="15" t="s">
        <v>13</v>
      </c>
      <c r="G8" s="62" t="s">
        <v>14</v>
      </c>
    </row>
    <row r="9" spans="1:8" x14ac:dyDescent="0.45">
      <c r="A9" s="17"/>
      <c r="B9" s="17"/>
      <c r="E9" s="15"/>
      <c r="F9" s="15"/>
    </row>
    <row r="10" spans="1:8" x14ac:dyDescent="0.45"/>
    <row r="11" spans="1:8" s="65" customFormat="1" ht="13.15" x14ac:dyDescent="0.4">
      <c r="A11" s="65" t="s">
        <v>15</v>
      </c>
      <c r="E11" s="66"/>
      <c r="F11" s="66"/>
    </row>
    <row r="12" spans="1:8" hidden="1" x14ac:dyDescent="0.45">
      <c r="A12" s="17"/>
      <c r="B12" s="17"/>
    </row>
    <row r="13" spans="1:8" hidden="1" x14ac:dyDescent="0.45">
      <c r="A13" s="17"/>
      <c r="B13" s="17"/>
    </row>
    <row r="14" spans="1:8" hidden="1" x14ac:dyDescent="0.45">
      <c r="A14" s="17"/>
      <c r="B14" s="17"/>
    </row>
    <row r="15" spans="1:8" hidden="1" x14ac:dyDescent="0.45">
      <c r="A15" s="17"/>
      <c r="B15" s="17"/>
    </row>
    <row r="16" spans="1:8" hidden="1" x14ac:dyDescent="0.45">
      <c r="A16" s="17"/>
      <c r="B16" s="17"/>
    </row>
    <row r="17" spans="1:4" hidden="1" x14ac:dyDescent="0.45">
      <c r="A17" s="17"/>
      <c r="B17" s="17"/>
    </row>
    <row r="18" spans="1:4" hidden="1" x14ac:dyDescent="0.45">
      <c r="A18" s="17"/>
      <c r="B18" s="17"/>
    </row>
    <row r="19" spans="1:4" hidden="1" x14ac:dyDescent="0.45">
      <c r="A19" s="17"/>
      <c r="B19" s="17"/>
    </row>
    <row r="20" spans="1:4" hidden="1" x14ac:dyDescent="0.45">
      <c r="A20" s="17"/>
      <c r="B20" s="17"/>
    </row>
    <row r="21" spans="1:4" hidden="1" x14ac:dyDescent="0.45">
      <c r="A21" s="17"/>
      <c r="B21" s="17"/>
    </row>
    <row r="22" spans="1:4" hidden="1" x14ac:dyDescent="0.45">
      <c r="A22" s="17"/>
      <c r="B22" s="17"/>
    </row>
    <row r="23" spans="1:4" hidden="1" x14ac:dyDescent="0.45">
      <c r="A23" s="17"/>
      <c r="B23" s="17"/>
    </row>
    <row r="24" spans="1:4" hidden="1" x14ac:dyDescent="0.45">
      <c r="A24" s="17"/>
      <c r="B24" s="17"/>
    </row>
    <row r="25" spans="1:4" hidden="1" x14ac:dyDescent="0.45">
      <c r="A25" s="17"/>
      <c r="B25" s="17"/>
    </row>
    <row r="26" spans="1:4" hidden="1" x14ac:dyDescent="0.45">
      <c r="A26" s="17"/>
      <c r="B26" s="17"/>
    </row>
    <row r="27" spans="1:4" hidden="1" x14ac:dyDescent="0.45">
      <c r="A27" s="60"/>
      <c r="B27" s="60"/>
      <c r="C27" s="61"/>
      <c r="D27" s="61"/>
    </row>
    <row r="28" spans="1:4" hidden="1" x14ac:dyDescent="0.45">
      <c r="A28" s="17"/>
      <c r="B28" s="17"/>
    </row>
    <row r="29" spans="1:4" hidden="1" x14ac:dyDescent="0.45">
      <c r="A29" s="17"/>
      <c r="B29" s="17"/>
    </row>
    <row r="30" spans="1:4" hidden="1" x14ac:dyDescent="0.45">
      <c r="A30" s="17"/>
      <c r="B30" s="17"/>
    </row>
    <row r="31" spans="1:4" hidden="1" x14ac:dyDescent="0.45">
      <c r="A31" s="17"/>
      <c r="B31" s="17"/>
    </row>
    <row r="32" spans="1:4" hidden="1" x14ac:dyDescent="0.45">
      <c r="A32" s="17"/>
      <c r="B32" s="17"/>
    </row>
    <row r="33" spans="1:4" hidden="1" x14ac:dyDescent="0.45">
      <c r="A33" s="17"/>
      <c r="B33" s="17"/>
    </row>
    <row r="34" spans="1:4" hidden="1" x14ac:dyDescent="0.45">
      <c r="A34" s="17"/>
      <c r="B34" s="17"/>
    </row>
    <row r="35" spans="1:4" hidden="1" x14ac:dyDescent="0.45">
      <c r="A35" s="17"/>
      <c r="B35" s="17"/>
    </row>
    <row r="36" spans="1:4" hidden="1" x14ac:dyDescent="0.45">
      <c r="A36" s="17"/>
      <c r="B36" s="17"/>
    </row>
    <row r="37" spans="1:4" hidden="1" x14ac:dyDescent="0.45">
      <c r="A37" s="17"/>
      <c r="B37" s="17"/>
    </row>
    <row r="38" spans="1:4" hidden="1" x14ac:dyDescent="0.45">
      <c r="A38" s="17"/>
      <c r="B38" s="17"/>
    </row>
    <row r="39" spans="1:4" hidden="1" x14ac:dyDescent="0.45">
      <c r="A39" s="17"/>
      <c r="B39" s="17"/>
    </row>
    <row r="40" spans="1:4" hidden="1" x14ac:dyDescent="0.45">
      <c r="A40" s="17"/>
      <c r="B40" s="17"/>
    </row>
    <row r="41" spans="1:4" hidden="1" x14ac:dyDescent="0.45">
      <c r="A41" s="17"/>
      <c r="B41" s="17"/>
    </row>
    <row r="42" spans="1:4" hidden="1" x14ac:dyDescent="0.45">
      <c r="A42" s="17"/>
      <c r="B42" s="17"/>
    </row>
    <row r="43" spans="1:4" hidden="1" x14ac:dyDescent="0.45">
      <c r="A43" s="17"/>
      <c r="B43" s="17"/>
    </row>
    <row r="44" spans="1:4" hidden="1" x14ac:dyDescent="0.45">
      <c r="A44" s="17"/>
      <c r="B44" s="17"/>
    </row>
    <row r="45" spans="1:4" hidden="1" x14ac:dyDescent="0.45">
      <c r="A45" s="17"/>
      <c r="B45" s="17"/>
    </row>
    <row r="46" spans="1:4" hidden="1" x14ac:dyDescent="0.45">
      <c r="A46" s="17"/>
      <c r="B46" s="17"/>
    </row>
    <row r="47" spans="1:4" hidden="1" x14ac:dyDescent="0.45">
      <c r="A47" s="17"/>
      <c r="B47" s="17"/>
      <c r="C47" s="17"/>
      <c r="D47" s="17"/>
    </row>
    <row r="48" spans="1:4" hidden="1" x14ac:dyDescent="0.45">
      <c r="A48" s="17"/>
      <c r="B48" s="17"/>
      <c r="C48" s="17"/>
      <c r="D48" s="17"/>
    </row>
    <row r="51" spans="1:4" hidden="1" x14ac:dyDescent="0.45">
      <c r="A51" s="67"/>
      <c r="B51" s="67"/>
      <c r="C51" s="67"/>
      <c r="D51" s="67"/>
    </row>
  </sheetData>
  <hyperlinks>
    <hyperlink ref="G7" r:id="rId1" xr:uid="{83DB0EC7-D418-43C0-8792-0C5288A4E7D5}"/>
    <hyperlink ref="G8" r:id="rId2" xr:uid="{C7ED8C75-6E57-4CCE-ACFE-4D55D4CA030C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10615-599D-466F-8681-63860B1F12A5}">
  <sheetPr codeName="Sheet7">
    <tabColor rgb="FFFFDB8E"/>
  </sheetPr>
  <dimension ref="A1:AI51"/>
  <sheetViews>
    <sheetView showGridLines="0" zoomScale="80" zoomScaleNormal="80" workbookViewId="0">
      <pane ySplit="5" topLeftCell="A7" activePane="bottomLeft" state="frozen"/>
      <selection pane="bottomLeft"/>
    </sheetView>
  </sheetViews>
  <sheetFormatPr defaultColWidth="0" defaultRowHeight="14.25" zeroHeight="1" x14ac:dyDescent="0.45"/>
  <cols>
    <col min="1" max="1" width="1" style="6" customWidth="1"/>
    <col min="2" max="4" width="1" style="1" customWidth="1"/>
    <col min="5" max="5" width="8.125" style="63" customWidth="1"/>
    <col min="6" max="6" width="27.125" style="63" bestFit="1" customWidth="1"/>
    <col min="7" max="7" width="50.125" style="63" bestFit="1" customWidth="1"/>
    <col min="8" max="8" width="7.875" style="63" customWidth="1"/>
    <col min="9" max="9" width="2.75" style="63" customWidth="1"/>
    <col min="10" max="22" width="9" style="63" customWidth="1"/>
    <col min="23" max="35" width="0" style="63" hidden="1" customWidth="1"/>
    <col min="36" max="16384" width="9" style="63" hidden="1"/>
  </cols>
  <sheetData>
    <row r="1" spans="1:22" s="4" customFormat="1" ht="30.75" x14ac:dyDescent="0.35">
      <c r="A1" s="4" t="str">
        <f ca="1">RIGHT(CELL("filename", A1), LEN(CELL("filename", A1)) - SEARCH("]", CELL("filename", A1)))</f>
        <v>Inp_All</v>
      </c>
      <c r="D1" s="5"/>
    </row>
    <row r="2" spans="1:22" s="1" customFormat="1" ht="13.15" x14ac:dyDescent="0.35">
      <c r="A2" s="6"/>
      <c r="J2" s="6" t="s">
        <v>16</v>
      </c>
      <c r="K2" s="6" t="s">
        <v>17</v>
      </c>
      <c r="L2" s="6" t="s">
        <v>18</v>
      </c>
      <c r="M2" s="6" t="s">
        <v>19</v>
      </c>
      <c r="N2" s="6" t="s">
        <v>20</v>
      </c>
      <c r="O2" s="6" t="s">
        <v>21</v>
      </c>
      <c r="P2" s="6" t="s">
        <v>22</v>
      </c>
      <c r="Q2" s="6" t="s">
        <v>23</v>
      </c>
      <c r="R2" s="6" t="s">
        <v>24</v>
      </c>
      <c r="S2" s="6" t="s">
        <v>25</v>
      </c>
      <c r="T2" s="6" t="s">
        <v>26</v>
      </c>
      <c r="U2" s="6" t="s">
        <v>27</v>
      </c>
      <c r="V2" s="6" t="s">
        <v>28</v>
      </c>
    </row>
    <row r="3" spans="1:22" s="1" customFormat="1" ht="13.15" x14ac:dyDescent="0.35">
      <c r="A3" s="6"/>
      <c r="B3" s="6"/>
      <c r="E3" s="7" t="s">
        <v>29</v>
      </c>
      <c r="F3" s="7" t="s">
        <v>30</v>
      </c>
      <c r="G3" s="7" t="s">
        <v>31</v>
      </c>
      <c r="H3" s="7" t="s">
        <v>32</v>
      </c>
    </row>
    <row r="4" spans="1:22" s="1" customFormat="1" ht="13.15" x14ac:dyDescent="0.35">
      <c r="A4" s="17"/>
      <c r="B4" s="17"/>
      <c r="F4" s="6"/>
    </row>
    <row r="5" spans="1:22" s="1" customFormat="1" ht="13.15" x14ac:dyDescent="0.35">
      <c r="A5" s="17"/>
      <c r="B5" s="17"/>
      <c r="I5" s="3"/>
    </row>
    <row r="6" spans="1:22" s="1" customFormat="1" ht="13.15" x14ac:dyDescent="0.35">
      <c r="A6" s="17"/>
      <c r="B6" s="17"/>
      <c r="I6" s="3"/>
    </row>
    <row r="7" spans="1:22" s="70" customFormat="1" ht="13.15" x14ac:dyDescent="0.35">
      <c r="A7" s="69" t="s">
        <v>33</v>
      </c>
      <c r="B7" s="69"/>
    </row>
    <row r="8" spans="1:22" s="1" customFormat="1" ht="13.15" x14ac:dyDescent="0.35">
      <c r="A8" s="17"/>
      <c r="B8" s="17"/>
    </row>
    <row r="9" spans="1:22" s="1" customFormat="1" ht="13.15" x14ac:dyDescent="0.4">
      <c r="A9" s="17"/>
      <c r="B9" s="17"/>
      <c r="E9" s="1" t="s">
        <v>34</v>
      </c>
      <c r="F9" s="1" t="s">
        <v>35</v>
      </c>
      <c r="G9" s="1" t="s">
        <v>36</v>
      </c>
      <c r="H9" s="1" t="s">
        <v>37</v>
      </c>
      <c r="I9" s="9"/>
      <c r="J9" s="71">
        <v>9</v>
      </c>
      <c r="K9" s="71">
        <v>3</v>
      </c>
      <c r="L9" s="71">
        <v>10</v>
      </c>
      <c r="M9" s="71">
        <v>9</v>
      </c>
      <c r="N9" s="71">
        <v>13</v>
      </c>
      <c r="O9" s="71">
        <v>11</v>
      </c>
      <c r="P9" s="71">
        <v>19</v>
      </c>
      <c r="Q9" s="71">
        <v>10</v>
      </c>
      <c r="R9" s="71">
        <v>14</v>
      </c>
      <c r="S9" s="71">
        <v>11</v>
      </c>
      <c r="T9" s="71">
        <v>14</v>
      </c>
      <c r="U9" s="71">
        <v>11</v>
      </c>
      <c r="V9" s="71">
        <v>11</v>
      </c>
    </row>
    <row r="10" spans="1:22" s="1" customFormat="1" ht="13.15" x14ac:dyDescent="0.4">
      <c r="A10" s="17"/>
      <c r="B10" s="17"/>
      <c r="E10" s="1" t="s">
        <v>38</v>
      </c>
      <c r="F10" s="1" t="s">
        <v>35</v>
      </c>
      <c r="G10" s="1" t="s">
        <v>36</v>
      </c>
      <c r="H10" s="1" t="s">
        <v>37</v>
      </c>
      <c r="I10" s="9"/>
      <c r="J10" s="71">
        <v>4</v>
      </c>
      <c r="K10" s="71">
        <v>7</v>
      </c>
      <c r="L10" s="71">
        <v>2</v>
      </c>
      <c r="M10" s="71">
        <v>5</v>
      </c>
      <c r="N10" s="71">
        <v>2</v>
      </c>
      <c r="O10" s="71">
        <v>2</v>
      </c>
      <c r="P10" s="71">
        <v>3</v>
      </c>
      <c r="Q10" s="71">
        <v>5</v>
      </c>
      <c r="R10" s="71">
        <v>2</v>
      </c>
      <c r="S10" s="71">
        <v>3</v>
      </c>
      <c r="T10" s="71">
        <v>3</v>
      </c>
      <c r="U10" s="71">
        <v>5</v>
      </c>
      <c r="V10" s="71">
        <v>7</v>
      </c>
    </row>
    <row r="11" spans="1:22" s="1" customFormat="1" ht="13.15" x14ac:dyDescent="0.4">
      <c r="A11" s="17"/>
      <c r="B11" s="17"/>
      <c r="E11" s="1" t="s">
        <v>39</v>
      </c>
      <c r="F11" s="1" t="s">
        <v>35</v>
      </c>
      <c r="G11" s="1" t="s">
        <v>36</v>
      </c>
      <c r="H11" s="1" t="s">
        <v>37</v>
      </c>
      <c r="I11" s="9"/>
      <c r="J11" s="71">
        <v>0</v>
      </c>
      <c r="K11" s="71">
        <v>0</v>
      </c>
      <c r="L11" s="71">
        <v>0</v>
      </c>
      <c r="M11" s="71">
        <v>0</v>
      </c>
      <c r="N11" s="71">
        <v>0</v>
      </c>
      <c r="O11" s="71">
        <v>0</v>
      </c>
      <c r="P11" s="71">
        <v>0</v>
      </c>
      <c r="Q11" s="71">
        <v>0</v>
      </c>
      <c r="R11" s="71">
        <v>0</v>
      </c>
      <c r="S11" s="71">
        <v>0</v>
      </c>
      <c r="T11" s="71">
        <v>0</v>
      </c>
      <c r="U11" s="71">
        <v>0</v>
      </c>
      <c r="V11" s="71">
        <v>0</v>
      </c>
    </row>
    <row r="12" spans="1:22" s="1" customFormat="1" ht="13.15" x14ac:dyDescent="0.4">
      <c r="A12" s="17"/>
      <c r="B12" s="17"/>
      <c r="E12" s="1" t="s">
        <v>40</v>
      </c>
      <c r="F12" s="1" t="s">
        <v>35</v>
      </c>
      <c r="G12" s="1" t="s">
        <v>36</v>
      </c>
      <c r="H12" s="1" t="s">
        <v>37</v>
      </c>
      <c r="I12" s="9"/>
      <c r="J12" s="71">
        <v>11</v>
      </c>
      <c r="K12" s="71">
        <v>3</v>
      </c>
      <c r="L12" s="71">
        <v>5</v>
      </c>
      <c r="M12" s="71">
        <v>3</v>
      </c>
      <c r="N12" s="71">
        <v>5</v>
      </c>
      <c r="O12" s="71">
        <v>9</v>
      </c>
      <c r="P12" s="71">
        <v>4</v>
      </c>
      <c r="Q12" s="71">
        <v>2</v>
      </c>
      <c r="R12" s="71">
        <v>3</v>
      </c>
      <c r="S12" s="71">
        <v>4</v>
      </c>
      <c r="T12" s="71">
        <v>1</v>
      </c>
      <c r="U12" s="71">
        <v>0</v>
      </c>
      <c r="V12" s="71">
        <v>0</v>
      </c>
    </row>
    <row r="13" spans="1:22" s="1" customFormat="1" ht="13.15" x14ac:dyDescent="0.4">
      <c r="A13" s="17"/>
      <c r="B13" s="17"/>
      <c r="E13" s="1" t="s">
        <v>41</v>
      </c>
      <c r="F13" s="1" t="s">
        <v>35</v>
      </c>
      <c r="G13" s="1" t="s">
        <v>36</v>
      </c>
      <c r="H13" s="1" t="s">
        <v>37</v>
      </c>
      <c r="I13" s="9"/>
      <c r="J13" s="71">
        <v>15</v>
      </c>
      <c r="K13" s="71">
        <v>14</v>
      </c>
      <c r="L13" s="71">
        <v>8</v>
      </c>
      <c r="M13" s="71">
        <v>10</v>
      </c>
      <c r="N13" s="71">
        <v>2</v>
      </c>
      <c r="O13" s="71">
        <v>7</v>
      </c>
      <c r="P13" s="71">
        <v>2</v>
      </c>
      <c r="Q13" s="71">
        <v>7</v>
      </c>
      <c r="R13" s="71">
        <v>4</v>
      </c>
      <c r="S13" s="71">
        <v>2</v>
      </c>
      <c r="T13" s="71">
        <v>4</v>
      </c>
      <c r="U13" s="71">
        <v>1</v>
      </c>
      <c r="V13" s="71">
        <v>0</v>
      </c>
    </row>
    <row r="14" spans="1:22" s="1" customFormat="1" ht="13.15" x14ac:dyDescent="0.4">
      <c r="A14" s="17"/>
      <c r="B14" s="17"/>
      <c r="E14" s="1" t="s">
        <v>42</v>
      </c>
      <c r="F14" s="1" t="s">
        <v>35</v>
      </c>
      <c r="G14" s="1" t="s">
        <v>36</v>
      </c>
      <c r="H14" s="1" t="s">
        <v>37</v>
      </c>
      <c r="I14" s="9"/>
      <c r="J14" s="71">
        <v>17</v>
      </c>
      <c r="K14" s="71">
        <v>4</v>
      </c>
      <c r="L14" s="71">
        <v>10</v>
      </c>
      <c r="M14" s="71">
        <v>3</v>
      </c>
      <c r="N14" s="71">
        <v>7</v>
      </c>
      <c r="O14" s="71">
        <v>4</v>
      </c>
      <c r="P14" s="71">
        <v>3</v>
      </c>
      <c r="Q14" s="71">
        <v>2</v>
      </c>
      <c r="R14" s="71">
        <v>1</v>
      </c>
      <c r="S14" s="71">
        <v>3</v>
      </c>
      <c r="T14" s="71">
        <v>8</v>
      </c>
      <c r="U14" s="71">
        <v>2</v>
      </c>
      <c r="V14" s="71">
        <v>2</v>
      </c>
    </row>
    <row r="15" spans="1:22" s="1" customFormat="1" ht="13.15" x14ac:dyDescent="0.4">
      <c r="A15" s="17"/>
      <c r="B15" s="17"/>
      <c r="E15" s="1" t="s">
        <v>43</v>
      </c>
      <c r="F15" s="1" t="s">
        <v>35</v>
      </c>
      <c r="G15" s="1" t="s">
        <v>36</v>
      </c>
      <c r="H15" s="1" t="s">
        <v>37</v>
      </c>
      <c r="I15" s="9"/>
      <c r="J15" s="71">
        <v>21</v>
      </c>
      <c r="K15" s="71">
        <v>10</v>
      </c>
      <c r="L15" s="71">
        <v>9</v>
      </c>
      <c r="M15" s="71">
        <v>12</v>
      </c>
      <c r="N15" s="71">
        <v>7</v>
      </c>
      <c r="O15" s="71">
        <v>3</v>
      </c>
      <c r="P15" s="71">
        <v>4</v>
      </c>
      <c r="Q15" s="71">
        <v>7</v>
      </c>
      <c r="R15" s="71">
        <v>7</v>
      </c>
      <c r="S15" s="71">
        <v>4</v>
      </c>
      <c r="T15" s="71">
        <v>12</v>
      </c>
      <c r="U15" s="71">
        <v>5</v>
      </c>
      <c r="V15" s="71">
        <v>13</v>
      </c>
    </row>
    <row r="16" spans="1:22" s="1" customFormat="1" ht="13.15" x14ac:dyDescent="0.4">
      <c r="A16" s="17"/>
      <c r="B16" s="17"/>
      <c r="E16" s="1" t="s">
        <v>44</v>
      </c>
      <c r="F16" s="1" t="s">
        <v>35</v>
      </c>
      <c r="G16" s="1" t="s">
        <v>36</v>
      </c>
      <c r="H16" s="1" t="s">
        <v>37</v>
      </c>
      <c r="I16" s="9"/>
      <c r="J16" s="71">
        <v>21</v>
      </c>
      <c r="K16" s="71">
        <v>15</v>
      </c>
      <c r="L16" s="71">
        <v>22</v>
      </c>
      <c r="M16" s="71">
        <v>16</v>
      </c>
      <c r="N16" s="71">
        <v>12</v>
      </c>
      <c r="O16" s="71">
        <v>10</v>
      </c>
      <c r="P16" s="71">
        <v>10</v>
      </c>
      <c r="Q16" s="71">
        <v>9</v>
      </c>
      <c r="R16" s="71">
        <v>15</v>
      </c>
      <c r="S16" s="71">
        <v>13</v>
      </c>
      <c r="T16" s="71">
        <v>12</v>
      </c>
      <c r="U16" s="71">
        <v>17</v>
      </c>
      <c r="V16" s="71">
        <v>14</v>
      </c>
    </row>
    <row r="17" spans="1:22" s="1" customFormat="1" ht="13.15" x14ac:dyDescent="0.4">
      <c r="A17" s="17"/>
      <c r="B17" s="17"/>
      <c r="E17" s="1" t="s">
        <v>45</v>
      </c>
      <c r="F17" s="1" t="s">
        <v>35</v>
      </c>
      <c r="G17" s="1" t="s">
        <v>36</v>
      </c>
      <c r="H17" s="1" t="s">
        <v>37</v>
      </c>
      <c r="I17" s="9"/>
      <c r="J17" s="71">
        <v>4</v>
      </c>
      <c r="K17" s="71">
        <v>6</v>
      </c>
      <c r="L17" s="71">
        <v>7</v>
      </c>
      <c r="M17" s="71">
        <v>2</v>
      </c>
      <c r="N17" s="71">
        <v>6</v>
      </c>
      <c r="O17" s="71">
        <v>3</v>
      </c>
      <c r="P17" s="71">
        <v>2</v>
      </c>
      <c r="Q17" s="71">
        <v>1</v>
      </c>
      <c r="R17" s="71">
        <v>0</v>
      </c>
      <c r="S17" s="71">
        <v>0</v>
      </c>
      <c r="T17" s="71">
        <v>1</v>
      </c>
      <c r="U17" s="71">
        <v>0</v>
      </c>
      <c r="V17" s="71">
        <v>1</v>
      </c>
    </row>
    <row r="18" spans="1:22" s="1" customFormat="1" ht="13.15" x14ac:dyDescent="0.4">
      <c r="A18" s="17"/>
      <c r="B18" s="17"/>
      <c r="E18" s="1" t="s">
        <v>46</v>
      </c>
      <c r="F18" s="1" t="s">
        <v>35</v>
      </c>
      <c r="G18" s="1" t="s">
        <v>36</v>
      </c>
      <c r="H18" s="1" t="s">
        <v>37</v>
      </c>
      <c r="I18" s="9"/>
      <c r="J18" s="71">
        <v>2</v>
      </c>
      <c r="K18" s="71">
        <v>0</v>
      </c>
      <c r="L18" s="71">
        <v>6</v>
      </c>
      <c r="M18" s="71">
        <v>3</v>
      </c>
      <c r="N18" s="71">
        <v>3</v>
      </c>
      <c r="O18" s="71">
        <v>2</v>
      </c>
      <c r="P18" s="71">
        <v>3</v>
      </c>
      <c r="Q18" s="71">
        <v>4</v>
      </c>
      <c r="R18" s="71">
        <v>1</v>
      </c>
      <c r="S18" s="71">
        <v>4</v>
      </c>
      <c r="T18" s="71">
        <v>5</v>
      </c>
      <c r="U18" s="71">
        <v>5</v>
      </c>
      <c r="V18" s="71">
        <v>1</v>
      </c>
    </row>
    <row r="19" spans="1:22" s="1" customFormat="1" ht="13.15" x14ac:dyDescent="0.4">
      <c r="A19" s="17"/>
      <c r="B19" s="17"/>
      <c r="E19" s="1" t="s">
        <v>47</v>
      </c>
      <c r="F19" s="1" t="s">
        <v>35</v>
      </c>
      <c r="G19" s="1" t="s">
        <v>36</v>
      </c>
      <c r="H19" s="1" t="s">
        <v>37</v>
      </c>
      <c r="I19" s="9"/>
      <c r="J19" s="71">
        <v>15</v>
      </c>
      <c r="K19" s="71">
        <v>6</v>
      </c>
      <c r="L19" s="71">
        <v>11</v>
      </c>
      <c r="M19" s="71">
        <v>4</v>
      </c>
      <c r="N19" s="71">
        <v>7</v>
      </c>
      <c r="O19" s="71">
        <v>7</v>
      </c>
      <c r="P19" s="71">
        <v>6</v>
      </c>
      <c r="Q19" s="71">
        <v>14</v>
      </c>
      <c r="R19" s="71">
        <v>7</v>
      </c>
      <c r="S19" s="71">
        <v>3</v>
      </c>
      <c r="T19" s="71">
        <v>5</v>
      </c>
      <c r="U19" s="71">
        <v>3</v>
      </c>
      <c r="V19" s="71">
        <v>5</v>
      </c>
    </row>
    <row r="20" spans="1:22" s="1" customFormat="1" ht="13.15" x14ac:dyDescent="0.4">
      <c r="A20" s="17"/>
      <c r="B20" s="17"/>
      <c r="E20" s="1" t="s">
        <v>48</v>
      </c>
      <c r="F20" s="1" t="s">
        <v>35</v>
      </c>
      <c r="G20" s="1" t="s">
        <v>36</v>
      </c>
      <c r="H20" s="1" t="s">
        <v>37</v>
      </c>
      <c r="I20" s="9"/>
      <c r="J20" s="71">
        <v>0</v>
      </c>
      <c r="K20" s="71">
        <v>0</v>
      </c>
      <c r="L20" s="71">
        <v>0</v>
      </c>
      <c r="M20" s="71">
        <v>0</v>
      </c>
      <c r="N20" s="71">
        <v>2</v>
      </c>
      <c r="O20" s="71">
        <v>2</v>
      </c>
      <c r="P20" s="71">
        <v>0</v>
      </c>
      <c r="Q20" s="71">
        <v>0</v>
      </c>
      <c r="R20" s="71">
        <v>0</v>
      </c>
      <c r="S20" s="71">
        <v>0</v>
      </c>
      <c r="T20" s="71">
        <v>0</v>
      </c>
      <c r="U20" s="71">
        <v>2</v>
      </c>
      <c r="V20" s="71">
        <v>0</v>
      </c>
    </row>
    <row r="21" spans="1:22" s="1" customFormat="1" ht="13.15" x14ac:dyDescent="0.4">
      <c r="A21" s="17"/>
      <c r="B21" s="17"/>
      <c r="E21" s="1" t="s">
        <v>49</v>
      </c>
      <c r="F21" s="1" t="s">
        <v>35</v>
      </c>
      <c r="G21" s="1" t="s">
        <v>36</v>
      </c>
      <c r="H21" s="1" t="s">
        <v>37</v>
      </c>
      <c r="I21" s="9"/>
      <c r="J21" s="71">
        <v>0</v>
      </c>
      <c r="K21" s="71">
        <v>0</v>
      </c>
      <c r="L21" s="71">
        <v>0</v>
      </c>
      <c r="M21" s="71">
        <v>0</v>
      </c>
      <c r="N21" s="71">
        <v>0</v>
      </c>
      <c r="O21" s="71">
        <v>0</v>
      </c>
      <c r="P21" s="71">
        <v>0</v>
      </c>
      <c r="Q21" s="71">
        <v>0</v>
      </c>
      <c r="R21" s="71">
        <v>0</v>
      </c>
      <c r="S21" s="71">
        <v>0</v>
      </c>
      <c r="T21" s="71">
        <v>0</v>
      </c>
      <c r="U21" s="71">
        <v>0</v>
      </c>
      <c r="V21" s="71">
        <v>0</v>
      </c>
    </row>
    <row r="22" spans="1:22" s="1" customFormat="1" ht="13.15" x14ac:dyDescent="0.4">
      <c r="A22" s="17"/>
      <c r="B22" s="17"/>
      <c r="E22" s="1" t="s">
        <v>50</v>
      </c>
      <c r="F22" s="1" t="s">
        <v>35</v>
      </c>
      <c r="G22" s="1" t="s">
        <v>36</v>
      </c>
      <c r="H22" s="1" t="s">
        <v>37</v>
      </c>
      <c r="I22" s="9"/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1">
        <v>0</v>
      </c>
      <c r="P22" s="71">
        <v>0</v>
      </c>
      <c r="Q22" s="71">
        <v>0</v>
      </c>
      <c r="R22" s="71">
        <v>0</v>
      </c>
      <c r="S22" s="71">
        <v>0</v>
      </c>
      <c r="T22" s="71">
        <v>0</v>
      </c>
      <c r="U22" s="71">
        <v>0</v>
      </c>
      <c r="V22" s="71">
        <v>0</v>
      </c>
    </row>
    <row r="23" spans="1:22" s="1" customFormat="1" ht="13.15" x14ac:dyDescent="0.4">
      <c r="A23" s="17"/>
      <c r="B23" s="17"/>
      <c r="E23" s="1" t="s">
        <v>51</v>
      </c>
      <c r="F23" s="1" t="s">
        <v>35</v>
      </c>
      <c r="G23" s="1" t="s">
        <v>36</v>
      </c>
      <c r="H23" s="1" t="s">
        <v>37</v>
      </c>
      <c r="I23" s="9"/>
      <c r="J23" s="71">
        <v>0</v>
      </c>
      <c r="K23" s="71">
        <v>0</v>
      </c>
      <c r="L23" s="71">
        <v>0</v>
      </c>
      <c r="M23" s="71">
        <v>0</v>
      </c>
      <c r="N23" s="71">
        <v>0</v>
      </c>
      <c r="O23" s="71">
        <v>0</v>
      </c>
      <c r="P23" s="71">
        <v>0</v>
      </c>
      <c r="Q23" s="71">
        <v>0</v>
      </c>
      <c r="R23" s="71">
        <v>0</v>
      </c>
      <c r="S23" s="71">
        <v>0</v>
      </c>
      <c r="T23" s="71">
        <v>0</v>
      </c>
      <c r="U23" s="71">
        <v>0</v>
      </c>
      <c r="V23" s="71">
        <v>0</v>
      </c>
    </row>
    <row r="24" spans="1:22" s="1" customFormat="1" ht="13.15" x14ac:dyDescent="0.4">
      <c r="A24" s="17"/>
      <c r="B24" s="17"/>
      <c r="E24" s="1" t="s">
        <v>52</v>
      </c>
      <c r="F24" s="1" t="s">
        <v>35</v>
      </c>
      <c r="G24" s="1" t="s">
        <v>36</v>
      </c>
      <c r="H24" s="1" t="s">
        <v>37</v>
      </c>
      <c r="I24" s="9"/>
      <c r="J24" s="71">
        <v>1</v>
      </c>
      <c r="K24" s="71">
        <v>0</v>
      </c>
      <c r="L24" s="71">
        <v>0</v>
      </c>
      <c r="M24" s="71">
        <v>0</v>
      </c>
      <c r="N24" s="71">
        <v>0</v>
      </c>
      <c r="O24" s="71">
        <v>2</v>
      </c>
      <c r="P24" s="71">
        <v>1</v>
      </c>
      <c r="Q24" s="71">
        <v>1</v>
      </c>
      <c r="R24" s="71">
        <v>3</v>
      </c>
      <c r="S24" s="71">
        <v>0</v>
      </c>
      <c r="T24" s="71">
        <v>0</v>
      </c>
      <c r="U24" s="71">
        <v>0</v>
      </c>
      <c r="V24" s="71">
        <v>0</v>
      </c>
    </row>
    <row r="25" spans="1:22" s="1" customFormat="1" ht="13.15" x14ac:dyDescent="0.4">
      <c r="A25" s="17"/>
      <c r="B25" s="17"/>
      <c r="E25" s="1" t="s">
        <v>53</v>
      </c>
      <c r="F25" s="1" t="s">
        <v>35</v>
      </c>
      <c r="G25" s="1" t="s">
        <v>36</v>
      </c>
      <c r="H25" s="1" t="s">
        <v>37</v>
      </c>
      <c r="I25" s="9"/>
      <c r="J25" s="71">
        <v>0</v>
      </c>
      <c r="K25" s="71">
        <v>0</v>
      </c>
      <c r="L25" s="71">
        <v>0</v>
      </c>
      <c r="M25" s="71">
        <v>0</v>
      </c>
      <c r="N25" s="71">
        <v>0</v>
      </c>
      <c r="O25" s="71">
        <v>0</v>
      </c>
      <c r="P25" s="71">
        <v>0</v>
      </c>
      <c r="Q25" s="71">
        <v>0</v>
      </c>
      <c r="R25" s="71">
        <v>0</v>
      </c>
      <c r="S25" s="71">
        <v>0</v>
      </c>
      <c r="T25" s="71">
        <v>0</v>
      </c>
      <c r="U25" s="71">
        <v>0</v>
      </c>
      <c r="V25" s="71">
        <v>0</v>
      </c>
    </row>
    <row r="26" spans="1:22" s="1" customFormat="1" ht="13.15" collapsed="1" x14ac:dyDescent="0.35">
      <c r="A26" s="17"/>
      <c r="B26" s="17"/>
    </row>
    <row r="27" spans="1:22" s="70" customFormat="1" ht="13.15" x14ac:dyDescent="0.35">
      <c r="A27" s="69" t="s">
        <v>54</v>
      </c>
      <c r="B27" s="69"/>
    </row>
    <row r="28" spans="1:22" s="1" customFormat="1" ht="13.15" x14ac:dyDescent="0.35">
      <c r="A28" s="17"/>
      <c r="B28" s="17"/>
    </row>
    <row r="29" spans="1:22" s="1" customFormat="1" ht="13.15" x14ac:dyDescent="0.4">
      <c r="A29" s="17"/>
      <c r="B29" s="17"/>
      <c r="E29" s="1" t="s">
        <v>34</v>
      </c>
      <c r="F29" s="1" t="s">
        <v>35</v>
      </c>
      <c r="G29" s="1" t="s">
        <v>55</v>
      </c>
      <c r="H29" s="1" t="s">
        <v>37</v>
      </c>
      <c r="I29" s="9"/>
      <c r="J29" s="72">
        <v>12</v>
      </c>
      <c r="K29" s="72">
        <v>12</v>
      </c>
      <c r="L29" s="72">
        <v>12</v>
      </c>
      <c r="M29" s="72">
        <v>12</v>
      </c>
      <c r="N29" s="72">
        <v>12</v>
      </c>
      <c r="O29" s="72">
        <v>4</v>
      </c>
      <c r="P29" s="72">
        <v>4</v>
      </c>
      <c r="Q29" s="72">
        <v>4</v>
      </c>
      <c r="R29" s="72">
        <v>4</v>
      </c>
      <c r="S29" s="72">
        <v>3</v>
      </c>
      <c r="T29" s="72">
        <v>3</v>
      </c>
      <c r="U29" s="72">
        <v>2</v>
      </c>
      <c r="V29" s="72">
        <v>2</v>
      </c>
    </row>
    <row r="30" spans="1:22" s="1" customFormat="1" ht="13.15" x14ac:dyDescent="0.4">
      <c r="A30" s="17"/>
      <c r="B30" s="17"/>
      <c r="E30" s="1" t="s">
        <v>38</v>
      </c>
      <c r="F30" s="1" t="s">
        <v>35</v>
      </c>
      <c r="G30" s="1" t="s">
        <v>55</v>
      </c>
      <c r="H30" s="1" t="s">
        <v>37</v>
      </c>
      <c r="I30" s="9"/>
      <c r="J30" s="72">
        <v>6</v>
      </c>
      <c r="K30" s="72">
        <v>6</v>
      </c>
      <c r="L30" s="72">
        <v>6</v>
      </c>
      <c r="M30" s="72">
        <v>6</v>
      </c>
      <c r="N30" s="72">
        <v>6</v>
      </c>
      <c r="O30" s="72">
        <v>2</v>
      </c>
      <c r="P30" s="72">
        <v>2</v>
      </c>
      <c r="Q30" s="72">
        <v>2</v>
      </c>
      <c r="R30" s="72">
        <v>2</v>
      </c>
      <c r="S30" s="72">
        <v>1</v>
      </c>
      <c r="T30" s="72">
        <v>1</v>
      </c>
      <c r="U30" s="72">
        <v>1</v>
      </c>
      <c r="V30" s="72">
        <v>1</v>
      </c>
    </row>
    <row r="31" spans="1:22" s="1" customFormat="1" ht="13.15" x14ac:dyDescent="0.4">
      <c r="A31" s="17"/>
      <c r="B31" s="17"/>
      <c r="E31" s="1" t="s">
        <v>39</v>
      </c>
      <c r="F31" s="1" t="s">
        <v>35</v>
      </c>
      <c r="G31" s="1" t="s">
        <v>55</v>
      </c>
      <c r="H31" s="1" t="s">
        <v>37</v>
      </c>
      <c r="I31" s="9"/>
      <c r="J31" s="72">
        <v>0</v>
      </c>
      <c r="K31" s="72">
        <v>0</v>
      </c>
      <c r="L31" s="72">
        <v>0</v>
      </c>
      <c r="M31" s="72">
        <v>0</v>
      </c>
      <c r="N31" s="72">
        <v>0</v>
      </c>
      <c r="O31" s="72">
        <v>0</v>
      </c>
      <c r="P31" s="72">
        <v>1</v>
      </c>
      <c r="Q31" s="72">
        <v>1</v>
      </c>
      <c r="R31" s="72">
        <v>1</v>
      </c>
      <c r="S31" s="72">
        <v>1</v>
      </c>
      <c r="T31" s="72">
        <v>1</v>
      </c>
      <c r="U31" s="72">
        <v>1</v>
      </c>
      <c r="V31" s="72">
        <v>1</v>
      </c>
    </row>
    <row r="32" spans="1:22" s="1" customFormat="1" ht="13.15" x14ac:dyDescent="0.4">
      <c r="A32" s="17"/>
      <c r="B32" s="17"/>
      <c r="E32" s="1" t="s">
        <v>40</v>
      </c>
      <c r="F32" s="1" t="s">
        <v>35</v>
      </c>
      <c r="G32" s="1" t="s">
        <v>55</v>
      </c>
      <c r="H32" s="1" t="s">
        <v>37</v>
      </c>
      <c r="I32" s="9"/>
      <c r="J32" s="72">
        <v>5</v>
      </c>
      <c r="K32" s="72">
        <v>5</v>
      </c>
      <c r="L32" s="72">
        <v>5</v>
      </c>
      <c r="M32" s="72">
        <v>5</v>
      </c>
      <c r="N32" s="72">
        <v>5</v>
      </c>
      <c r="O32" s="72">
        <v>2</v>
      </c>
      <c r="P32" s="72">
        <v>2</v>
      </c>
      <c r="Q32" s="72">
        <v>2</v>
      </c>
      <c r="R32" s="72">
        <v>2</v>
      </c>
      <c r="S32" s="72">
        <v>1</v>
      </c>
      <c r="T32" s="72">
        <v>1</v>
      </c>
      <c r="U32" s="72">
        <v>1</v>
      </c>
      <c r="V32" s="72">
        <v>1</v>
      </c>
    </row>
    <row r="33" spans="1:35" s="1" customFormat="1" ht="13.15" x14ac:dyDescent="0.4">
      <c r="A33" s="17"/>
      <c r="B33" s="17"/>
      <c r="E33" s="1" t="s">
        <v>41</v>
      </c>
      <c r="F33" s="1" t="s">
        <v>35</v>
      </c>
      <c r="G33" s="1" t="s">
        <v>55</v>
      </c>
      <c r="H33" s="1" t="s">
        <v>37</v>
      </c>
      <c r="I33" s="9"/>
      <c r="J33" s="72">
        <v>14</v>
      </c>
      <c r="K33" s="72">
        <v>14</v>
      </c>
      <c r="L33" s="72">
        <v>15</v>
      </c>
      <c r="M33" s="72">
        <v>14</v>
      </c>
      <c r="N33" s="72">
        <v>14</v>
      </c>
      <c r="O33" s="72">
        <v>5</v>
      </c>
      <c r="P33" s="72">
        <v>5</v>
      </c>
      <c r="Q33" s="72">
        <v>5</v>
      </c>
      <c r="R33" s="72">
        <v>5</v>
      </c>
      <c r="S33" s="72">
        <v>3</v>
      </c>
      <c r="T33" s="72">
        <v>3</v>
      </c>
      <c r="U33" s="72">
        <v>2</v>
      </c>
      <c r="V33" s="72">
        <v>2</v>
      </c>
    </row>
    <row r="34" spans="1:35" s="1" customFormat="1" ht="13.15" x14ac:dyDescent="0.4">
      <c r="A34" s="17"/>
      <c r="B34" s="17"/>
      <c r="E34" s="1" t="s">
        <v>42</v>
      </c>
      <c r="F34" s="1" t="s">
        <v>35</v>
      </c>
      <c r="G34" s="1" t="s">
        <v>55</v>
      </c>
      <c r="H34" s="1" t="s">
        <v>37</v>
      </c>
      <c r="I34" s="9"/>
      <c r="J34" s="72">
        <v>4</v>
      </c>
      <c r="K34" s="72">
        <v>4</v>
      </c>
      <c r="L34" s="72">
        <v>4</v>
      </c>
      <c r="M34" s="72">
        <v>4</v>
      </c>
      <c r="N34" s="72">
        <v>4</v>
      </c>
      <c r="O34" s="72">
        <v>2</v>
      </c>
      <c r="P34" s="72">
        <v>2</v>
      </c>
      <c r="Q34" s="72">
        <v>2</v>
      </c>
      <c r="R34" s="72">
        <v>2</v>
      </c>
      <c r="S34" s="72">
        <v>1</v>
      </c>
      <c r="T34" s="72">
        <v>1</v>
      </c>
      <c r="U34" s="72">
        <v>1</v>
      </c>
      <c r="V34" s="72">
        <v>1</v>
      </c>
    </row>
    <row r="35" spans="1:35" s="1" customFormat="1" ht="13.15" x14ac:dyDescent="0.4">
      <c r="A35" s="17"/>
      <c r="B35" s="17"/>
      <c r="E35" s="1" t="s">
        <v>43</v>
      </c>
      <c r="F35" s="1" t="s">
        <v>35</v>
      </c>
      <c r="G35" s="1" t="s">
        <v>55</v>
      </c>
      <c r="H35" s="1" t="s">
        <v>37</v>
      </c>
      <c r="I35" s="9"/>
      <c r="J35" s="72">
        <v>6</v>
      </c>
      <c r="K35" s="72">
        <v>6</v>
      </c>
      <c r="L35" s="72">
        <v>6</v>
      </c>
      <c r="M35" s="72">
        <v>6</v>
      </c>
      <c r="N35" s="72">
        <v>6</v>
      </c>
      <c r="O35" s="72">
        <v>2</v>
      </c>
      <c r="P35" s="72">
        <v>2</v>
      </c>
      <c r="Q35" s="72">
        <v>2</v>
      </c>
      <c r="R35" s="72">
        <v>2</v>
      </c>
      <c r="S35" s="72">
        <v>1</v>
      </c>
      <c r="T35" s="72">
        <v>1</v>
      </c>
      <c r="U35" s="72">
        <v>1</v>
      </c>
      <c r="V35" s="72">
        <v>1</v>
      </c>
    </row>
    <row r="36" spans="1:35" s="1" customFormat="1" ht="13.15" x14ac:dyDescent="0.4">
      <c r="A36" s="17"/>
      <c r="B36" s="17"/>
      <c r="E36" s="1" t="s">
        <v>44</v>
      </c>
      <c r="F36" s="1" t="s">
        <v>35</v>
      </c>
      <c r="G36" s="1" t="s">
        <v>55</v>
      </c>
      <c r="H36" s="1" t="s">
        <v>37</v>
      </c>
      <c r="I36" s="9"/>
      <c r="J36" s="72">
        <v>17</v>
      </c>
      <c r="K36" s="72">
        <v>17</v>
      </c>
      <c r="L36" s="72">
        <v>17</v>
      </c>
      <c r="M36" s="72">
        <v>17</v>
      </c>
      <c r="N36" s="72">
        <v>17</v>
      </c>
      <c r="O36" s="72">
        <v>6</v>
      </c>
      <c r="P36" s="72">
        <v>6</v>
      </c>
      <c r="Q36" s="72">
        <v>6</v>
      </c>
      <c r="R36" s="72">
        <v>6</v>
      </c>
      <c r="S36" s="72">
        <v>3</v>
      </c>
      <c r="T36" s="72">
        <v>3</v>
      </c>
      <c r="U36" s="72">
        <v>2</v>
      </c>
      <c r="V36" s="72">
        <v>2</v>
      </c>
    </row>
    <row r="37" spans="1:35" s="1" customFormat="1" ht="13.15" x14ac:dyDescent="0.4">
      <c r="A37" s="17"/>
      <c r="B37" s="17"/>
      <c r="E37" s="1" t="s">
        <v>45</v>
      </c>
      <c r="F37" s="1" t="s">
        <v>35</v>
      </c>
      <c r="G37" s="1" t="s">
        <v>55</v>
      </c>
      <c r="H37" s="1" t="s">
        <v>37</v>
      </c>
      <c r="I37" s="9"/>
      <c r="J37" s="72">
        <v>12</v>
      </c>
      <c r="K37" s="72">
        <v>12</v>
      </c>
      <c r="L37" s="72">
        <v>12</v>
      </c>
      <c r="M37" s="72">
        <v>12</v>
      </c>
      <c r="N37" s="72">
        <v>12</v>
      </c>
      <c r="O37" s="72">
        <v>4</v>
      </c>
      <c r="P37" s="72">
        <v>4</v>
      </c>
      <c r="Q37" s="72">
        <v>4</v>
      </c>
      <c r="R37" s="72">
        <v>4</v>
      </c>
      <c r="S37" s="72">
        <v>3</v>
      </c>
      <c r="T37" s="72">
        <v>3</v>
      </c>
      <c r="U37" s="72">
        <v>2</v>
      </c>
      <c r="V37" s="72">
        <v>2</v>
      </c>
    </row>
    <row r="38" spans="1:35" s="1" customFormat="1" ht="13.15" x14ac:dyDescent="0.4">
      <c r="A38" s="17"/>
      <c r="B38" s="17"/>
      <c r="E38" s="1" t="s">
        <v>46</v>
      </c>
      <c r="F38" s="1" t="s">
        <v>35</v>
      </c>
      <c r="G38" s="1" t="s">
        <v>55</v>
      </c>
      <c r="H38" s="1" t="s">
        <v>37</v>
      </c>
      <c r="I38" s="9"/>
      <c r="J38" s="72">
        <v>6</v>
      </c>
      <c r="K38" s="72">
        <v>6</v>
      </c>
      <c r="L38" s="72">
        <v>6</v>
      </c>
      <c r="M38" s="72">
        <v>6</v>
      </c>
      <c r="N38" s="72">
        <v>6</v>
      </c>
      <c r="O38" s="72">
        <v>2</v>
      </c>
      <c r="P38" s="72">
        <v>2</v>
      </c>
      <c r="Q38" s="72">
        <v>2</v>
      </c>
      <c r="R38" s="72">
        <v>2</v>
      </c>
      <c r="S38" s="72">
        <v>1</v>
      </c>
      <c r="T38" s="72">
        <v>1</v>
      </c>
      <c r="U38" s="72">
        <v>1</v>
      </c>
      <c r="V38" s="72">
        <v>1</v>
      </c>
    </row>
    <row r="39" spans="1:35" s="1" customFormat="1" ht="13.15" x14ac:dyDescent="0.4">
      <c r="A39" s="17"/>
      <c r="B39" s="17"/>
      <c r="E39" s="1" t="s">
        <v>47</v>
      </c>
      <c r="F39" s="1" t="s">
        <v>35</v>
      </c>
      <c r="G39" s="1" t="s">
        <v>55</v>
      </c>
      <c r="H39" s="1" t="s">
        <v>37</v>
      </c>
      <c r="I39" s="9"/>
      <c r="J39" s="72">
        <v>8</v>
      </c>
      <c r="K39" s="72">
        <v>8</v>
      </c>
      <c r="L39" s="72">
        <v>8</v>
      </c>
      <c r="M39" s="72">
        <v>8</v>
      </c>
      <c r="N39" s="72">
        <v>8</v>
      </c>
      <c r="O39" s="72">
        <v>3</v>
      </c>
      <c r="P39" s="72">
        <v>3</v>
      </c>
      <c r="Q39" s="72">
        <v>3</v>
      </c>
      <c r="R39" s="72">
        <v>3</v>
      </c>
      <c r="S39" s="72">
        <v>1</v>
      </c>
      <c r="T39" s="72">
        <v>1</v>
      </c>
      <c r="U39" s="72">
        <v>1</v>
      </c>
      <c r="V39" s="72">
        <v>1</v>
      </c>
    </row>
    <row r="40" spans="1:35" s="1" customFormat="1" ht="13.15" x14ac:dyDescent="0.4">
      <c r="A40" s="17"/>
      <c r="B40" s="17"/>
      <c r="E40" s="1" t="s">
        <v>48</v>
      </c>
      <c r="F40" s="1" t="s">
        <v>35</v>
      </c>
      <c r="G40" s="1" t="s">
        <v>55</v>
      </c>
      <c r="H40" s="1" t="s">
        <v>37</v>
      </c>
      <c r="I40" s="9"/>
      <c r="J40" s="72">
        <v>0</v>
      </c>
      <c r="K40" s="72">
        <v>0</v>
      </c>
      <c r="L40" s="72">
        <v>0</v>
      </c>
      <c r="M40" s="72">
        <v>0</v>
      </c>
      <c r="N40" s="72">
        <v>0</v>
      </c>
      <c r="O40" s="72">
        <v>0</v>
      </c>
      <c r="P40" s="72">
        <v>0</v>
      </c>
      <c r="Q40" s="72">
        <v>0</v>
      </c>
      <c r="R40" s="72">
        <v>0</v>
      </c>
      <c r="S40" s="72">
        <v>0</v>
      </c>
      <c r="T40" s="72">
        <v>0</v>
      </c>
      <c r="U40" s="72">
        <v>0</v>
      </c>
      <c r="V40" s="72">
        <v>0</v>
      </c>
    </row>
    <row r="41" spans="1:35" s="1" customFormat="1" ht="13.15" x14ac:dyDescent="0.4">
      <c r="A41" s="17"/>
      <c r="B41" s="17"/>
      <c r="E41" s="1" t="s">
        <v>49</v>
      </c>
      <c r="F41" s="1" t="s">
        <v>35</v>
      </c>
      <c r="G41" s="1" t="s">
        <v>55</v>
      </c>
      <c r="H41" s="1" t="s">
        <v>37</v>
      </c>
      <c r="I41" s="9"/>
      <c r="J41" s="72">
        <v>0</v>
      </c>
      <c r="K41" s="72">
        <v>0</v>
      </c>
      <c r="L41" s="72">
        <v>0</v>
      </c>
      <c r="M41" s="72">
        <v>0</v>
      </c>
      <c r="N41" s="72">
        <v>0</v>
      </c>
      <c r="O41" s="72">
        <v>0</v>
      </c>
      <c r="P41" s="72">
        <v>0</v>
      </c>
      <c r="Q41" s="72">
        <v>0</v>
      </c>
      <c r="R41" s="72">
        <v>0</v>
      </c>
      <c r="S41" s="72">
        <v>0</v>
      </c>
      <c r="T41" s="72">
        <v>0</v>
      </c>
      <c r="U41" s="72">
        <v>0</v>
      </c>
      <c r="V41" s="72">
        <v>0</v>
      </c>
    </row>
    <row r="42" spans="1:35" s="1" customFormat="1" ht="13.15" x14ac:dyDescent="0.4">
      <c r="A42" s="17"/>
      <c r="B42" s="17"/>
      <c r="E42" s="1" t="s">
        <v>50</v>
      </c>
      <c r="F42" s="1" t="s">
        <v>35</v>
      </c>
      <c r="G42" s="1" t="s">
        <v>55</v>
      </c>
      <c r="H42" s="1" t="s">
        <v>37</v>
      </c>
      <c r="I42" s="9"/>
      <c r="J42" s="72">
        <v>0</v>
      </c>
      <c r="K42" s="72">
        <v>0</v>
      </c>
      <c r="L42" s="72">
        <v>0</v>
      </c>
      <c r="M42" s="72">
        <v>0</v>
      </c>
      <c r="N42" s="72">
        <v>0</v>
      </c>
      <c r="O42" s="72">
        <v>0</v>
      </c>
      <c r="P42" s="72">
        <v>0</v>
      </c>
      <c r="Q42" s="72">
        <v>0</v>
      </c>
      <c r="R42" s="72">
        <v>0</v>
      </c>
      <c r="S42" s="72">
        <v>0</v>
      </c>
      <c r="T42" s="72">
        <v>0</v>
      </c>
      <c r="U42" s="72">
        <v>0</v>
      </c>
      <c r="V42" s="72">
        <v>0</v>
      </c>
    </row>
    <row r="43" spans="1:35" s="1" customFormat="1" ht="13.15" x14ac:dyDescent="0.4">
      <c r="A43" s="17"/>
      <c r="B43" s="17"/>
      <c r="E43" s="1" t="s">
        <v>51</v>
      </c>
      <c r="F43" s="1" t="s">
        <v>35</v>
      </c>
      <c r="G43" s="1" t="s">
        <v>55</v>
      </c>
      <c r="H43" s="1" t="s">
        <v>37</v>
      </c>
      <c r="I43" s="9"/>
      <c r="J43" s="72">
        <v>0</v>
      </c>
      <c r="K43" s="72">
        <v>0</v>
      </c>
      <c r="L43" s="72">
        <v>0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2">
        <v>0</v>
      </c>
      <c r="T43" s="72">
        <v>0</v>
      </c>
      <c r="U43" s="72">
        <v>0</v>
      </c>
      <c r="V43" s="72">
        <v>0</v>
      </c>
    </row>
    <row r="44" spans="1:35" s="1" customFormat="1" ht="13.15" x14ac:dyDescent="0.4">
      <c r="A44" s="17"/>
      <c r="B44" s="17"/>
      <c r="E44" s="1" t="s">
        <v>52</v>
      </c>
      <c r="F44" s="1" t="s">
        <v>35</v>
      </c>
      <c r="G44" s="1" t="s">
        <v>55</v>
      </c>
      <c r="H44" s="1" t="s">
        <v>37</v>
      </c>
      <c r="I44" s="9"/>
      <c r="J44" s="72">
        <v>0</v>
      </c>
      <c r="K44" s="72">
        <v>0</v>
      </c>
      <c r="L44" s="72">
        <v>0</v>
      </c>
      <c r="M44" s="72">
        <v>0</v>
      </c>
      <c r="N44" s="72">
        <v>0</v>
      </c>
      <c r="O44" s="72">
        <v>0</v>
      </c>
      <c r="P44" s="72">
        <v>0</v>
      </c>
      <c r="Q44" s="72">
        <v>0</v>
      </c>
      <c r="R44" s="72">
        <v>0</v>
      </c>
      <c r="S44" s="72">
        <v>0</v>
      </c>
      <c r="T44" s="72">
        <v>0</v>
      </c>
      <c r="U44" s="72">
        <v>0</v>
      </c>
      <c r="V44" s="72">
        <v>0</v>
      </c>
    </row>
    <row r="45" spans="1:35" s="1" customFormat="1" ht="13.15" x14ac:dyDescent="0.4">
      <c r="A45" s="17"/>
      <c r="B45" s="17"/>
      <c r="E45" s="1" t="s">
        <v>53</v>
      </c>
      <c r="F45" s="1" t="s">
        <v>35</v>
      </c>
      <c r="G45" s="1" t="s">
        <v>55</v>
      </c>
      <c r="H45" s="1" t="s">
        <v>37</v>
      </c>
      <c r="I45" s="9"/>
      <c r="J45" s="72">
        <v>0</v>
      </c>
      <c r="K45" s="72">
        <v>0</v>
      </c>
      <c r="L45" s="72">
        <v>0</v>
      </c>
      <c r="M45" s="72">
        <v>0</v>
      </c>
      <c r="N45" s="72">
        <v>0</v>
      </c>
      <c r="O45" s="72">
        <v>0</v>
      </c>
      <c r="P45" s="72">
        <v>0</v>
      </c>
      <c r="Q45" s="72">
        <v>0</v>
      </c>
      <c r="R45" s="72">
        <v>0</v>
      </c>
      <c r="S45" s="72">
        <v>0</v>
      </c>
      <c r="T45" s="72">
        <v>0</v>
      </c>
      <c r="U45" s="72">
        <v>0</v>
      </c>
      <c r="V45" s="72">
        <v>0</v>
      </c>
    </row>
    <row r="46" spans="1:35" s="1" customFormat="1" ht="13.15" collapsed="1" x14ac:dyDescent="0.35">
      <c r="A46" s="17"/>
      <c r="B46" s="17"/>
    </row>
    <row r="47" spans="1:35" s="8" customFormat="1" ht="13.15" x14ac:dyDescent="0.35">
      <c r="A47" s="73" t="s">
        <v>56</v>
      </c>
      <c r="B47" s="73"/>
      <c r="C47" s="73"/>
      <c r="D47" s="73"/>
      <c r="E47" s="73"/>
      <c r="F47" s="73"/>
      <c r="G47" s="73"/>
      <c r="H47" s="73"/>
      <c r="I47" s="73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</row>
    <row r="48" spans="1:35" s="21" customFormat="1" ht="13.15" x14ac:dyDescent="0.35">
      <c r="A48" s="17"/>
      <c r="B48" s="17"/>
      <c r="C48" s="17"/>
      <c r="D48" s="17"/>
      <c r="E48" s="17"/>
      <c r="F48" s="17"/>
      <c r="G48" s="17"/>
      <c r="H48" s="17"/>
      <c r="I48" s="17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</row>
    <row r="49" spans="1:8" s="1" customFormat="1" ht="13.15" x14ac:dyDescent="0.4">
      <c r="A49" s="6"/>
      <c r="E49" s="28"/>
      <c r="F49" s="28"/>
      <c r="G49" s="1" t="s">
        <v>57</v>
      </c>
      <c r="H49" s="75">
        <v>0</v>
      </c>
    </row>
    <row r="50" spans="1:8" s="1" customFormat="1" ht="13.15" x14ac:dyDescent="0.35">
      <c r="A50" s="6"/>
    </row>
    <row r="51" spans="1:8" s="65" customFormat="1" ht="13.15" x14ac:dyDescent="0.4">
      <c r="A51" s="65" t="s">
        <v>15</v>
      </c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1E9BC-55A8-4A2B-89C2-A62508B5D846}">
  <sheetPr codeName="Sheet9">
    <tabColor rgb="FFCCCCCE"/>
  </sheetPr>
  <dimension ref="A1:W44"/>
  <sheetViews>
    <sheetView showGridLines="0" zoomScale="80" zoomScaleNormal="80" workbookViewId="0">
      <pane ySplit="5" topLeftCell="A6" activePane="bottomLeft" state="frozen"/>
      <selection pane="bottomLeft"/>
    </sheetView>
  </sheetViews>
  <sheetFormatPr defaultColWidth="0" defaultRowHeight="14.25" zeroHeight="1" x14ac:dyDescent="0.45"/>
  <cols>
    <col min="1" max="1" width="1" style="6" customWidth="1"/>
    <col min="2" max="4" width="1" style="1" customWidth="1"/>
    <col min="5" max="5" width="8.125" style="63" customWidth="1"/>
    <col min="6" max="6" width="20.375" style="1" bestFit="1" customWidth="1"/>
    <col min="7" max="7" width="44" style="1" bestFit="1" customWidth="1"/>
    <col min="8" max="8" width="7.875" style="1" customWidth="1"/>
    <col min="9" max="9" width="2.75" style="1" customWidth="1"/>
    <col min="10" max="23" width="9" style="1" customWidth="1"/>
    <col min="24" max="16384" width="9" style="1" hidden="1"/>
  </cols>
  <sheetData>
    <row r="1" spans="1:22" s="4" customFormat="1" ht="30.75" x14ac:dyDescent="0.35">
      <c r="A1" s="4" t="str">
        <f ca="1">RIGHT(CELL("filename", A1), LEN(CELL("filename", A1)) - SEARCH("]", CELL("filename", A1)))</f>
        <v>Performance Range_WoC</v>
      </c>
      <c r="D1" s="5"/>
    </row>
    <row r="2" spans="1:22" ht="13.15" x14ac:dyDescent="0.35">
      <c r="E2" s="1"/>
      <c r="J2" s="6" t="s">
        <v>16</v>
      </c>
      <c r="K2" s="6" t="s">
        <v>17</v>
      </c>
      <c r="L2" s="6" t="s">
        <v>18</v>
      </c>
      <c r="M2" s="6" t="s">
        <v>19</v>
      </c>
      <c r="N2" s="6" t="s">
        <v>20</v>
      </c>
      <c r="O2" s="6" t="s">
        <v>21</v>
      </c>
      <c r="P2" s="6" t="s">
        <v>22</v>
      </c>
      <c r="Q2" s="6" t="s">
        <v>23</v>
      </c>
      <c r="R2" s="6" t="s">
        <v>24</v>
      </c>
      <c r="S2" s="6" t="s">
        <v>25</v>
      </c>
      <c r="T2" s="6" t="s">
        <v>26</v>
      </c>
      <c r="U2" s="6" t="s">
        <v>27</v>
      </c>
      <c r="V2" s="6" t="s">
        <v>28</v>
      </c>
    </row>
    <row r="3" spans="1:22" ht="13.15" x14ac:dyDescent="0.35">
      <c r="A3" s="17"/>
      <c r="B3" s="10"/>
      <c r="E3" s="7" t="s">
        <v>29</v>
      </c>
      <c r="F3" s="7" t="s">
        <v>30</v>
      </c>
      <c r="G3" s="7" t="s">
        <v>31</v>
      </c>
      <c r="H3" s="7" t="s">
        <v>32</v>
      </c>
      <c r="I3" s="7"/>
    </row>
    <row r="4" spans="1:22" ht="13.15" x14ac:dyDescent="0.35">
      <c r="A4" s="17"/>
      <c r="B4" s="10"/>
      <c r="E4" s="1"/>
    </row>
    <row r="5" spans="1:22" ht="13.15" x14ac:dyDescent="0.35">
      <c r="A5" s="17"/>
      <c r="B5" s="10"/>
      <c r="E5" s="1"/>
      <c r="I5" s="3"/>
    </row>
    <row r="6" spans="1:22" ht="13.15" x14ac:dyDescent="0.35">
      <c r="A6" s="17"/>
      <c r="B6" s="10"/>
      <c r="E6" s="1"/>
      <c r="J6" s="3"/>
    </row>
    <row r="7" spans="1:22" s="70" customFormat="1" ht="13.15" x14ac:dyDescent="0.35">
      <c r="A7" s="69" t="s">
        <v>33</v>
      </c>
      <c r="B7" s="69"/>
    </row>
    <row r="8" spans="1:22" ht="13.15" x14ac:dyDescent="0.35">
      <c r="A8" s="17"/>
      <c r="B8" s="10"/>
      <c r="E8" s="1"/>
    </row>
    <row r="9" spans="1:22" ht="13.15" x14ac:dyDescent="0.35">
      <c r="A9" s="17"/>
      <c r="B9" s="10"/>
      <c r="E9" s="1" t="s">
        <v>48</v>
      </c>
      <c r="F9" s="1" t="s">
        <v>35</v>
      </c>
      <c r="G9" s="1" t="s">
        <v>36</v>
      </c>
      <c r="H9" s="1" t="s">
        <v>37</v>
      </c>
      <c r="I9" s="9"/>
      <c r="J9" s="13">
        <f>Inp_All!J20</f>
        <v>0</v>
      </c>
      <c r="K9" s="13">
        <f>Inp_All!K20</f>
        <v>0</v>
      </c>
      <c r="L9" s="13">
        <f>Inp_All!L20</f>
        <v>0</v>
      </c>
      <c r="M9" s="13">
        <f>Inp_All!M20</f>
        <v>0</v>
      </c>
      <c r="N9" s="13">
        <f>Inp_All!N20</f>
        <v>2</v>
      </c>
      <c r="O9" s="13">
        <f>Inp_All!O20</f>
        <v>2</v>
      </c>
      <c r="P9" s="13">
        <f>Inp_All!P20</f>
        <v>0</v>
      </c>
      <c r="Q9" s="13">
        <f>Inp_All!Q20</f>
        <v>0</v>
      </c>
      <c r="R9" s="13">
        <f>Inp_All!R20</f>
        <v>0</v>
      </c>
      <c r="S9" s="13">
        <f>Inp_All!S20</f>
        <v>0</v>
      </c>
      <c r="T9" s="13">
        <f>Inp_All!T20</f>
        <v>0</v>
      </c>
      <c r="U9" s="13">
        <f>Inp_All!U20</f>
        <v>2</v>
      </c>
      <c r="V9" s="13">
        <f>Inp_All!V20</f>
        <v>0</v>
      </c>
    </row>
    <row r="10" spans="1:22" ht="13.15" x14ac:dyDescent="0.35">
      <c r="A10" s="17"/>
      <c r="B10" s="10"/>
      <c r="E10" s="1" t="s">
        <v>49</v>
      </c>
      <c r="F10" s="1" t="s">
        <v>35</v>
      </c>
      <c r="G10" s="1" t="s">
        <v>36</v>
      </c>
      <c r="H10" s="1" t="s">
        <v>37</v>
      </c>
      <c r="I10" s="9"/>
      <c r="J10" s="13">
        <f>Inp_All!J21</f>
        <v>0</v>
      </c>
      <c r="K10" s="13">
        <f>Inp_All!K21</f>
        <v>0</v>
      </c>
      <c r="L10" s="13">
        <f>Inp_All!L21</f>
        <v>0</v>
      </c>
      <c r="M10" s="13">
        <f>Inp_All!M21</f>
        <v>0</v>
      </c>
      <c r="N10" s="13">
        <f>Inp_All!N21</f>
        <v>0</v>
      </c>
      <c r="O10" s="13">
        <f>Inp_All!O21</f>
        <v>0</v>
      </c>
      <c r="P10" s="13">
        <f>Inp_All!P21</f>
        <v>0</v>
      </c>
      <c r="Q10" s="13">
        <f>Inp_All!Q21</f>
        <v>0</v>
      </c>
      <c r="R10" s="13">
        <f>Inp_All!R21</f>
        <v>0</v>
      </c>
      <c r="S10" s="13">
        <f>Inp_All!S21</f>
        <v>0</v>
      </c>
      <c r="T10" s="13">
        <f>Inp_All!T21</f>
        <v>0</v>
      </c>
      <c r="U10" s="13">
        <f>Inp_All!U21</f>
        <v>0</v>
      </c>
      <c r="V10" s="13">
        <f>Inp_All!V21</f>
        <v>0</v>
      </c>
    </row>
    <row r="11" spans="1:22" ht="13.15" x14ac:dyDescent="0.35">
      <c r="A11" s="17"/>
      <c r="B11" s="10"/>
      <c r="E11" s="1" t="s">
        <v>50</v>
      </c>
      <c r="F11" s="1" t="s">
        <v>35</v>
      </c>
      <c r="G11" s="1" t="s">
        <v>36</v>
      </c>
      <c r="H11" s="1" t="s">
        <v>37</v>
      </c>
      <c r="I11" s="9"/>
      <c r="J11" s="13">
        <f>Inp_All!J22</f>
        <v>0</v>
      </c>
      <c r="K11" s="13">
        <f>Inp_All!K22</f>
        <v>0</v>
      </c>
      <c r="L11" s="13">
        <f>Inp_All!L22</f>
        <v>0</v>
      </c>
      <c r="M11" s="13">
        <f>Inp_All!M22</f>
        <v>0</v>
      </c>
      <c r="N11" s="13">
        <f>Inp_All!N22</f>
        <v>0</v>
      </c>
      <c r="O11" s="13">
        <f>Inp_All!O22</f>
        <v>0</v>
      </c>
      <c r="P11" s="13">
        <f>Inp_All!P22</f>
        <v>0</v>
      </c>
      <c r="Q11" s="13">
        <f>Inp_All!Q22</f>
        <v>0</v>
      </c>
      <c r="R11" s="13">
        <f>Inp_All!R22</f>
        <v>0</v>
      </c>
      <c r="S11" s="13">
        <f>Inp_All!S22</f>
        <v>0</v>
      </c>
      <c r="T11" s="13">
        <f>Inp_All!T22</f>
        <v>0</v>
      </c>
      <c r="U11" s="13">
        <f>Inp_All!U22</f>
        <v>0</v>
      </c>
      <c r="V11" s="13">
        <f>Inp_All!V22</f>
        <v>0</v>
      </c>
    </row>
    <row r="12" spans="1:22" ht="13.15" x14ac:dyDescent="0.35">
      <c r="A12" s="17"/>
      <c r="B12" s="10"/>
      <c r="E12" s="1" t="s">
        <v>51</v>
      </c>
      <c r="F12" s="1" t="s">
        <v>35</v>
      </c>
      <c r="G12" s="1" t="s">
        <v>36</v>
      </c>
      <c r="H12" s="1" t="s">
        <v>37</v>
      </c>
      <c r="I12" s="9"/>
      <c r="J12" s="13">
        <f>Inp_All!J23</f>
        <v>0</v>
      </c>
      <c r="K12" s="13">
        <f>Inp_All!K23</f>
        <v>0</v>
      </c>
      <c r="L12" s="13">
        <f>Inp_All!L23</f>
        <v>0</v>
      </c>
      <c r="M12" s="13">
        <f>Inp_All!M23</f>
        <v>0</v>
      </c>
      <c r="N12" s="13">
        <f>Inp_All!N23</f>
        <v>0</v>
      </c>
      <c r="O12" s="13">
        <f>Inp_All!O23</f>
        <v>0</v>
      </c>
      <c r="P12" s="13">
        <f>Inp_All!P23</f>
        <v>0</v>
      </c>
      <c r="Q12" s="13">
        <f>Inp_All!Q23</f>
        <v>0</v>
      </c>
      <c r="R12" s="13">
        <f>Inp_All!R23</f>
        <v>0</v>
      </c>
      <c r="S12" s="13">
        <f>Inp_All!S23</f>
        <v>0</v>
      </c>
      <c r="T12" s="13">
        <f>Inp_All!T23</f>
        <v>0</v>
      </c>
      <c r="U12" s="13">
        <f>Inp_All!U23</f>
        <v>0</v>
      </c>
      <c r="V12" s="13">
        <f>Inp_All!V23</f>
        <v>0</v>
      </c>
    </row>
    <row r="13" spans="1:22" ht="13.15" x14ac:dyDescent="0.35">
      <c r="A13" s="17"/>
      <c r="B13" s="10"/>
      <c r="E13" s="1" t="s">
        <v>52</v>
      </c>
      <c r="F13" s="1" t="s">
        <v>35</v>
      </c>
      <c r="G13" s="1" t="s">
        <v>36</v>
      </c>
      <c r="H13" s="1" t="s">
        <v>37</v>
      </c>
      <c r="I13" s="9"/>
      <c r="J13" s="13">
        <f>Inp_All!J24</f>
        <v>1</v>
      </c>
      <c r="K13" s="13">
        <f>Inp_All!K24</f>
        <v>0</v>
      </c>
      <c r="L13" s="13">
        <f>Inp_All!L24</f>
        <v>0</v>
      </c>
      <c r="M13" s="13">
        <f>Inp_All!M24</f>
        <v>0</v>
      </c>
      <c r="N13" s="13">
        <f>Inp_All!N24</f>
        <v>0</v>
      </c>
      <c r="O13" s="13">
        <f>Inp_All!O24</f>
        <v>2</v>
      </c>
      <c r="P13" s="13">
        <f>Inp_All!P24</f>
        <v>1</v>
      </c>
      <c r="Q13" s="13">
        <f>Inp_All!Q24</f>
        <v>1</v>
      </c>
      <c r="R13" s="13">
        <f>Inp_All!R24</f>
        <v>3</v>
      </c>
      <c r="S13" s="13">
        <f>Inp_All!S24</f>
        <v>0</v>
      </c>
      <c r="T13" s="13">
        <f>Inp_All!T24</f>
        <v>0</v>
      </c>
      <c r="U13" s="13">
        <f>Inp_All!U24</f>
        <v>0</v>
      </c>
      <c r="V13" s="13">
        <f>Inp_All!V24</f>
        <v>0</v>
      </c>
    </row>
    <row r="14" spans="1:22" ht="13.15" x14ac:dyDescent="0.35">
      <c r="A14" s="17"/>
      <c r="B14" s="10"/>
      <c r="E14" s="1" t="s">
        <v>53</v>
      </c>
      <c r="F14" s="1" t="s">
        <v>35</v>
      </c>
      <c r="G14" s="1" t="s">
        <v>36</v>
      </c>
      <c r="H14" s="1" t="s">
        <v>37</v>
      </c>
      <c r="I14" s="9"/>
      <c r="J14" s="13">
        <f>Inp_All!J25</f>
        <v>0</v>
      </c>
      <c r="K14" s="13">
        <f>Inp_All!K25</f>
        <v>0</v>
      </c>
      <c r="L14" s="13">
        <f>Inp_All!L25</f>
        <v>0</v>
      </c>
      <c r="M14" s="13">
        <f>Inp_All!M25</f>
        <v>0</v>
      </c>
      <c r="N14" s="13">
        <f>Inp_All!N25</f>
        <v>0</v>
      </c>
      <c r="O14" s="13">
        <f>Inp_All!O25</f>
        <v>0</v>
      </c>
      <c r="P14" s="13">
        <f>Inp_All!P25</f>
        <v>0</v>
      </c>
      <c r="Q14" s="13">
        <f>Inp_All!Q25</f>
        <v>0</v>
      </c>
      <c r="R14" s="13">
        <f>Inp_All!R25</f>
        <v>0</v>
      </c>
      <c r="S14" s="13">
        <f>Inp_All!S25</f>
        <v>0</v>
      </c>
      <c r="T14" s="13">
        <f>Inp_All!T25</f>
        <v>0</v>
      </c>
      <c r="U14" s="13">
        <f>Inp_All!U25</f>
        <v>0</v>
      </c>
      <c r="V14" s="13">
        <f>Inp_All!V25</f>
        <v>0</v>
      </c>
    </row>
    <row r="15" spans="1:22" ht="13.15" collapsed="1" x14ac:dyDescent="0.35">
      <c r="A15" s="17"/>
      <c r="B15" s="10"/>
      <c r="E15" s="1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2" s="70" customFormat="1" ht="13.15" x14ac:dyDescent="0.35">
      <c r="A16" s="69" t="s">
        <v>54</v>
      </c>
      <c r="B16" s="69"/>
    </row>
    <row r="17" spans="1:22" ht="13.15" x14ac:dyDescent="0.35">
      <c r="A17" s="17"/>
      <c r="B17" s="10"/>
      <c r="E17" s="1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2" ht="13.15" x14ac:dyDescent="0.35">
      <c r="A18" s="17"/>
      <c r="B18" s="10"/>
      <c r="E18" s="1" t="s">
        <v>48</v>
      </c>
      <c r="F18" s="1" t="s">
        <v>35</v>
      </c>
      <c r="G18" s="1" t="s">
        <v>55</v>
      </c>
      <c r="H18" s="1" t="s">
        <v>37</v>
      </c>
      <c r="I18" s="9"/>
      <c r="J18" s="13">
        <f>Inp_All!J40</f>
        <v>0</v>
      </c>
      <c r="K18" s="13">
        <f>Inp_All!K40</f>
        <v>0</v>
      </c>
      <c r="L18" s="13">
        <f>Inp_All!L40</f>
        <v>0</v>
      </c>
      <c r="M18" s="13">
        <f>Inp_All!M40</f>
        <v>0</v>
      </c>
      <c r="N18" s="13">
        <f>Inp_All!N40</f>
        <v>0</v>
      </c>
      <c r="O18" s="13">
        <f>Inp_All!O40</f>
        <v>0</v>
      </c>
      <c r="P18" s="13">
        <f>Inp_All!P40</f>
        <v>0</v>
      </c>
      <c r="Q18" s="13">
        <f>Inp_All!Q40</f>
        <v>0</v>
      </c>
      <c r="R18" s="13">
        <f>Inp_All!R40</f>
        <v>0</v>
      </c>
      <c r="S18" s="13">
        <f>Inp_All!S40</f>
        <v>0</v>
      </c>
      <c r="T18" s="13">
        <f>Inp_All!T40</f>
        <v>0</v>
      </c>
      <c r="U18" s="13">
        <f>Inp_All!U40</f>
        <v>0</v>
      </c>
      <c r="V18" s="13">
        <f>Inp_All!V40</f>
        <v>0</v>
      </c>
    </row>
    <row r="19" spans="1:22" ht="13.15" x14ac:dyDescent="0.35">
      <c r="A19" s="17"/>
      <c r="B19" s="10"/>
      <c r="E19" s="1" t="s">
        <v>49</v>
      </c>
      <c r="F19" s="1" t="s">
        <v>35</v>
      </c>
      <c r="G19" s="1" t="s">
        <v>55</v>
      </c>
      <c r="H19" s="1" t="s">
        <v>37</v>
      </c>
      <c r="I19" s="9"/>
      <c r="J19" s="13">
        <f>Inp_All!J41</f>
        <v>0</v>
      </c>
      <c r="K19" s="13">
        <f>Inp_All!K41</f>
        <v>0</v>
      </c>
      <c r="L19" s="13">
        <f>Inp_All!L41</f>
        <v>0</v>
      </c>
      <c r="M19" s="13">
        <f>Inp_All!M41</f>
        <v>0</v>
      </c>
      <c r="N19" s="13">
        <f>Inp_All!N41</f>
        <v>0</v>
      </c>
      <c r="O19" s="13">
        <f>Inp_All!O41</f>
        <v>0</v>
      </c>
      <c r="P19" s="13">
        <f>Inp_All!P41</f>
        <v>0</v>
      </c>
      <c r="Q19" s="13">
        <f>Inp_All!Q41</f>
        <v>0</v>
      </c>
      <c r="R19" s="13">
        <f>Inp_All!R41</f>
        <v>0</v>
      </c>
      <c r="S19" s="13">
        <f>Inp_All!S41</f>
        <v>0</v>
      </c>
      <c r="T19" s="13">
        <f>Inp_All!T41</f>
        <v>0</v>
      </c>
      <c r="U19" s="13">
        <f>Inp_All!U41</f>
        <v>0</v>
      </c>
      <c r="V19" s="13">
        <f>Inp_All!V41</f>
        <v>0</v>
      </c>
    </row>
    <row r="20" spans="1:22" ht="13.15" x14ac:dyDescent="0.35">
      <c r="A20" s="17"/>
      <c r="B20" s="10"/>
      <c r="E20" s="1" t="s">
        <v>50</v>
      </c>
      <c r="F20" s="1" t="s">
        <v>35</v>
      </c>
      <c r="G20" s="1" t="s">
        <v>55</v>
      </c>
      <c r="H20" s="1" t="s">
        <v>37</v>
      </c>
      <c r="I20" s="9"/>
      <c r="J20" s="13">
        <f>Inp_All!J42</f>
        <v>0</v>
      </c>
      <c r="K20" s="13">
        <f>Inp_All!K42</f>
        <v>0</v>
      </c>
      <c r="L20" s="13">
        <f>Inp_All!L42</f>
        <v>0</v>
      </c>
      <c r="M20" s="13">
        <f>Inp_All!M42</f>
        <v>0</v>
      </c>
      <c r="N20" s="13">
        <f>Inp_All!N42</f>
        <v>0</v>
      </c>
      <c r="O20" s="13">
        <f>Inp_All!O42</f>
        <v>0</v>
      </c>
      <c r="P20" s="13">
        <f>Inp_All!P42</f>
        <v>0</v>
      </c>
      <c r="Q20" s="13">
        <f>Inp_All!Q42</f>
        <v>0</v>
      </c>
      <c r="R20" s="13">
        <f>Inp_All!R42</f>
        <v>0</v>
      </c>
      <c r="S20" s="13">
        <f>Inp_All!S42</f>
        <v>0</v>
      </c>
      <c r="T20" s="13">
        <f>Inp_All!T42</f>
        <v>0</v>
      </c>
      <c r="U20" s="13">
        <f>Inp_All!U42</f>
        <v>0</v>
      </c>
      <c r="V20" s="13">
        <f>Inp_All!V42</f>
        <v>0</v>
      </c>
    </row>
    <row r="21" spans="1:22" ht="13.15" x14ac:dyDescent="0.35">
      <c r="A21" s="17"/>
      <c r="B21" s="10"/>
      <c r="E21" s="1" t="s">
        <v>51</v>
      </c>
      <c r="F21" s="1" t="s">
        <v>35</v>
      </c>
      <c r="G21" s="1" t="s">
        <v>55</v>
      </c>
      <c r="H21" s="1" t="s">
        <v>37</v>
      </c>
      <c r="I21" s="9"/>
      <c r="J21" s="13">
        <f>Inp_All!J43</f>
        <v>0</v>
      </c>
      <c r="K21" s="13">
        <f>Inp_All!K43</f>
        <v>0</v>
      </c>
      <c r="L21" s="13">
        <f>Inp_All!L43</f>
        <v>0</v>
      </c>
      <c r="M21" s="13">
        <f>Inp_All!M43</f>
        <v>0</v>
      </c>
      <c r="N21" s="13">
        <f>Inp_All!N43</f>
        <v>0</v>
      </c>
      <c r="O21" s="13">
        <f>Inp_All!O43</f>
        <v>0</v>
      </c>
      <c r="P21" s="13">
        <f>Inp_All!P43</f>
        <v>0</v>
      </c>
      <c r="Q21" s="13">
        <f>Inp_All!Q43</f>
        <v>0</v>
      </c>
      <c r="R21" s="13">
        <f>Inp_All!R43</f>
        <v>0</v>
      </c>
      <c r="S21" s="13">
        <f>Inp_All!S43</f>
        <v>0</v>
      </c>
      <c r="T21" s="13">
        <f>Inp_All!T43</f>
        <v>0</v>
      </c>
      <c r="U21" s="13">
        <f>Inp_All!U43</f>
        <v>0</v>
      </c>
      <c r="V21" s="13">
        <f>Inp_All!V43</f>
        <v>0</v>
      </c>
    </row>
    <row r="22" spans="1:22" ht="13.15" x14ac:dyDescent="0.35">
      <c r="A22" s="17"/>
      <c r="B22" s="10"/>
      <c r="E22" s="1" t="s">
        <v>52</v>
      </c>
      <c r="F22" s="1" t="s">
        <v>35</v>
      </c>
      <c r="G22" s="1" t="s">
        <v>55</v>
      </c>
      <c r="H22" s="1" t="s">
        <v>37</v>
      </c>
      <c r="I22" s="9"/>
      <c r="J22" s="13">
        <f>Inp_All!J44</f>
        <v>0</v>
      </c>
      <c r="K22" s="13">
        <f>Inp_All!K44</f>
        <v>0</v>
      </c>
      <c r="L22" s="13">
        <f>Inp_All!L44</f>
        <v>0</v>
      </c>
      <c r="M22" s="13">
        <f>Inp_All!M44</f>
        <v>0</v>
      </c>
      <c r="N22" s="13">
        <f>Inp_All!N44</f>
        <v>0</v>
      </c>
      <c r="O22" s="13">
        <f>Inp_All!O44</f>
        <v>0</v>
      </c>
      <c r="P22" s="13">
        <f>Inp_All!P44</f>
        <v>0</v>
      </c>
      <c r="Q22" s="13">
        <f>Inp_All!Q44</f>
        <v>0</v>
      </c>
      <c r="R22" s="13">
        <f>Inp_All!R44</f>
        <v>0</v>
      </c>
      <c r="S22" s="13">
        <f>Inp_All!S44</f>
        <v>0</v>
      </c>
      <c r="T22" s="13">
        <f>Inp_All!T44</f>
        <v>0</v>
      </c>
      <c r="U22" s="13">
        <f>Inp_All!U44</f>
        <v>0</v>
      </c>
      <c r="V22" s="13">
        <f>Inp_All!V44</f>
        <v>0</v>
      </c>
    </row>
    <row r="23" spans="1:22" ht="13.15" x14ac:dyDescent="0.35">
      <c r="A23" s="17"/>
      <c r="B23" s="10"/>
      <c r="E23" s="1" t="s">
        <v>53</v>
      </c>
      <c r="F23" s="1" t="s">
        <v>35</v>
      </c>
      <c r="G23" s="1" t="s">
        <v>55</v>
      </c>
      <c r="H23" s="1" t="s">
        <v>37</v>
      </c>
      <c r="I23" s="9"/>
      <c r="J23" s="13">
        <f>Inp_All!J45</f>
        <v>0</v>
      </c>
      <c r="K23" s="13">
        <f>Inp_All!K45</f>
        <v>0</v>
      </c>
      <c r="L23" s="13">
        <f>Inp_All!L45</f>
        <v>0</v>
      </c>
      <c r="M23" s="13">
        <f>Inp_All!M45</f>
        <v>0</v>
      </c>
      <c r="N23" s="13">
        <f>Inp_All!N45</f>
        <v>0</v>
      </c>
      <c r="O23" s="13">
        <f>Inp_All!O45</f>
        <v>0</v>
      </c>
      <c r="P23" s="13">
        <f>Inp_All!P45</f>
        <v>0</v>
      </c>
      <c r="Q23" s="13">
        <f>Inp_All!Q45</f>
        <v>0</v>
      </c>
      <c r="R23" s="13">
        <f>Inp_All!R45</f>
        <v>0</v>
      </c>
      <c r="S23" s="13">
        <f>Inp_All!S45</f>
        <v>0</v>
      </c>
      <c r="T23" s="13">
        <f>Inp_All!T45</f>
        <v>0</v>
      </c>
      <c r="U23" s="13">
        <f>Inp_All!U45</f>
        <v>0</v>
      </c>
      <c r="V23" s="13">
        <f>Inp_All!V45</f>
        <v>0</v>
      </c>
    </row>
    <row r="24" spans="1:22" ht="13.15" x14ac:dyDescent="0.35">
      <c r="A24" s="17"/>
      <c r="B24" s="10"/>
      <c r="E24" s="1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</row>
    <row r="25" spans="1:22" s="70" customFormat="1" ht="13.15" x14ac:dyDescent="0.35">
      <c r="A25" s="69" t="s">
        <v>58</v>
      </c>
      <c r="B25" s="69"/>
    </row>
    <row r="26" spans="1:22" ht="13.15" x14ac:dyDescent="0.35">
      <c r="A26" s="17"/>
      <c r="B26" s="10"/>
      <c r="E26" s="1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3.15" x14ac:dyDescent="0.35">
      <c r="A27" s="17"/>
      <c r="B27" s="10"/>
      <c r="E27" s="1" t="s">
        <v>48</v>
      </c>
      <c r="F27" s="1" t="s">
        <v>35</v>
      </c>
      <c r="G27" s="1" t="s">
        <v>58</v>
      </c>
      <c r="H27" s="1" t="s">
        <v>37</v>
      </c>
      <c r="I27" s="9"/>
      <c r="J27" s="18">
        <f t="shared" ref="J27:U27" si="0">J18-J9</f>
        <v>0</v>
      </c>
      <c r="K27" s="18">
        <f t="shared" si="0"/>
        <v>0</v>
      </c>
      <c r="L27" s="18">
        <f t="shared" si="0"/>
        <v>0</v>
      </c>
      <c r="M27" s="18">
        <f t="shared" si="0"/>
        <v>0</v>
      </c>
      <c r="N27" s="18">
        <f t="shared" si="0"/>
        <v>-2</v>
      </c>
      <c r="O27" s="18">
        <f t="shared" si="0"/>
        <v>-2</v>
      </c>
      <c r="P27" s="18">
        <f t="shared" si="0"/>
        <v>0</v>
      </c>
      <c r="Q27" s="18">
        <f t="shared" si="0"/>
        <v>0</v>
      </c>
      <c r="R27" s="18">
        <f t="shared" si="0"/>
        <v>0</v>
      </c>
      <c r="S27" s="18">
        <f t="shared" si="0"/>
        <v>0</v>
      </c>
      <c r="T27" s="18">
        <f t="shared" si="0"/>
        <v>0</v>
      </c>
      <c r="U27" s="18">
        <f t="shared" si="0"/>
        <v>-2</v>
      </c>
      <c r="V27" s="18">
        <f t="shared" ref="V27" si="1">V18-V9</f>
        <v>0</v>
      </c>
    </row>
    <row r="28" spans="1:22" ht="13.15" x14ac:dyDescent="0.35">
      <c r="A28" s="17"/>
      <c r="B28" s="10"/>
      <c r="E28" s="1" t="s">
        <v>49</v>
      </c>
      <c r="F28" s="1" t="s">
        <v>35</v>
      </c>
      <c r="G28" s="1" t="s">
        <v>58</v>
      </c>
      <c r="H28" s="1" t="s">
        <v>37</v>
      </c>
      <c r="I28" s="9"/>
      <c r="J28" s="18">
        <f t="shared" ref="J28:U28" si="2">J19-J10</f>
        <v>0</v>
      </c>
      <c r="K28" s="18">
        <f t="shared" si="2"/>
        <v>0</v>
      </c>
      <c r="L28" s="18">
        <f t="shared" si="2"/>
        <v>0</v>
      </c>
      <c r="M28" s="18">
        <f t="shared" si="2"/>
        <v>0</v>
      </c>
      <c r="N28" s="18">
        <f t="shared" si="2"/>
        <v>0</v>
      </c>
      <c r="O28" s="18">
        <f t="shared" si="2"/>
        <v>0</v>
      </c>
      <c r="P28" s="18">
        <f t="shared" si="2"/>
        <v>0</v>
      </c>
      <c r="Q28" s="18">
        <f t="shared" si="2"/>
        <v>0</v>
      </c>
      <c r="R28" s="18">
        <f t="shared" si="2"/>
        <v>0</v>
      </c>
      <c r="S28" s="18">
        <f t="shared" si="2"/>
        <v>0</v>
      </c>
      <c r="T28" s="18">
        <f t="shared" si="2"/>
        <v>0</v>
      </c>
      <c r="U28" s="18">
        <f t="shared" si="2"/>
        <v>0</v>
      </c>
      <c r="V28" s="18">
        <f t="shared" ref="V28" si="3">V19-V10</f>
        <v>0</v>
      </c>
    </row>
    <row r="29" spans="1:22" ht="13.15" x14ac:dyDescent="0.35">
      <c r="A29" s="17"/>
      <c r="B29" s="10"/>
      <c r="E29" s="1" t="s">
        <v>50</v>
      </c>
      <c r="F29" s="1" t="s">
        <v>35</v>
      </c>
      <c r="G29" s="1" t="s">
        <v>58</v>
      </c>
      <c r="H29" s="1" t="s">
        <v>37</v>
      </c>
      <c r="I29" s="9"/>
      <c r="J29" s="18">
        <f t="shared" ref="J29:U29" si="4">J20-J11</f>
        <v>0</v>
      </c>
      <c r="K29" s="18">
        <f t="shared" si="4"/>
        <v>0</v>
      </c>
      <c r="L29" s="18">
        <f t="shared" si="4"/>
        <v>0</v>
      </c>
      <c r="M29" s="18">
        <f t="shared" si="4"/>
        <v>0</v>
      </c>
      <c r="N29" s="18">
        <f t="shared" si="4"/>
        <v>0</v>
      </c>
      <c r="O29" s="18">
        <f t="shared" si="4"/>
        <v>0</v>
      </c>
      <c r="P29" s="18">
        <f t="shared" si="4"/>
        <v>0</v>
      </c>
      <c r="Q29" s="18">
        <f t="shared" si="4"/>
        <v>0</v>
      </c>
      <c r="R29" s="18">
        <f t="shared" si="4"/>
        <v>0</v>
      </c>
      <c r="S29" s="18">
        <f t="shared" si="4"/>
        <v>0</v>
      </c>
      <c r="T29" s="18">
        <f t="shared" si="4"/>
        <v>0</v>
      </c>
      <c r="U29" s="18">
        <f t="shared" si="4"/>
        <v>0</v>
      </c>
      <c r="V29" s="18">
        <f t="shared" ref="V29" si="5">V20-V11</f>
        <v>0</v>
      </c>
    </row>
    <row r="30" spans="1:22" ht="13.15" x14ac:dyDescent="0.35">
      <c r="A30" s="17"/>
      <c r="B30" s="10"/>
      <c r="E30" s="1" t="s">
        <v>51</v>
      </c>
      <c r="F30" s="1" t="s">
        <v>35</v>
      </c>
      <c r="G30" s="1" t="s">
        <v>58</v>
      </c>
      <c r="H30" s="1" t="s">
        <v>37</v>
      </c>
      <c r="I30" s="9"/>
      <c r="J30" s="18">
        <f t="shared" ref="J30:U30" si="6">J21-J12</f>
        <v>0</v>
      </c>
      <c r="K30" s="18">
        <f t="shared" si="6"/>
        <v>0</v>
      </c>
      <c r="L30" s="18">
        <f t="shared" si="6"/>
        <v>0</v>
      </c>
      <c r="M30" s="18">
        <f t="shared" si="6"/>
        <v>0</v>
      </c>
      <c r="N30" s="18">
        <f t="shared" si="6"/>
        <v>0</v>
      </c>
      <c r="O30" s="18">
        <f t="shared" si="6"/>
        <v>0</v>
      </c>
      <c r="P30" s="18">
        <f t="shared" si="6"/>
        <v>0</v>
      </c>
      <c r="Q30" s="18">
        <f t="shared" si="6"/>
        <v>0</v>
      </c>
      <c r="R30" s="18">
        <f t="shared" si="6"/>
        <v>0</v>
      </c>
      <c r="S30" s="18">
        <f t="shared" si="6"/>
        <v>0</v>
      </c>
      <c r="T30" s="18">
        <f t="shared" si="6"/>
        <v>0</v>
      </c>
      <c r="U30" s="18">
        <f t="shared" si="6"/>
        <v>0</v>
      </c>
      <c r="V30" s="18">
        <f t="shared" ref="V30" si="7">V21-V12</f>
        <v>0</v>
      </c>
    </row>
    <row r="31" spans="1:22" ht="13.15" x14ac:dyDescent="0.35">
      <c r="A31" s="17"/>
      <c r="B31" s="10"/>
      <c r="E31" s="1" t="s">
        <v>52</v>
      </c>
      <c r="F31" s="1" t="s">
        <v>35</v>
      </c>
      <c r="G31" s="1" t="s">
        <v>58</v>
      </c>
      <c r="H31" s="1" t="s">
        <v>37</v>
      </c>
      <c r="I31" s="9"/>
      <c r="J31" s="18">
        <f t="shared" ref="J31:U31" si="8">J22-J13</f>
        <v>-1</v>
      </c>
      <c r="K31" s="18">
        <f t="shared" si="8"/>
        <v>0</v>
      </c>
      <c r="L31" s="18">
        <f t="shared" si="8"/>
        <v>0</v>
      </c>
      <c r="M31" s="18">
        <f t="shared" si="8"/>
        <v>0</v>
      </c>
      <c r="N31" s="18">
        <f t="shared" si="8"/>
        <v>0</v>
      </c>
      <c r="O31" s="18">
        <f t="shared" si="8"/>
        <v>-2</v>
      </c>
      <c r="P31" s="18">
        <f t="shared" si="8"/>
        <v>-1</v>
      </c>
      <c r="Q31" s="18">
        <f t="shared" si="8"/>
        <v>-1</v>
      </c>
      <c r="R31" s="18">
        <f t="shared" si="8"/>
        <v>-3</v>
      </c>
      <c r="S31" s="18">
        <f t="shared" si="8"/>
        <v>0</v>
      </c>
      <c r="T31" s="18">
        <f t="shared" si="8"/>
        <v>0</v>
      </c>
      <c r="U31" s="18">
        <f t="shared" si="8"/>
        <v>0</v>
      </c>
      <c r="V31" s="18">
        <f t="shared" ref="V31" si="9">V22-V13</f>
        <v>0</v>
      </c>
    </row>
    <row r="32" spans="1:22" ht="13.15" x14ac:dyDescent="0.35">
      <c r="A32" s="17"/>
      <c r="B32" s="10"/>
      <c r="E32" s="1" t="s">
        <v>53</v>
      </c>
      <c r="F32" s="1" t="s">
        <v>35</v>
      </c>
      <c r="G32" s="1" t="s">
        <v>58</v>
      </c>
      <c r="H32" s="1" t="s">
        <v>37</v>
      </c>
      <c r="I32" s="9"/>
      <c r="J32" s="18">
        <f t="shared" ref="J32:U32" si="10">J23-J14</f>
        <v>0</v>
      </c>
      <c r="K32" s="18">
        <f t="shared" si="10"/>
        <v>0</v>
      </c>
      <c r="L32" s="18">
        <f t="shared" si="10"/>
        <v>0</v>
      </c>
      <c r="M32" s="18">
        <f t="shared" si="10"/>
        <v>0</v>
      </c>
      <c r="N32" s="18">
        <f t="shared" si="10"/>
        <v>0</v>
      </c>
      <c r="O32" s="18">
        <f t="shared" si="10"/>
        <v>0</v>
      </c>
      <c r="P32" s="18">
        <f t="shared" si="10"/>
        <v>0</v>
      </c>
      <c r="Q32" s="18">
        <f t="shared" si="10"/>
        <v>0</v>
      </c>
      <c r="R32" s="18">
        <f t="shared" si="10"/>
        <v>0</v>
      </c>
      <c r="S32" s="18">
        <f t="shared" si="10"/>
        <v>0</v>
      </c>
      <c r="T32" s="18">
        <f t="shared" si="10"/>
        <v>0</v>
      </c>
      <c r="U32" s="18">
        <f t="shared" si="10"/>
        <v>0</v>
      </c>
      <c r="V32" s="18">
        <f t="shared" ref="V32" si="11">V23-V14</f>
        <v>0</v>
      </c>
    </row>
    <row r="33" spans="1:5" ht="13.15" x14ac:dyDescent="0.35">
      <c r="A33" s="17"/>
      <c r="B33" s="10"/>
      <c r="E33" s="1"/>
    </row>
    <row r="34" spans="1:5" s="65" customFormat="1" ht="13.15" x14ac:dyDescent="0.4">
      <c r="A34" s="65" t="s">
        <v>15</v>
      </c>
    </row>
    <row r="35" spans="1:5" hidden="1" x14ac:dyDescent="0.45">
      <c r="A35" s="17"/>
      <c r="B35" s="10"/>
    </row>
    <row r="36" spans="1:5" hidden="1" x14ac:dyDescent="0.45">
      <c r="A36" s="17"/>
      <c r="B36" s="10"/>
    </row>
    <row r="37" spans="1:5" hidden="1" x14ac:dyDescent="0.45">
      <c r="A37" s="17"/>
      <c r="B37" s="10"/>
    </row>
    <row r="38" spans="1:5" hidden="1" x14ac:dyDescent="0.45">
      <c r="A38" s="17"/>
      <c r="B38" s="10"/>
    </row>
    <row r="39" spans="1:5" hidden="1" x14ac:dyDescent="0.45">
      <c r="A39" s="17"/>
      <c r="B39" s="10"/>
    </row>
    <row r="40" spans="1:5" hidden="1" x14ac:dyDescent="0.45">
      <c r="A40" s="17"/>
      <c r="B40" s="10"/>
    </row>
    <row r="41" spans="1:5" hidden="1" x14ac:dyDescent="0.45">
      <c r="A41" s="17"/>
      <c r="B41" s="10"/>
    </row>
    <row r="42" spans="1:5" hidden="1" x14ac:dyDescent="0.45">
      <c r="A42" s="17"/>
      <c r="B42" s="10"/>
    </row>
    <row r="43" spans="1:5" hidden="1" x14ac:dyDescent="0.45">
      <c r="A43" s="17"/>
      <c r="B43" s="10"/>
    </row>
    <row r="44" spans="1:5" hidden="1" x14ac:dyDescent="0.45">
      <c r="A44" s="17"/>
      <c r="B44" s="10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9F1C1-7F66-4D6C-A6D6-EC47400D1902}">
  <sheetPr codeName="Sheet10">
    <tabColor rgb="FFCCCCCE"/>
  </sheetPr>
  <dimension ref="A1:AB80"/>
  <sheetViews>
    <sheetView showGridLines="0" zoomScale="80" zoomScaleNormal="80" workbookViewId="0">
      <pane ySplit="5" topLeftCell="A7" activePane="bottomLeft" state="frozen"/>
      <selection pane="bottomLeft"/>
    </sheetView>
  </sheetViews>
  <sheetFormatPr defaultColWidth="0" defaultRowHeight="14.25" zeroHeight="1" outlineLevelRow="1" x14ac:dyDescent="0.45"/>
  <cols>
    <col min="1" max="1" width="1" style="6" customWidth="1"/>
    <col min="2" max="4" width="1" style="1" customWidth="1"/>
    <col min="5" max="5" width="8.125" style="63" customWidth="1"/>
    <col min="6" max="6" width="20.375" style="1" bestFit="1" customWidth="1"/>
    <col min="7" max="7" width="40.875" style="1" bestFit="1" customWidth="1"/>
    <col min="8" max="8" width="8.625" style="15" bestFit="1" customWidth="1"/>
    <col min="9" max="10" width="8.625" style="15" customWidth="1"/>
    <col min="11" max="11" width="2.75" style="1" customWidth="1"/>
    <col min="12" max="25" width="9" style="1" customWidth="1"/>
    <col min="26" max="16384" width="9" style="1" hidden="1"/>
  </cols>
  <sheetData>
    <row r="1" spans="1:28" s="4" customFormat="1" ht="30.75" x14ac:dyDescent="0.35">
      <c r="A1" s="4" t="str">
        <f ca="1">RIGHT(CELL("filename", A1), LEN(CELL("filename", A1)) - SEARCH("]", CELL("filename", A1)))</f>
        <v>Percentiles_WoC</v>
      </c>
      <c r="D1" s="5"/>
      <c r="H1" s="5"/>
      <c r="I1" s="5"/>
      <c r="J1" s="5"/>
    </row>
    <row r="2" spans="1:28" ht="13.15" x14ac:dyDescent="0.35">
      <c r="E2" s="1"/>
      <c r="L2" s="6" t="s">
        <v>16</v>
      </c>
      <c r="M2" s="6" t="s">
        <v>17</v>
      </c>
      <c r="N2" s="6" t="s">
        <v>18</v>
      </c>
      <c r="O2" s="6" t="s">
        <v>19</v>
      </c>
      <c r="P2" s="6" t="s">
        <v>20</v>
      </c>
      <c r="Q2" s="6" t="s">
        <v>21</v>
      </c>
      <c r="R2" s="6" t="s">
        <v>22</v>
      </c>
      <c r="S2" s="6" t="s">
        <v>23</v>
      </c>
      <c r="T2" s="6" t="s">
        <v>24</v>
      </c>
      <c r="U2" s="6" t="s">
        <v>25</v>
      </c>
      <c r="V2" s="6" t="s">
        <v>26</v>
      </c>
      <c r="W2" s="6" t="s">
        <v>27</v>
      </c>
      <c r="X2" s="6" t="s">
        <v>28</v>
      </c>
    </row>
    <row r="3" spans="1:28" ht="13.15" x14ac:dyDescent="0.35">
      <c r="E3" s="7" t="s">
        <v>29</v>
      </c>
      <c r="F3" s="7" t="s">
        <v>30</v>
      </c>
      <c r="G3" s="7" t="s">
        <v>31</v>
      </c>
      <c r="H3" s="16" t="s">
        <v>59</v>
      </c>
      <c r="I3" s="33" t="s">
        <v>60</v>
      </c>
      <c r="J3" s="76" t="s">
        <v>61</v>
      </c>
      <c r="K3" s="7"/>
    </row>
    <row r="4" spans="1:28" ht="13.15" x14ac:dyDescent="0.35">
      <c r="E4" s="1"/>
    </row>
    <row r="5" spans="1:28" ht="13.15" x14ac:dyDescent="0.35">
      <c r="E5" s="1"/>
      <c r="K5" s="3"/>
    </row>
    <row r="6" spans="1:28" ht="13.15" x14ac:dyDescent="0.35">
      <c r="E6" s="1"/>
      <c r="L6" s="3"/>
    </row>
    <row r="7" spans="1:28" s="70" customFormat="1" ht="13.15" x14ac:dyDescent="0.35">
      <c r="A7" s="69" t="s">
        <v>58</v>
      </c>
      <c r="B7" s="69"/>
    </row>
    <row r="8" spans="1:28" ht="13.15" x14ac:dyDescent="0.35">
      <c r="A8" s="77"/>
      <c r="B8" s="77"/>
      <c r="C8" s="77"/>
      <c r="D8" s="77"/>
      <c r="E8" s="77"/>
      <c r="F8" s="78"/>
      <c r="G8" s="78"/>
      <c r="H8" s="76"/>
      <c r="I8" s="76"/>
      <c r="J8" s="76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</row>
    <row r="9" spans="1:28" ht="13.15" x14ac:dyDescent="0.35">
      <c r="A9" s="77"/>
      <c r="B9" s="77"/>
      <c r="C9" s="77"/>
      <c r="D9" s="77"/>
      <c r="E9" s="1" t="s">
        <v>48</v>
      </c>
      <c r="F9" s="1" t="s">
        <v>35</v>
      </c>
      <c r="G9" s="1" t="s">
        <v>58</v>
      </c>
      <c r="H9" s="79"/>
      <c r="I9" s="79"/>
      <c r="J9" s="79"/>
      <c r="K9" s="78"/>
      <c r="L9" s="13">
        <f>'Performance Range_WoC'!J27</f>
        <v>0</v>
      </c>
      <c r="M9" s="13">
        <f>'Performance Range_WoC'!K27</f>
        <v>0</v>
      </c>
      <c r="N9" s="13">
        <f>'Performance Range_WoC'!L27</f>
        <v>0</v>
      </c>
      <c r="O9" s="13">
        <f>'Performance Range_WoC'!M27</f>
        <v>0</v>
      </c>
      <c r="P9" s="13">
        <f>'Performance Range_WoC'!N27</f>
        <v>-2</v>
      </c>
      <c r="Q9" s="13">
        <f>'Performance Range_WoC'!O27</f>
        <v>-2</v>
      </c>
      <c r="R9" s="13">
        <f>'Performance Range_WoC'!P27</f>
        <v>0</v>
      </c>
      <c r="S9" s="13">
        <f>'Performance Range_WoC'!Q27</f>
        <v>0</v>
      </c>
      <c r="T9" s="13">
        <f>'Performance Range_WoC'!R27</f>
        <v>0</v>
      </c>
      <c r="U9" s="13">
        <f>'Performance Range_WoC'!S27</f>
        <v>0</v>
      </c>
      <c r="V9" s="13">
        <f>'Performance Range_WoC'!T27</f>
        <v>0</v>
      </c>
      <c r="W9" s="13">
        <f>'Performance Range_WoC'!U27</f>
        <v>-2</v>
      </c>
      <c r="X9" s="13">
        <f>'Performance Range_WoC'!V27</f>
        <v>0</v>
      </c>
      <c r="Y9" s="78"/>
      <c r="Z9" s="78"/>
      <c r="AA9" s="78"/>
      <c r="AB9" s="78"/>
    </row>
    <row r="10" spans="1:28" ht="13.15" x14ac:dyDescent="0.35">
      <c r="A10" s="77"/>
      <c r="B10" s="77"/>
      <c r="C10" s="77"/>
      <c r="D10" s="77"/>
      <c r="E10" s="1" t="s">
        <v>49</v>
      </c>
      <c r="F10" s="1" t="s">
        <v>35</v>
      </c>
      <c r="G10" s="1" t="s">
        <v>58</v>
      </c>
      <c r="H10" s="79"/>
      <c r="I10" s="79"/>
      <c r="J10" s="79"/>
      <c r="K10" s="78"/>
      <c r="L10" s="13">
        <f>'Performance Range_WoC'!J28</f>
        <v>0</v>
      </c>
      <c r="M10" s="13">
        <f>'Performance Range_WoC'!K28</f>
        <v>0</v>
      </c>
      <c r="N10" s="13">
        <f>'Performance Range_WoC'!L28</f>
        <v>0</v>
      </c>
      <c r="O10" s="13">
        <f>'Performance Range_WoC'!M28</f>
        <v>0</v>
      </c>
      <c r="P10" s="13">
        <f>'Performance Range_WoC'!N28</f>
        <v>0</v>
      </c>
      <c r="Q10" s="13">
        <f>'Performance Range_WoC'!O28</f>
        <v>0</v>
      </c>
      <c r="R10" s="13">
        <f>'Performance Range_WoC'!P28</f>
        <v>0</v>
      </c>
      <c r="S10" s="13">
        <f>'Performance Range_WoC'!Q28</f>
        <v>0</v>
      </c>
      <c r="T10" s="13">
        <f>'Performance Range_WoC'!R28</f>
        <v>0</v>
      </c>
      <c r="U10" s="13">
        <f>'Performance Range_WoC'!S28</f>
        <v>0</v>
      </c>
      <c r="V10" s="13">
        <f>'Performance Range_WoC'!T28</f>
        <v>0</v>
      </c>
      <c r="W10" s="13">
        <f>'Performance Range_WoC'!U28</f>
        <v>0</v>
      </c>
      <c r="X10" s="13">
        <f>'Performance Range_WoC'!V28</f>
        <v>0</v>
      </c>
      <c r="Y10" s="78"/>
      <c r="Z10" s="78"/>
      <c r="AA10" s="78"/>
      <c r="AB10" s="78"/>
    </row>
    <row r="11" spans="1:28" ht="13.15" x14ac:dyDescent="0.35">
      <c r="A11" s="77"/>
      <c r="B11" s="77"/>
      <c r="C11" s="77"/>
      <c r="D11" s="77"/>
      <c r="E11" s="1" t="s">
        <v>50</v>
      </c>
      <c r="F11" s="1" t="s">
        <v>35</v>
      </c>
      <c r="G11" s="1" t="s">
        <v>58</v>
      </c>
      <c r="H11" s="79"/>
      <c r="I11" s="79"/>
      <c r="J11" s="79"/>
      <c r="K11" s="78"/>
      <c r="L11" s="13">
        <f>'Performance Range_WoC'!J29</f>
        <v>0</v>
      </c>
      <c r="M11" s="13">
        <f>'Performance Range_WoC'!K29</f>
        <v>0</v>
      </c>
      <c r="N11" s="13">
        <f>'Performance Range_WoC'!L29</f>
        <v>0</v>
      </c>
      <c r="O11" s="13">
        <f>'Performance Range_WoC'!M29</f>
        <v>0</v>
      </c>
      <c r="P11" s="13">
        <f>'Performance Range_WoC'!N29</f>
        <v>0</v>
      </c>
      <c r="Q11" s="13">
        <f>'Performance Range_WoC'!O29</f>
        <v>0</v>
      </c>
      <c r="R11" s="13">
        <f>'Performance Range_WoC'!P29</f>
        <v>0</v>
      </c>
      <c r="S11" s="13">
        <f>'Performance Range_WoC'!Q29</f>
        <v>0</v>
      </c>
      <c r="T11" s="13">
        <f>'Performance Range_WoC'!R29</f>
        <v>0</v>
      </c>
      <c r="U11" s="13">
        <f>'Performance Range_WoC'!S29</f>
        <v>0</v>
      </c>
      <c r="V11" s="13">
        <f>'Performance Range_WoC'!T29</f>
        <v>0</v>
      </c>
      <c r="W11" s="13">
        <f>'Performance Range_WoC'!U29</f>
        <v>0</v>
      </c>
      <c r="X11" s="13">
        <f>'Performance Range_WoC'!V29</f>
        <v>0</v>
      </c>
      <c r="Y11" s="78"/>
      <c r="Z11" s="78"/>
      <c r="AA11" s="78"/>
      <c r="AB11" s="78"/>
    </row>
    <row r="12" spans="1:28" ht="13.15" x14ac:dyDescent="0.35">
      <c r="A12" s="77"/>
      <c r="B12" s="77"/>
      <c r="C12" s="77"/>
      <c r="D12" s="77"/>
      <c r="E12" s="1" t="s">
        <v>51</v>
      </c>
      <c r="F12" s="1" t="s">
        <v>35</v>
      </c>
      <c r="G12" s="1" t="s">
        <v>58</v>
      </c>
      <c r="H12" s="79"/>
      <c r="I12" s="79"/>
      <c r="J12" s="79"/>
      <c r="K12" s="78"/>
      <c r="L12" s="13">
        <f>'Performance Range_WoC'!J30</f>
        <v>0</v>
      </c>
      <c r="M12" s="13">
        <f>'Performance Range_WoC'!K30</f>
        <v>0</v>
      </c>
      <c r="N12" s="13">
        <f>'Performance Range_WoC'!L30</f>
        <v>0</v>
      </c>
      <c r="O12" s="13">
        <f>'Performance Range_WoC'!M30</f>
        <v>0</v>
      </c>
      <c r="P12" s="13">
        <f>'Performance Range_WoC'!N30</f>
        <v>0</v>
      </c>
      <c r="Q12" s="13">
        <f>'Performance Range_WoC'!O30</f>
        <v>0</v>
      </c>
      <c r="R12" s="13">
        <f>'Performance Range_WoC'!P30</f>
        <v>0</v>
      </c>
      <c r="S12" s="13">
        <f>'Performance Range_WoC'!Q30</f>
        <v>0</v>
      </c>
      <c r="T12" s="13">
        <f>'Performance Range_WoC'!R30</f>
        <v>0</v>
      </c>
      <c r="U12" s="13">
        <f>'Performance Range_WoC'!S30</f>
        <v>0</v>
      </c>
      <c r="V12" s="13">
        <f>'Performance Range_WoC'!T30</f>
        <v>0</v>
      </c>
      <c r="W12" s="13">
        <f>'Performance Range_WoC'!U30</f>
        <v>0</v>
      </c>
      <c r="X12" s="13">
        <f>'Performance Range_WoC'!V30</f>
        <v>0</v>
      </c>
      <c r="Y12" s="78"/>
      <c r="Z12" s="78"/>
      <c r="AA12" s="78"/>
      <c r="AB12" s="78"/>
    </row>
    <row r="13" spans="1:28" ht="13.15" x14ac:dyDescent="0.35">
      <c r="A13" s="77"/>
      <c r="B13" s="77"/>
      <c r="C13" s="77"/>
      <c r="D13" s="77"/>
      <c r="E13" s="1" t="s">
        <v>52</v>
      </c>
      <c r="F13" s="1" t="s">
        <v>35</v>
      </c>
      <c r="G13" s="1" t="s">
        <v>58</v>
      </c>
      <c r="H13" s="79"/>
      <c r="I13" s="79"/>
      <c r="J13" s="79"/>
      <c r="K13" s="78"/>
      <c r="L13" s="13">
        <f>'Performance Range_WoC'!J31</f>
        <v>-1</v>
      </c>
      <c r="M13" s="13">
        <f>'Performance Range_WoC'!K31</f>
        <v>0</v>
      </c>
      <c r="N13" s="13">
        <f>'Performance Range_WoC'!L31</f>
        <v>0</v>
      </c>
      <c r="O13" s="13">
        <f>'Performance Range_WoC'!M31</f>
        <v>0</v>
      </c>
      <c r="P13" s="13">
        <f>'Performance Range_WoC'!N31</f>
        <v>0</v>
      </c>
      <c r="Q13" s="13">
        <f>'Performance Range_WoC'!O31</f>
        <v>-2</v>
      </c>
      <c r="R13" s="13">
        <f>'Performance Range_WoC'!P31</f>
        <v>-1</v>
      </c>
      <c r="S13" s="13">
        <f>'Performance Range_WoC'!Q31</f>
        <v>-1</v>
      </c>
      <c r="T13" s="13">
        <f>'Performance Range_WoC'!R31</f>
        <v>-3</v>
      </c>
      <c r="U13" s="13">
        <f>'Performance Range_WoC'!S31</f>
        <v>0</v>
      </c>
      <c r="V13" s="13">
        <f>'Performance Range_WoC'!T31</f>
        <v>0</v>
      </c>
      <c r="W13" s="13">
        <f>'Performance Range_WoC'!U31</f>
        <v>0</v>
      </c>
      <c r="X13" s="13">
        <f>'Performance Range_WoC'!V31</f>
        <v>0</v>
      </c>
      <c r="Y13" s="78"/>
      <c r="Z13" s="78"/>
      <c r="AA13" s="78"/>
      <c r="AB13" s="78"/>
    </row>
    <row r="14" spans="1:28" ht="13.15" x14ac:dyDescent="0.35">
      <c r="A14" s="77"/>
      <c r="B14" s="77"/>
      <c r="C14" s="77"/>
      <c r="D14" s="77"/>
      <c r="E14" s="1" t="s">
        <v>53</v>
      </c>
      <c r="F14" s="1" t="s">
        <v>35</v>
      </c>
      <c r="G14" s="1" t="s">
        <v>58</v>
      </c>
      <c r="H14" s="79"/>
      <c r="I14" s="79"/>
      <c r="J14" s="79"/>
      <c r="K14" s="78"/>
      <c r="L14" s="13">
        <f>'Performance Range_WoC'!J32</f>
        <v>0</v>
      </c>
      <c r="M14" s="13">
        <f>'Performance Range_WoC'!K32</f>
        <v>0</v>
      </c>
      <c r="N14" s="13">
        <f>'Performance Range_WoC'!L32</f>
        <v>0</v>
      </c>
      <c r="O14" s="13">
        <f>'Performance Range_WoC'!M32</f>
        <v>0</v>
      </c>
      <c r="P14" s="13">
        <f>'Performance Range_WoC'!N32</f>
        <v>0</v>
      </c>
      <c r="Q14" s="13">
        <f>'Performance Range_WoC'!O32</f>
        <v>0</v>
      </c>
      <c r="R14" s="13">
        <f>'Performance Range_WoC'!P32</f>
        <v>0</v>
      </c>
      <c r="S14" s="13">
        <f>'Performance Range_WoC'!Q32</f>
        <v>0</v>
      </c>
      <c r="T14" s="13">
        <f>'Performance Range_WoC'!R32</f>
        <v>0</v>
      </c>
      <c r="U14" s="13">
        <f>'Performance Range_WoC'!S32</f>
        <v>0</v>
      </c>
      <c r="V14" s="13">
        <f>'Performance Range_WoC'!T32</f>
        <v>0</v>
      </c>
      <c r="W14" s="13">
        <f>'Performance Range_WoC'!U32</f>
        <v>0</v>
      </c>
      <c r="X14" s="13">
        <f>'Performance Range_WoC'!V32</f>
        <v>0</v>
      </c>
      <c r="Y14" s="78"/>
      <c r="Z14" s="78"/>
      <c r="AA14" s="78"/>
      <c r="AB14" s="78"/>
    </row>
    <row r="15" spans="1:28" ht="13.15" x14ac:dyDescent="0.35">
      <c r="A15" s="77"/>
      <c r="B15" s="77"/>
      <c r="C15" s="77"/>
      <c r="D15" s="77"/>
      <c r="E15" s="77"/>
      <c r="F15" s="78"/>
      <c r="G15" s="78"/>
      <c r="H15" s="76"/>
      <c r="I15" s="76"/>
      <c r="J15" s="76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</row>
    <row r="16" spans="1:28" s="70" customFormat="1" ht="13.15" x14ac:dyDescent="0.35">
      <c r="A16" s="69" t="s">
        <v>62</v>
      </c>
      <c r="B16" s="69"/>
    </row>
    <row r="17" spans="1:28" ht="13.15" x14ac:dyDescent="0.35">
      <c r="A17" s="77"/>
      <c r="B17" s="77"/>
      <c r="C17" s="77"/>
      <c r="D17" s="77"/>
      <c r="E17" s="77"/>
      <c r="F17" s="78"/>
      <c r="G17" s="78"/>
      <c r="H17" s="76"/>
      <c r="I17" s="76"/>
      <c r="J17" s="76"/>
      <c r="K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</row>
    <row r="18" spans="1:28" ht="13.15" x14ac:dyDescent="0.35">
      <c r="A18" s="77"/>
      <c r="B18" s="77"/>
      <c r="C18" s="77"/>
      <c r="D18" s="77"/>
      <c r="E18" s="77"/>
      <c r="F18" s="78" t="s">
        <v>35</v>
      </c>
      <c r="G18" s="1" t="s">
        <v>63</v>
      </c>
      <c r="H18" s="76" t="s">
        <v>64</v>
      </c>
      <c r="I18" s="80">
        <f>_xlfn.PERCENTILE.INC($L$9:$X$14,J18)</f>
        <v>-3</v>
      </c>
      <c r="J18" s="81">
        <v>0</v>
      </c>
      <c r="K18" s="10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14"/>
      <c r="Z18" s="78"/>
      <c r="AA18" s="78"/>
      <c r="AB18" s="78"/>
    </row>
    <row r="19" spans="1:28" ht="13.15" x14ac:dyDescent="0.35">
      <c r="A19" s="77"/>
      <c r="B19" s="77"/>
      <c r="C19" s="77"/>
      <c r="D19" s="77"/>
      <c r="E19" s="77"/>
      <c r="F19" s="78"/>
      <c r="G19" s="78"/>
      <c r="H19" s="76"/>
      <c r="I19" s="83"/>
      <c r="J19" s="76"/>
      <c r="K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</row>
    <row r="20" spans="1:28" s="70" customFormat="1" ht="13.15" x14ac:dyDescent="0.35">
      <c r="A20" s="69" t="s">
        <v>65</v>
      </c>
      <c r="B20" s="69"/>
    </row>
    <row r="21" spans="1:28" ht="13.15" x14ac:dyDescent="0.35">
      <c r="A21" s="77"/>
      <c r="B21" s="77"/>
      <c r="C21" s="77"/>
      <c r="D21" s="77"/>
      <c r="E21" s="77"/>
      <c r="F21" s="78"/>
      <c r="G21" s="78"/>
      <c r="H21" s="76"/>
      <c r="I21" s="83"/>
      <c r="J21" s="76"/>
      <c r="K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</row>
    <row r="22" spans="1:28" ht="13.15" x14ac:dyDescent="0.35">
      <c r="A22" s="77"/>
      <c r="B22" s="77"/>
      <c r="C22" s="77"/>
      <c r="D22" s="77"/>
      <c r="E22" s="1"/>
      <c r="F22" s="78" t="s">
        <v>35</v>
      </c>
      <c r="G22" s="1" t="s">
        <v>63</v>
      </c>
      <c r="H22" s="76" t="s">
        <v>66</v>
      </c>
      <c r="I22" s="80">
        <f>_xlfn.PERCENTILE.INC($L$9:$X$14,J22)</f>
        <v>-0.30000000000000071</v>
      </c>
      <c r="J22" s="81">
        <v>0.1</v>
      </c>
      <c r="K22" s="10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14"/>
      <c r="Z22" s="78"/>
      <c r="AA22" s="78"/>
      <c r="AB22" s="78"/>
    </row>
    <row r="23" spans="1:28" ht="13.15" hidden="1" outlineLevel="1" x14ac:dyDescent="0.35">
      <c r="A23" s="77"/>
      <c r="B23" s="77"/>
      <c r="C23" s="77"/>
      <c r="D23" s="77"/>
      <c r="E23" s="1"/>
      <c r="F23" s="78" t="s">
        <v>35</v>
      </c>
      <c r="G23" s="1" t="s">
        <v>63</v>
      </c>
      <c r="H23" s="76" t="s">
        <v>67</v>
      </c>
      <c r="I23" s="80">
        <f t="shared" ref="I23:I38" si="0">_xlfn.PERCENTILE.INC($L$9:$X$14,J23)</f>
        <v>0</v>
      </c>
      <c r="J23" s="81">
        <v>0.15</v>
      </c>
      <c r="K23" s="78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14"/>
      <c r="Z23" s="78"/>
      <c r="AA23" s="78"/>
      <c r="AB23" s="78"/>
    </row>
    <row r="24" spans="1:28" ht="13.15" hidden="1" outlineLevel="1" x14ac:dyDescent="0.35">
      <c r="A24" s="77"/>
      <c r="B24" s="77"/>
      <c r="C24" s="77"/>
      <c r="D24" s="77"/>
      <c r="E24" s="1"/>
      <c r="F24" s="78" t="s">
        <v>35</v>
      </c>
      <c r="G24" s="1" t="s">
        <v>63</v>
      </c>
      <c r="H24" s="76" t="s">
        <v>68</v>
      </c>
      <c r="I24" s="80">
        <f t="shared" si="0"/>
        <v>0</v>
      </c>
      <c r="J24" s="81">
        <v>0.2</v>
      </c>
      <c r="K24" s="78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14"/>
      <c r="Z24" s="78"/>
      <c r="AA24" s="78"/>
      <c r="AB24" s="78"/>
    </row>
    <row r="25" spans="1:28" ht="13.15" hidden="1" outlineLevel="1" x14ac:dyDescent="0.35">
      <c r="A25" s="77"/>
      <c r="B25" s="77"/>
      <c r="C25" s="77"/>
      <c r="D25" s="77"/>
      <c r="E25" s="1"/>
      <c r="F25" s="78" t="s">
        <v>35</v>
      </c>
      <c r="G25" s="1" t="s">
        <v>63</v>
      </c>
      <c r="H25" s="76" t="s">
        <v>69</v>
      </c>
      <c r="I25" s="80">
        <f t="shared" si="0"/>
        <v>0</v>
      </c>
      <c r="J25" s="81">
        <v>0.25</v>
      </c>
      <c r="K25" s="78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14"/>
      <c r="Z25" s="78"/>
      <c r="AA25" s="78"/>
      <c r="AB25" s="78"/>
    </row>
    <row r="26" spans="1:28" ht="13.15" hidden="1" outlineLevel="1" x14ac:dyDescent="0.35">
      <c r="A26" s="77"/>
      <c r="B26" s="77"/>
      <c r="C26" s="77"/>
      <c r="D26" s="77"/>
      <c r="E26" s="1"/>
      <c r="F26" s="78" t="s">
        <v>35</v>
      </c>
      <c r="G26" s="1" t="s">
        <v>63</v>
      </c>
      <c r="H26" s="76" t="s">
        <v>70</v>
      </c>
      <c r="I26" s="80">
        <f t="shared" si="0"/>
        <v>0</v>
      </c>
      <c r="J26" s="81">
        <v>0.3</v>
      </c>
      <c r="K26" s="78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14"/>
      <c r="Z26" s="78"/>
      <c r="AA26" s="78"/>
      <c r="AB26" s="78"/>
    </row>
    <row r="27" spans="1:28" ht="13.15" hidden="1" outlineLevel="1" x14ac:dyDescent="0.35">
      <c r="A27" s="77"/>
      <c r="B27" s="77"/>
      <c r="C27" s="77"/>
      <c r="D27" s="77"/>
      <c r="E27" s="1"/>
      <c r="F27" s="78" t="s">
        <v>35</v>
      </c>
      <c r="G27" s="1" t="s">
        <v>63</v>
      </c>
      <c r="H27" s="76" t="s">
        <v>71</v>
      </c>
      <c r="I27" s="80">
        <f t="shared" si="0"/>
        <v>0</v>
      </c>
      <c r="J27" s="81">
        <v>0.35</v>
      </c>
      <c r="K27" s="78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14"/>
      <c r="Z27" s="78"/>
      <c r="AA27" s="78"/>
      <c r="AB27" s="78"/>
    </row>
    <row r="28" spans="1:28" ht="13.15" hidden="1" outlineLevel="1" x14ac:dyDescent="0.35">
      <c r="A28" s="77"/>
      <c r="B28" s="77"/>
      <c r="C28" s="77"/>
      <c r="D28" s="77"/>
      <c r="E28" s="1"/>
      <c r="F28" s="78" t="s">
        <v>35</v>
      </c>
      <c r="G28" s="1" t="s">
        <v>63</v>
      </c>
      <c r="H28" s="76" t="s">
        <v>72</v>
      </c>
      <c r="I28" s="80">
        <f t="shared" si="0"/>
        <v>0</v>
      </c>
      <c r="J28" s="81">
        <v>0.4</v>
      </c>
      <c r="K28" s="78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14"/>
      <c r="Z28" s="78"/>
      <c r="AA28" s="78"/>
      <c r="AB28" s="78"/>
    </row>
    <row r="29" spans="1:28" ht="13.15" hidden="1" outlineLevel="1" x14ac:dyDescent="0.35">
      <c r="A29" s="77"/>
      <c r="B29" s="77"/>
      <c r="C29" s="77"/>
      <c r="D29" s="77"/>
      <c r="E29" s="1"/>
      <c r="F29" s="78" t="s">
        <v>35</v>
      </c>
      <c r="G29" s="1" t="s">
        <v>63</v>
      </c>
      <c r="H29" s="76" t="s">
        <v>73</v>
      </c>
      <c r="I29" s="80">
        <f t="shared" si="0"/>
        <v>0</v>
      </c>
      <c r="J29" s="81">
        <v>0.45</v>
      </c>
      <c r="K29" s="78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14"/>
      <c r="Z29" s="78"/>
      <c r="AA29" s="78"/>
      <c r="AB29" s="78"/>
    </row>
    <row r="30" spans="1:28" ht="13.15" hidden="1" outlineLevel="1" x14ac:dyDescent="0.35">
      <c r="A30" s="77"/>
      <c r="B30" s="77"/>
      <c r="C30" s="77"/>
      <c r="D30" s="77"/>
      <c r="E30" s="1"/>
      <c r="F30" s="78" t="s">
        <v>35</v>
      </c>
      <c r="G30" s="1" t="s">
        <v>63</v>
      </c>
      <c r="H30" s="76" t="s">
        <v>74</v>
      </c>
      <c r="I30" s="80">
        <f t="shared" si="0"/>
        <v>0</v>
      </c>
      <c r="J30" s="81">
        <v>0.5</v>
      </c>
      <c r="K30" s="78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14"/>
      <c r="Z30" s="78"/>
      <c r="AA30" s="78"/>
      <c r="AB30" s="78"/>
    </row>
    <row r="31" spans="1:28" ht="13.15" hidden="1" outlineLevel="1" x14ac:dyDescent="0.35">
      <c r="A31" s="77"/>
      <c r="B31" s="77"/>
      <c r="C31" s="77"/>
      <c r="D31" s="77"/>
      <c r="E31" s="1"/>
      <c r="F31" s="78" t="s">
        <v>35</v>
      </c>
      <c r="G31" s="1" t="s">
        <v>63</v>
      </c>
      <c r="H31" s="76" t="s">
        <v>75</v>
      </c>
      <c r="I31" s="80">
        <f t="shared" si="0"/>
        <v>0</v>
      </c>
      <c r="J31" s="81">
        <v>0.55000000000000004</v>
      </c>
      <c r="K31" s="78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14"/>
      <c r="Z31" s="78"/>
      <c r="AA31" s="78"/>
      <c r="AB31" s="78"/>
    </row>
    <row r="32" spans="1:28" ht="13.15" hidden="1" outlineLevel="1" x14ac:dyDescent="0.35">
      <c r="A32" s="77"/>
      <c r="B32" s="77"/>
      <c r="C32" s="77"/>
      <c r="D32" s="77"/>
      <c r="E32" s="1"/>
      <c r="F32" s="78" t="s">
        <v>35</v>
      </c>
      <c r="G32" s="1" t="s">
        <v>63</v>
      </c>
      <c r="H32" s="76" t="s">
        <v>76</v>
      </c>
      <c r="I32" s="80">
        <f t="shared" si="0"/>
        <v>0</v>
      </c>
      <c r="J32" s="81">
        <v>0.6</v>
      </c>
      <c r="K32" s="78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14"/>
      <c r="Z32" s="78"/>
      <c r="AA32" s="78"/>
      <c r="AB32" s="78"/>
    </row>
    <row r="33" spans="1:28" ht="13.15" hidden="1" outlineLevel="1" x14ac:dyDescent="0.35">
      <c r="A33" s="77"/>
      <c r="B33" s="77"/>
      <c r="C33" s="77"/>
      <c r="D33" s="77"/>
      <c r="E33" s="1"/>
      <c r="F33" s="78" t="s">
        <v>35</v>
      </c>
      <c r="G33" s="1" t="s">
        <v>63</v>
      </c>
      <c r="H33" s="76" t="s">
        <v>77</v>
      </c>
      <c r="I33" s="80">
        <f t="shared" si="0"/>
        <v>0</v>
      </c>
      <c r="J33" s="81">
        <v>0.65</v>
      </c>
      <c r="K33" s="78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14"/>
      <c r="Z33" s="78"/>
      <c r="AA33" s="78"/>
      <c r="AB33" s="78"/>
    </row>
    <row r="34" spans="1:28" ht="13.15" hidden="1" outlineLevel="1" x14ac:dyDescent="0.35">
      <c r="A34" s="77"/>
      <c r="B34" s="77"/>
      <c r="C34" s="77"/>
      <c r="D34" s="77"/>
      <c r="E34" s="1"/>
      <c r="F34" s="78" t="s">
        <v>35</v>
      </c>
      <c r="G34" s="1" t="s">
        <v>63</v>
      </c>
      <c r="H34" s="76" t="s">
        <v>78</v>
      </c>
      <c r="I34" s="80">
        <f t="shared" si="0"/>
        <v>0</v>
      </c>
      <c r="J34" s="81">
        <v>0.7</v>
      </c>
      <c r="K34" s="78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14"/>
      <c r="Z34" s="78"/>
      <c r="AA34" s="78"/>
      <c r="AB34" s="78"/>
    </row>
    <row r="35" spans="1:28" ht="13.15" hidden="1" outlineLevel="1" x14ac:dyDescent="0.35">
      <c r="A35" s="77"/>
      <c r="B35" s="77"/>
      <c r="C35" s="77"/>
      <c r="D35" s="77"/>
      <c r="E35" s="1"/>
      <c r="F35" s="78" t="s">
        <v>35</v>
      </c>
      <c r="G35" s="1" t="s">
        <v>63</v>
      </c>
      <c r="H35" s="76" t="s">
        <v>79</v>
      </c>
      <c r="I35" s="80">
        <f t="shared" si="0"/>
        <v>0</v>
      </c>
      <c r="J35" s="81">
        <v>0.75</v>
      </c>
      <c r="K35" s="78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14"/>
      <c r="Z35" s="78"/>
      <c r="AA35" s="78"/>
      <c r="AB35" s="78"/>
    </row>
    <row r="36" spans="1:28" ht="13.15" hidden="1" outlineLevel="1" x14ac:dyDescent="0.35">
      <c r="A36" s="77"/>
      <c r="B36" s="77"/>
      <c r="C36" s="77"/>
      <c r="D36" s="77"/>
      <c r="E36" s="1"/>
      <c r="F36" s="78" t="s">
        <v>35</v>
      </c>
      <c r="G36" s="1" t="s">
        <v>63</v>
      </c>
      <c r="H36" s="76" t="s">
        <v>80</v>
      </c>
      <c r="I36" s="80">
        <f t="shared" si="0"/>
        <v>0</v>
      </c>
      <c r="J36" s="81">
        <v>0.8</v>
      </c>
      <c r="K36" s="78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14"/>
      <c r="Z36" s="78"/>
      <c r="AA36" s="78"/>
      <c r="AB36" s="78"/>
    </row>
    <row r="37" spans="1:28" ht="13.15" hidden="1" outlineLevel="1" x14ac:dyDescent="0.35">
      <c r="A37" s="77"/>
      <c r="B37" s="77"/>
      <c r="C37" s="77"/>
      <c r="D37" s="77"/>
      <c r="E37" s="1"/>
      <c r="F37" s="78" t="s">
        <v>35</v>
      </c>
      <c r="G37" s="1" t="s">
        <v>63</v>
      </c>
      <c r="H37" s="76" t="s">
        <v>81</v>
      </c>
      <c r="I37" s="80">
        <f t="shared" si="0"/>
        <v>0</v>
      </c>
      <c r="J37" s="81">
        <v>0.85</v>
      </c>
      <c r="K37" s="78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14"/>
      <c r="Z37" s="78"/>
      <c r="AA37" s="78"/>
      <c r="AB37" s="78"/>
    </row>
    <row r="38" spans="1:28" ht="13.15" hidden="1" outlineLevel="1" x14ac:dyDescent="0.35">
      <c r="A38" s="77"/>
      <c r="B38" s="77"/>
      <c r="C38" s="77"/>
      <c r="D38" s="77"/>
      <c r="E38" s="1"/>
      <c r="F38" s="78" t="s">
        <v>35</v>
      </c>
      <c r="G38" s="1" t="s">
        <v>63</v>
      </c>
      <c r="H38" s="76" t="s">
        <v>82</v>
      </c>
      <c r="I38" s="80">
        <f t="shared" si="0"/>
        <v>0</v>
      </c>
      <c r="J38" s="81">
        <v>0.9</v>
      </c>
      <c r="K38" s="78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14"/>
      <c r="Z38" s="78"/>
      <c r="AA38" s="78"/>
      <c r="AB38" s="78"/>
    </row>
    <row r="39" spans="1:28" ht="13.15" collapsed="1" x14ac:dyDescent="0.35">
      <c r="A39" s="77"/>
      <c r="B39" s="77"/>
      <c r="C39" s="77"/>
      <c r="D39" s="77"/>
      <c r="E39" s="1"/>
      <c r="F39" s="78"/>
      <c r="G39" s="78"/>
      <c r="H39" s="76"/>
      <c r="I39" s="76"/>
      <c r="J39" s="76"/>
      <c r="K39" s="78"/>
      <c r="L39" s="78"/>
      <c r="M39" s="84"/>
      <c r="N39" s="78"/>
      <c r="O39" s="78"/>
      <c r="P39" s="78"/>
      <c r="Q39" s="84"/>
      <c r="R39" s="78"/>
      <c r="S39" s="78"/>
      <c r="T39" s="78"/>
      <c r="U39" s="78"/>
      <c r="V39" s="84"/>
      <c r="W39" s="78"/>
      <c r="X39" s="78"/>
      <c r="Y39" s="78"/>
      <c r="Z39" s="78"/>
      <c r="AA39" s="78"/>
      <c r="AB39" s="78"/>
    </row>
    <row r="40" spans="1:28" s="70" customFormat="1" ht="13.15" x14ac:dyDescent="0.35">
      <c r="A40" s="69" t="s">
        <v>83</v>
      </c>
      <c r="B40" s="69"/>
    </row>
    <row r="41" spans="1:28" ht="13.15" x14ac:dyDescent="0.35">
      <c r="A41" s="77"/>
      <c r="B41" s="77"/>
      <c r="C41" s="77"/>
      <c r="D41" s="77"/>
      <c r="E41" s="77"/>
      <c r="F41" s="78"/>
      <c r="G41" s="78"/>
      <c r="H41" s="76"/>
      <c r="I41" s="76"/>
      <c r="J41" s="76"/>
      <c r="K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</row>
    <row r="42" spans="1:28" ht="13.15" x14ac:dyDescent="0.35">
      <c r="A42" s="77"/>
      <c r="B42" s="77"/>
      <c r="C42" s="77"/>
      <c r="D42" s="77"/>
      <c r="E42" s="1"/>
      <c r="F42" s="78" t="s">
        <v>35</v>
      </c>
      <c r="G42" s="1" t="s">
        <v>63</v>
      </c>
      <c r="H42" s="76" t="s">
        <v>66</v>
      </c>
      <c r="I42" s="85">
        <f>ROUNDUP(I22,0)</f>
        <v>-1</v>
      </c>
      <c r="J42" s="81">
        <v>0.1</v>
      </c>
      <c r="K42" s="10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14"/>
      <c r="Z42" s="78"/>
      <c r="AA42" s="78"/>
      <c r="AB42" s="78"/>
    </row>
    <row r="43" spans="1:28" ht="13.15" hidden="1" outlineLevel="1" x14ac:dyDescent="0.35">
      <c r="A43" s="77"/>
      <c r="B43" s="77"/>
      <c r="C43" s="77"/>
      <c r="D43" s="77"/>
      <c r="E43" s="1"/>
      <c r="F43" s="78" t="s">
        <v>35</v>
      </c>
      <c r="G43" s="1" t="s">
        <v>63</v>
      </c>
      <c r="H43" s="76" t="s">
        <v>67</v>
      </c>
      <c r="I43" s="85">
        <f t="shared" ref="I43:I58" si="1">ROUNDUP(I23,0)</f>
        <v>0</v>
      </c>
      <c r="J43" s="81">
        <v>0.15</v>
      </c>
      <c r="K43" s="78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14"/>
      <c r="Z43" s="78"/>
      <c r="AA43" s="78"/>
      <c r="AB43" s="78"/>
    </row>
    <row r="44" spans="1:28" ht="13.15" hidden="1" outlineLevel="1" x14ac:dyDescent="0.35">
      <c r="A44" s="77"/>
      <c r="B44" s="77"/>
      <c r="C44" s="77"/>
      <c r="D44" s="77"/>
      <c r="E44" s="1"/>
      <c r="F44" s="78" t="s">
        <v>35</v>
      </c>
      <c r="G44" s="1" t="s">
        <v>63</v>
      </c>
      <c r="H44" s="76" t="s">
        <v>68</v>
      </c>
      <c r="I44" s="85">
        <f t="shared" si="1"/>
        <v>0</v>
      </c>
      <c r="J44" s="81">
        <v>0.2</v>
      </c>
      <c r="K44" s="78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14"/>
      <c r="Z44" s="78"/>
      <c r="AA44" s="78"/>
      <c r="AB44" s="78"/>
    </row>
    <row r="45" spans="1:28" ht="13.15" hidden="1" outlineLevel="1" x14ac:dyDescent="0.35">
      <c r="A45" s="77"/>
      <c r="B45" s="77"/>
      <c r="C45" s="77"/>
      <c r="D45" s="77"/>
      <c r="E45" s="1"/>
      <c r="F45" s="78" t="s">
        <v>35</v>
      </c>
      <c r="G45" s="1" t="s">
        <v>63</v>
      </c>
      <c r="H45" s="76" t="s">
        <v>69</v>
      </c>
      <c r="I45" s="85">
        <f t="shared" si="1"/>
        <v>0</v>
      </c>
      <c r="J45" s="81">
        <v>0.25</v>
      </c>
      <c r="K45" s="78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14"/>
      <c r="Z45" s="78"/>
      <c r="AA45" s="78"/>
      <c r="AB45" s="78"/>
    </row>
    <row r="46" spans="1:28" ht="13.15" hidden="1" outlineLevel="1" x14ac:dyDescent="0.35">
      <c r="A46" s="77"/>
      <c r="B46" s="77"/>
      <c r="C46" s="77"/>
      <c r="D46" s="77"/>
      <c r="E46" s="1"/>
      <c r="F46" s="78" t="s">
        <v>35</v>
      </c>
      <c r="G46" s="1" t="s">
        <v>63</v>
      </c>
      <c r="H46" s="76" t="s">
        <v>70</v>
      </c>
      <c r="I46" s="85">
        <f t="shared" si="1"/>
        <v>0</v>
      </c>
      <c r="J46" s="81">
        <v>0.3</v>
      </c>
      <c r="K46" s="78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14"/>
      <c r="Z46" s="78"/>
      <c r="AA46" s="78"/>
      <c r="AB46" s="78"/>
    </row>
    <row r="47" spans="1:28" ht="13.15" hidden="1" outlineLevel="1" x14ac:dyDescent="0.35">
      <c r="A47" s="77"/>
      <c r="B47" s="77"/>
      <c r="C47" s="77"/>
      <c r="D47" s="77"/>
      <c r="E47" s="1"/>
      <c r="F47" s="78" t="s">
        <v>35</v>
      </c>
      <c r="G47" s="1" t="s">
        <v>63</v>
      </c>
      <c r="H47" s="76" t="s">
        <v>71</v>
      </c>
      <c r="I47" s="85">
        <f t="shared" si="1"/>
        <v>0</v>
      </c>
      <c r="J47" s="81">
        <v>0.35</v>
      </c>
      <c r="K47" s="78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14"/>
      <c r="Z47" s="78"/>
      <c r="AA47" s="78"/>
      <c r="AB47" s="78"/>
    </row>
    <row r="48" spans="1:28" ht="13.15" hidden="1" outlineLevel="1" x14ac:dyDescent="0.35">
      <c r="A48" s="77"/>
      <c r="B48" s="77"/>
      <c r="C48" s="77"/>
      <c r="D48" s="77"/>
      <c r="E48" s="1"/>
      <c r="F48" s="78" t="s">
        <v>35</v>
      </c>
      <c r="G48" s="1" t="s">
        <v>63</v>
      </c>
      <c r="H48" s="76" t="s">
        <v>72</v>
      </c>
      <c r="I48" s="85">
        <f t="shared" si="1"/>
        <v>0</v>
      </c>
      <c r="J48" s="81">
        <v>0.4</v>
      </c>
      <c r="K48" s="78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14"/>
      <c r="Z48" s="78"/>
      <c r="AA48" s="78"/>
      <c r="AB48" s="78"/>
    </row>
    <row r="49" spans="1:28" ht="13.15" hidden="1" outlineLevel="1" x14ac:dyDescent="0.35">
      <c r="A49" s="77"/>
      <c r="B49" s="77"/>
      <c r="C49" s="77"/>
      <c r="D49" s="77"/>
      <c r="E49" s="1"/>
      <c r="F49" s="78" t="s">
        <v>35</v>
      </c>
      <c r="G49" s="1" t="s">
        <v>63</v>
      </c>
      <c r="H49" s="76" t="s">
        <v>73</v>
      </c>
      <c r="I49" s="85">
        <f t="shared" si="1"/>
        <v>0</v>
      </c>
      <c r="J49" s="81">
        <v>0.45</v>
      </c>
      <c r="K49" s="78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14"/>
      <c r="Z49" s="78"/>
      <c r="AA49" s="78"/>
      <c r="AB49" s="78"/>
    </row>
    <row r="50" spans="1:28" ht="13.15" hidden="1" outlineLevel="1" x14ac:dyDescent="0.35">
      <c r="A50" s="77"/>
      <c r="B50" s="77"/>
      <c r="C50" s="77"/>
      <c r="D50" s="77"/>
      <c r="E50" s="1"/>
      <c r="F50" s="78" t="s">
        <v>35</v>
      </c>
      <c r="G50" s="1" t="s">
        <v>63</v>
      </c>
      <c r="H50" s="76" t="s">
        <v>74</v>
      </c>
      <c r="I50" s="85">
        <f t="shared" si="1"/>
        <v>0</v>
      </c>
      <c r="J50" s="81">
        <v>0.5</v>
      </c>
      <c r="K50" s="78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14"/>
      <c r="Z50" s="78"/>
      <c r="AA50" s="78"/>
      <c r="AB50" s="78"/>
    </row>
    <row r="51" spans="1:28" ht="13.15" hidden="1" outlineLevel="1" x14ac:dyDescent="0.35">
      <c r="A51" s="77"/>
      <c r="B51" s="77"/>
      <c r="C51" s="77"/>
      <c r="D51" s="77"/>
      <c r="E51" s="1"/>
      <c r="F51" s="78" t="s">
        <v>35</v>
      </c>
      <c r="G51" s="1" t="s">
        <v>63</v>
      </c>
      <c r="H51" s="76" t="s">
        <v>75</v>
      </c>
      <c r="I51" s="85">
        <f t="shared" si="1"/>
        <v>0</v>
      </c>
      <c r="J51" s="81">
        <v>0.55000000000000004</v>
      </c>
      <c r="K51" s="78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14"/>
      <c r="Z51" s="78"/>
      <c r="AA51" s="78"/>
      <c r="AB51" s="78"/>
    </row>
    <row r="52" spans="1:28" ht="13.15" hidden="1" outlineLevel="1" x14ac:dyDescent="0.35">
      <c r="A52" s="77"/>
      <c r="B52" s="77"/>
      <c r="C52" s="77"/>
      <c r="D52" s="77"/>
      <c r="E52" s="1"/>
      <c r="F52" s="78" t="s">
        <v>35</v>
      </c>
      <c r="G52" s="1" t="s">
        <v>63</v>
      </c>
      <c r="H52" s="76" t="s">
        <v>76</v>
      </c>
      <c r="I52" s="85">
        <f t="shared" si="1"/>
        <v>0</v>
      </c>
      <c r="J52" s="81">
        <v>0.6</v>
      </c>
      <c r="K52" s="78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14"/>
      <c r="Z52" s="78"/>
      <c r="AA52" s="78"/>
      <c r="AB52" s="78"/>
    </row>
    <row r="53" spans="1:28" ht="13.15" hidden="1" outlineLevel="1" x14ac:dyDescent="0.35">
      <c r="A53" s="77"/>
      <c r="B53" s="77"/>
      <c r="C53" s="77"/>
      <c r="D53" s="77"/>
      <c r="E53" s="1"/>
      <c r="F53" s="78" t="s">
        <v>35</v>
      </c>
      <c r="G53" s="1" t="s">
        <v>63</v>
      </c>
      <c r="H53" s="76" t="s">
        <v>77</v>
      </c>
      <c r="I53" s="85">
        <f t="shared" si="1"/>
        <v>0</v>
      </c>
      <c r="J53" s="81">
        <v>0.65</v>
      </c>
      <c r="K53" s="78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14"/>
      <c r="Z53" s="78"/>
      <c r="AA53" s="78"/>
      <c r="AB53" s="78"/>
    </row>
    <row r="54" spans="1:28" ht="13.15" hidden="1" outlineLevel="1" x14ac:dyDescent="0.35">
      <c r="A54" s="77"/>
      <c r="B54" s="77"/>
      <c r="C54" s="77"/>
      <c r="D54" s="77"/>
      <c r="E54" s="1"/>
      <c r="F54" s="78" t="s">
        <v>35</v>
      </c>
      <c r="G54" s="1" t="s">
        <v>63</v>
      </c>
      <c r="H54" s="76" t="s">
        <v>78</v>
      </c>
      <c r="I54" s="85">
        <f t="shared" si="1"/>
        <v>0</v>
      </c>
      <c r="J54" s="81">
        <v>0.7</v>
      </c>
      <c r="K54" s="78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14"/>
      <c r="Z54" s="78"/>
      <c r="AA54" s="78"/>
      <c r="AB54" s="78"/>
    </row>
    <row r="55" spans="1:28" ht="13.15" hidden="1" outlineLevel="1" x14ac:dyDescent="0.35">
      <c r="A55" s="77"/>
      <c r="B55" s="77"/>
      <c r="C55" s="77"/>
      <c r="D55" s="77"/>
      <c r="E55" s="1"/>
      <c r="F55" s="78" t="s">
        <v>35</v>
      </c>
      <c r="G55" s="1" t="s">
        <v>63</v>
      </c>
      <c r="H55" s="76" t="s">
        <v>79</v>
      </c>
      <c r="I55" s="85">
        <f t="shared" si="1"/>
        <v>0</v>
      </c>
      <c r="J55" s="81">
        <v>0.75</v>
      </c>
      <c r="K55" s="78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14"/>
      <c r="Z55" s="78"/>
      <c r="AA55" s="78"/>
      <c r="AB55" s="78"/>
    </row>
    <row r="56" spans="1:28" ht="13.15" hidden="1" outlineLevel="1" x14ac:dyDescent="0.35">
      <c r="A56" s="77"/>
      <c r="B56" s="77"/>
      <c r="C56" s="77"/>
      <c r="D56" s="77"/>
      <c r="E56" s="1"/>
      <c r="F56" s="78" t="s">
        <v>35</v>
      </c>
      <c r="G56" s="1" t="s">
        <v>63</v>
      </c>
      <c r="H56" s="76" t="s">
        <v>80</v>
      </c>
      <c r="I56" s="85">
        <f t="shared" si="1"/>
        <v>0</v>
      </c>
      <c r="J56" s="81">
        <v>0.8</v>
      </c>
      <c r="K56" s="78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14"/>
      <c r="Z56" s="78"/>
      <c r="AA56" s="78"/>
      <c r="AB56" s="78"/>
    </row>
    <row r="57" spans="1:28" ht="13.15" hidden="1" outlineLevel="1" x14ac:dyDescent="0.35">
      <c r="A57" s="77"/>
      <c r="B57" s="77"/>
      <c r="C57" s="77"/>
      <c r="D57" s="77"/>
      <c r="E57" s="1"/>
      <c r="F57" s="78" t="s">
        <v>35</v>
      </c>
      <c r="G57" s="1" t="s">
        <v>63</v>
      </c>
      <c r="H57" s="76" t="s">
        <v>81</v>
      </c>
      <c r="I57" s="85">
        <f t="shared" si="1"/>
        <v>0</v>
      </c>
      <c r="J57" s="81">
        <v>0.85</v>
      </c>
      <c r="K57" s="78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14"/>
      <c r="Z57" s="78"/>
      <c r="AA57" s="78"/>
      <c r="AB57" s="78"/>
    </row>
    <row r="58" spans="1:28" ht="13.15" hidden="1" outlineLevel="1" x14ac:dyDescent="0.35">
      <c r="A58" s="77"/>
      <c r="B58" s="77"/>
      <c r="C58" s="77"/>
      <c r="D58" s="77"/>
      <c r="E58" s="1"/>
      <c r="F58" s="78" t="s">
        <v>35</v>
      </c>
      <c r="G58" s="1" t="s">
        <v>63</v>
      </c>
      <c r="H58" s="76" t="s">
        <v>82</v>
      </c>
      <c r="I58" s="85">
        <f t="shared" si="1"/>
        <v>0</v>
      </c>
      <c r="J58" s="81">
        <v>0.9</v>
      </c>
      <c r="K58" s="78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14"/>
      <c r="Z58" s="78"/>
      <c r="AA58" s="78"/>
      <c r="AB58" s="78"/>
    </row>
    <row r="59" spans="1:28" ht="13.15" collapsed="1" x14ac:dyDescent="0.35">
      <c r="A59" s="77"/>
      <c r="B59" s="77"/>
      <c r="C59" s="77"/>
      <c r="D59" s="77"/>
      <c r="E59" s="1"/>
      <c r="F59" s="78"/>
      <c r="G59" s="78"/>
      <c r="H59" s="76"/>
      <c r="I59" s="76"/>
      <c r="J59" s="76"/>
      <c r="K59" s="78"/>
      <c r="L59" s="78"/>
      <c r="M59" s="84"/>
      <c r="N59" s="78"/>
      <c r="O59" s="78"/>
      <c r="P59" s="78"/>
      <c r="Q59" s="84"/>
      <c r="R59" s="78"/>
      <c r="S59" s="78"/>
      <c r="T59" s="78"/>
      <c r="U59" s="78"/>
      <c r="V59" s="84"/>
      <c r="W59" s="78"/>
      <c r="X59" s="78"/>
      <c r="Y59" s="78"/>
      <c r="Z59" s="78"/>
      <c r="AA59" s="78"/>
      <c r="AB59" s="78"/>
    </row>
    <row r="60" spans="1:28" s="70" customFormat="1" ht="13.15" x14ac:dyDescent="0.35">
      <c r="A60" s="69" t="s">
        <v>84</v>
      </c>
      <c r="B60" s="69"/>
    </row>
    <row r="61" spans="1:28" ht="13.15" x14ac:dyDescent="0.35">
      <c r="A61" s="77"/>
      <c r="B61" s="77"/>
      <c r="C61" s="77"/>
      <c r="D61" s="77"/>
      <c r="E61" s="77"/>
      <c r="F61" s="78"/>
      <c r="G61" s="78"/>
      <c r="H61" s="76"/>
      <c r="I61" s="76"/>
      <c r="J61" s="76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</row>
    <row r="62" spans="1:28" ht="13.15" x14ac:dyDescent="0.35">
      <c r="A62" s="77"/>
      <c r="B62" s="77"/>
      <c r="C62" s="77"/>
      <c r="D62" s="77"/>
      <c r="E62" s="78"/>
      <c r="F62" s="78" t="s">
        <v>35</v>
      </c>
      <c r="G62" s="1" t="s">
        <v>63</v>
      </c>
      <c r="H62" s="76" t="s">
        <v>66</v>
      </c>
      <c r="I62" s="86">
        <v>-2</v>
      </c>
      <c r="J62" s="79"/>
      <c r="K62" s="10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14"/>
      <c r="Z62" s="78"/>
      <c r="AA62" s="78"/>
      <c r="AB62" s="78"/>
    </row>
    <row r="63" spans="1:28" s="8" customFormat="1" ht="13.15" hidden="1" outlineLevel="1" x14ac:dyDescent="0.35">
      <c r="A63" s="77"/>
      <c r="B63" s="77"/>
      <c r="C63" s="77"/>
      <c r="D63" s="77"/>
      <c r="E63" s="78"/>
      <c r="F63" s="78" t="s">
        <v>35</v>
      </c>
      <c r="G63" s="1" t="s">
        <v>63</v>
      </c>
      <c r="H63" s="76" t="s">
        <v>67</v>
      </c>
      <c r="I63" s="86">
        <f>$I$42</f>
        <v>-1</v>
      </c>
      <c r="J63" s="79"/>
      <c r="K63" s="78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14"/>
      <c r="Z63" s="78"/>
      <c r="AA63" s="78"/>
      <c r="AB63" s="78"/>
    </row>
    <row r="64" spans="1:28" ht="13.15" hidden="1" outlineLevel="1" x14ac:dyDescent="0.35">
      <c r="A64" s="77"/>
      <c r="B64" s="77"/>
      <c r="C64" s="77"/>
      <c r="D64" s="77"/>
      <c r="E64" s="78"/>
      <c r="F64" s="78" t="s">
        <v>35</v>
      </c>
      <c r="G64" s="1" t="s">
        <v>63</v>
      </c>
      <c r="H64" s="76" t="s">
        <v>68</v>
      </c>
      <c r="I64" s="86">
        <f t="shared" ref="I64:I69" si="2">$I$42</f>
        <v>-1</v>
      </c>
      <c r="J64" s="79"/>
      <c r="K64" s="78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14"/>
      <c r="Z64" s="78"/>
      <c r="AA64" s="78"/>
      <c r="AB64" s="78"/>
    </row>
    <row r="65" spans="1:28" ht="13.15" hidden="1" outlineLevel="1" x14ac:dyDescent="0.35">
      <c r="A65" s="77"/>
      <c r="B65" s="77"/>
      <c r="C65" s="77"/>
      <c r="D65" s="77"/>
      <c r="E65" s="78"/>
      <c r="F65" s="78" t="s">
        <v>35</v>
      </c>
      <c r="G65" s="1" t="s">
        <v>63</v>
      </c>
      <c r="H65" s="76" t="s">
        <v>69</v>
      </c>
      <c r="I65" s="86">
        <f t="shared" si="2"/>
        <v>-1</v>
      </c>
      <c r="J65" s="79"/>
      <c r="K65" s="78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14"/>
      <c r="Z65" s="78"/>
      <c r="AA65" s="78"/>
      <c r="AB65" s="78"/>
    </row>
    <row r="66" spans="1:28" ht="13.15" hidden="1" outlineLevel="1" x14ac:dyDescent="0.35">
      <c r="A66" s="77"/>
      <c r="B66" s="77"/>
      <c r="C66" s="77"/>
      <c r="D66" s="77"/>
      <c r="E66" s="78"/>
      <c r="F66" s="78" t="s">
        <v>35</v>
      </c>
      <c r="G66" s="1" t="s">
        <v>63</v>
      </c>
      <c r="H66" s="76" t="s">
        <v>70</v>
      </c>
      <c r="I66" s="86">
        <f t="shared" si="2"/>
        <v>-1</v>
      </c>
      <c r="J66" s="79"/>
      <c r="K66" s="78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14"/>
      <c r="Z66" s="78"/>
      <c r="AA66" s="78"/>
      <c r="AB66" s="78"/>
    </row>
    <row r="67" spans="1:28" ht="13.15" hidden="1" outlineLevel="1" x14ac:dyDescent="0.35">
      <c r="A67" s="77"/>
      <c r="B67" s="77"/>
      <c r="C67" s="77"/>
      <c r="D67" s="77"/>
      <c r="E67" s="78"/>
      <c r="F67" s="78" t="s">
        <v>35</v>
      </c>
      <c r="G67" s="1" t="s">
        <v>63</v>
      </c>
      <c r="H67" s="76" t="s">
        <v>71</v>
      </c>
      <c r="I67" s="86">
        <f t="shared" si="2"/>
        <v>-1</v>
      </c>
      <c r="J67" s="79"/>
      <c r="K67" s="78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14"/>
      <c r="Z67" s="78"/>
      <c r="AA67" s="78"/>
      <c r="AB67" s="78"/>
    </row>
    <row r="68" spans="1:28" ht="13.15" hidden="1" outlineLevel="1" x14ac:dyDescent="0.35">
      <c r="A68" s="77"/>
      <c r="B68" s="77"/>
      <c r="C68" s="77"/>
      <c r="D68" s="77"/>
      <c r="E68" s="78"/>
      <c r="F68" s="78" t="s">
        <v>35</v>
      </c>
      <c r="G68" s="1" t="s">
        <v>63</v>
      </c>
      <c r="H68" s="76" t="s">
        <v>72</v>
      </c>
      <c r="I68" s="86">
        <f t="shared" si="2"/>
        <v>-1</v>
      </c>
      <c r="J68" s="79"/>
      <c r="K68" s="78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14"/>
      <c r="Z68" s="78"/>
      <c r="AA68" s="78"/>
      <c r="AB68" s="78"/>
    </row>
    <row r="69" spans="1:28" ht="13.15" hidden="1" outlineLevel="1" x14ac:dyDescent="0.35">
      <c r="A69" s="77"/>
      <c r="B69" s="77"/>
      <c r="C69" s="77"/>
      <c r="D69" s="77"/>
      <c r="E69" s="78"/>
      <c r="F69" s="78" t="s">
        <v>35</v>
      </c>
      <c r="G69" s="1" t="s">
        <v>63</v>
      </c>
      <c r="H69" s="76" t="s">
        <v>73</v>
      </c>
      <c r="I69" s="86">
        <f t="shared" si="2"/>
        <v>-1</v>
      </c>
      <c r="J69" s="79"/>
      <c r="K69" s="78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14"/>
      <c r="Z69" s="78"/>
      <c r="AA69" s="78"/>
      <c r="AB69" s="78"/>
    </row>
    <row r="70" spans="1:28" ht="13.15" hidden="1" outlineLevel="1" x14ac:dyDescent="0.35">
      <c r="A70" s="77"/>
      <c r="B70" s="77"/>
      <c r="C70" s="77"/>
      <c r="D70" s="77"/>
      <c r="E70" s="78"/>
      <c r="F70" s="78" t="s">
        <v>35</v>
      </c>
      <c r="G70" s="1" t="s">
        <v>63</v>
      </c>
      <c r="H70" s="76" t="s">
        <v>74</v>
      </c>
      <c r="I70" s="86">
        <f t="shared" ref="I70:I78" si="3">I30</f>
        <v>0</v>
      </c>
      <c r="J70" s="79"/>
      <c r="K70" s="78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14"/>
      <c r="Z70" s="78"/>
      <c r="AA70" s="78"/>
      <c r="AB70" s="78"/>
    </row>
    <row r="71" spans="1:28" ht="13.15" hidden="1" outlineLevel="1" x14ac:dyDescent="0.35">
      <c r="A71" s="77"/>
      <c r="B71" s="77"/>
      <c r="C71" s="77"/>
      <c r="D71" s="77"/>
      <c r="E71" s="78"/>
      <c r="F71" s="78" t="s">
        <v>35</v>
      </c>
      <c r="G71" s="1" t="s">
        <v>63</v>
      </c>
      <c r="H71" s="76" t="s">
        <v>75</v>
      </c>
      <c r="I71" s="86">
        <f t="shared" si="3"/>
        <v>0</v>
      </c>
      <c r="J71" s="79"/>
      <c r="K71" s="78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14"/>
      <c r="Z71" s="78"/>
      <c r="AA71" s="78"/>
      <c r="AB71" s="78"/>
    </row>
    <row r="72" spans="1:28" ht="13.15" hidden="1" outlineLevel="1" x14ac:dyDescent="0.35">
      <c r="A72" s="77"/>
      <c r="B72" s="77"/>
      <c r="C72" s="77"/>
      <c r="D72" s="77"/>
      <c r="E72" s="78"/>
      <c r="F72" s="78" t="s">
        <v>35</v>
      </c>
      <c r="G72" s="1" t="s">
        <v>63</v>
      </c>
      <c r="H72" s="76" t="s">
        <v>76</v>
      </c>
      <c r="I72" s="86">
        <f t="shared" si="3"/>
        <v>0</v>
      </c>
      <c r="J72" s="79"/>
      <c r="K72" s="78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14"/>
      <c r="Z72" s="78"/>
      <c r="AA72" s="78"/>
      <c r="AB72" s="78"/>
    </row>
    <row r="73" spans="1:28" ht="13.15" hidden="1" outlineLevel="1" x14ac:dyDescent="0.35">
      <c r="A73" s="77"/>
      <c r="B73" s="77"/>
      <c r="C73" s="77"/>
      <c r="D73" s="77"/>
      <c r="E73" s="78"/>
      <c r="F73" s="78" t="s">
        <v>35</v>
      </c>
      <c r="G73" s="1" t="s">
        <v>63</v>
      </c>
      <c r="H73" s="76" t="s">
        <v>77</v>
      </c>
      <c r="I73" s="86">
        <f t="shared" si="3"/>
        <v>0</v>
      </c>
      <c r="J73" s="79"/>
      <c r="K73" s="78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14"/>
      <c r="Z73" s="78"/>
      <c r="AA73" s="78"/>
      <c r="AB73" s="78"/>
    </row>
    <row r="74" spans="1:28" ht="13.15" hidden="1" outlineLevel="1" x14ac:dyDescent="0.35">
      <c r="A74" s="77"/>
      <c r="B74" s="77"/>
      <c r="C74" s="77"/>
      <c r="D74" s="77"/>
      <c r="E74" s="78"/>
      <c r="F74" s="78" t="s">
        <v>35</v>
      </c>
      <c r="G74" s="1" t="s">
        <v>63</v>
      </c>
      <c r="H74" s="76" t="s">
        <v>78</v>
      </c>
      <c r="I74" s="86">
        <f t="shared" si="3"/>
        <v>0</v>
      </c>
      <c r="J74" s="79"/>
      <c r="K74" s="78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14"/>
      <c r="Z74" s="78"/>
      <c r="AA74" s="78"/>
      <c r="AB74" s="78"/>
    </row>
    <row r="75" spans="1:28" ht="13.15" hidden="1" outlineLevel="1" x14ac:dyDescent="0.35">
      <c r="A75" s="77"/>
      <c r="B75" s="77"/>
      <c r="C75" s="77"/>
      <c r="D75" s="77"/>
      <c r="E75" s="78"/>
      <c r="F75" s="78" t="s">
        <v>35</v>
      </c>
      <c r="G75" s="1" t="s">
        <v>63</v>
      </c>
      <c r="H75" s="76" t="s">
        <v>79</v>
      </c>
      <c r="I75" s="86">
        <f t="shared" si="3"/>
        <v>0</v>
      </c>
      <c r="J75" s="79"/>
      <c r="K75" s="78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14"/>
      <c r="Z75" s="78"/>
      <c r="AA75" s="78"/>
      <c r="AB75" s="78"/>
    </row>
    <row r="76" spans="1:28" ht="13.15" hidden="1" outlineLevel="1" x14ac:dyDescent="0.35">
      <c r="A76" s="77"/>
      <c r="B76" s="77"/>
      <c r="C76" s="77"/>
      <c r="D76" s="77"/>
      <c r="E76" s="78"/>
      <c r="F76" s="78" t="s">
        <v>35</v>
      </c>
      <c r="G76" s="1" t="s">
        <v>63</v>
      </c>
      <c r="H76" s="76" t="s">
        <v>80</v>
      </c>
      <c r="I76" s="86">
        <f t="shared" si="3"/>
        <v>0</v>
      </c>
      <c r="J76" s="79"/>
      <c r="K76" s="78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14"/>
      <c r="Z76" s="78"/>
      <c r="AA76" s="78"/>
      <c r="AB76" s="78"/>
    </row>
    <row r="77" spans="1:28" ht="13.15" hidden="1" outlineLevel="1" x14ac:dyDescent="0.35">
      <c r="A77" s="77"/>
      <c r="B77" s="77"/>
      <c r="C77" s="77"/>
      <c r="D77" s="77"/>
      <c r="E77" s="78"/>
      <c r="F77" s="78" t="s">
        <v>35</v>
      </c>
      <c r="G77" s="1" t="s">
        <v>63</v>
      </c>
      <c r="H77" s="76" t="s">
        <v>81</v>
      </c>
      <c r="I77" s="86">
        <f t="shared" si="3"/>
        <v>0</v>
      </c>
      <c r="J77" s="79"/>
      <c r="K77" s="78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14"/>
      <c r="Z77" s="78"/>
      <c r="AA77" s="78"/>
      <c r="AB77" s="78"/>
    </row>
    <row r="78" spans="1:28" ht="13.15" hidden="1" outlineLevel="1" x14ac:dyDescent="0.35">
      <c r="A78" s="77"/>
      <c r="B78" s="77"/>
      <c r="C78" s="77"/>
      <c r="D78" s="77"/>
      <c r="E78" s="78"/>
      <c r="F78" s="78" t="s">
        <v>35</v>
      </c>
      <c r="G78" s="1" t="s">
        <v>63</v>
      </c>
      <c r="H78" s="76" t="s">
        <v>82</v>
      </c>
      <c r="I78" s="86">
        <f t="shared" si="3"/>
        <v>0</v>
      </c>
      <c r="J78" s="79"/>
      <c r="K78" s="78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14"/>
      <c r="Z78" s="78"/>
      <c r="AA78" s="78"/>
      <c r="AB78" s="78"/>
    </row>
    <row r="79" spans="1:28" ht="13.15" collapsed="1" x14ac:dyDescent="0.35">
      <c r="A79" s="77"/>
      <c r="B79" s="77"/>
      <c r="C79" s="77"/>
      <c r="D79" s="77"/>
      <c r="E79" s="77"/>
      <c r="F79" s="78"/>
      <c r="G79" s="78"/>
      <c r="H79" s="76"/>
      <c r="I79" s="76"/>
      <c r="J79" s="76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</row>
    <row r="80" spans="1:28" s="65" customFormat="1" ht="13.15" x14ac:dyDescent="0.4">
      <c r="A80" s="65" t="s">
        <v>15</v>
      </c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E9ED6-2C1F-4A60-A593-C3A0C4AE5D9E}">
  <sheetPr codeName="Sheet11">
    <tabColor rgb="FFCCCCCE"/>
  </sheetPr>
  <dimension ref="A1:V51"/>
  <sheetViews>
    <sheetView showGridLines="0" zoomScale="80" zoomScaleNormal="80" workbookViewId="0">
      <pane ySplit="5" topLeftCell="A7" activePane="bottomLeft" state="frozen"/>
      <selection pane="bottomLeft"/>
    </sheetView>
  </sheetViews>
  <sheetFormatPr defaultColWidth="0" defaultRowHeight="14.25" zeroHeight="1" outlineLevelRow="1" x14ac:dyDescent="0.45"/>
  <cols>
    <col min="1" max="1" width="1" style="6" customWidth="1"/>
    <col min="2" max="4" width="1" style="1" customWidth="1"/>
    <col min="5" max="5" width="8.125" style="63" customWidth="1"/>
    <col min="6" max="6" width="20.375" style="1" bestFit="1" customWidth="1"/>
    <col min="7" max="7" width="41.5" style="1" bestFit="1" customWidth="1"/>
    <col min="8" max="8" width="7.875" style="1" customWidth="1"/>
    <col min="9" max="9" width="2.75" style="1" customWidth="1"/>
    <col min="10" max="22" width="9" style="1" customWidth="1"/>
    <col min="23" max="16384" width="9" style="1" hidden="1"/>
  </cols>
  <sheetData>
    <row r="1" spans="1:22" s="4" customFormat="1" ht="30.75" x14ac:dyDescent="0.35">
      <c r="A1" s="4" t="str">
        <f ca="1">RIGHT(CELL("filename", A1), LEN(CELL("filename", A1)) - SEARCH("]", CELL("filename", A1)))</f>
        <v>Performance Range_WaSC</v>
      </c>
      <c r="D1" s="5"/>
    </row>
    <row r="2" spans="1:22" ht="13.15" x14ac:dyDescent="0.35">
      <c r="E2" s="1"/>
      <c r="J2" s="6" t="s">
        <v>16</v>
      </c>
      <c r="K2" s="6" t="s">
        <v>17</v>
      </c>
      <c r="L2" s="6" t="s">
        <v>18</v>
      </c>
      <c r="M2" s="6" t="s">
        <v>19</v>
      </c>
      <c r="N2" s="6" t="s">
        <v>20</v>
      </c>
      <c r="O2" s="6" t="s">
        <v>21</v>
      </c>
      <c r="P2" s="6" t="s">
        <v>22</v>
      </c>
      <c r="Q2" s="6" t="s">
        <v>23</v>
      </c>
      <c r="R2" s="6" t="s">
        <v>24</v>
      </c>
      <c r="S2" s="6" t="s">
        <v>25</v>
      </c>
      <c r="T2" s="6" t="s">
        <v>26</v>
      </c>
      <c r="U2" s="6" t="s">
        <v>27</v>
      </c>
      <c r="V2" s="6" t="s">
        <v>28</v>
      </c>
    </row>
    <row r="3" spans="1:22" ht="13.15" x14ac:dyDescent="0.35">
      <c r="E3" s="7" t="s">
        <v>29</v>
      </c>
      <c r="F3" s="7" t="s">
        <v>30</v>
      </c>
      <c r="G3" s="7" t="s">
        <v>31</v>
      </c>
      <c r="H3" s="7" t="s">
        <v>32</v>
      </c>
      <c r="I3" s="7"/>
    </row>
    <row r="4" spans="1:22" ht="13.15" x14ac:dyDescent="0.35">
      <c r="E4" s="1"/>
    </row>
    <row r="5" spans="1:22" ht="13.15" x14ac:dyDescent="0.35">
      <c r="E5" s="1"/>
      <c r="I5" s="3"/>
    </row>
    <row r="6" spans="1:22" ht="13.15" x14ac:dyDescent="0.35">
      <c r="E6" s="1"/>
      <c r="J6" s="3"/>
    </row>
    <row r="7" spans="1:22" s="70" customFormat="1" ht="13.15" x14ac:dyDescent="0.35">
      <c r="A7" s="69" t="s">
        <v>33</v>
      </c>
      <c r="B7" s="69"/>
    </row>
    <row r="8" spans="1:22" ht="13.15" x14ac:dyDescent="0.35">
      <c r="E8" s="1"/>
    </row>
    <row r="9" spans="1:22" ht="13.15" x14ac:dyDescent="0.35">
      <c r="E9" s="1" t="s">
        <v>34</v>
      </c>
      <c r="F9" s="1" t="s">
        <v>35</v>
      </c>
      <c r="G9" s="1" t="s">
        <v>36</v>
      </c>
      <c r="H9" s="1" t="s">
        <v>37</v>
      </c>
      <c r="I9" s="9"/>
      <c r="J9" s="13">
        <f>Inp_All!J9</f>
        <v>9</v>
      </c>
      <c r="K9" s="13">
        <f>Inp_All!K9</f>
        <v>3</v>
      </c>
      <c r="L9" s="13">
        <f>Inp_All!L9</f>
        <v>10</v>
      </c>
      <c r="M9" s="13">
        <f>Inp_All!M9</f>
        <v>9</v>
      </c>
      <c r="N9" s="13">
        <f>Inp_All!N9</f>
        <v>13</v>
      </c>
      <c r="O9" s="13">
        <f>Inp_All!O9</f>
        <v>11</v>
      </c>
      <c r="P9" s="13">
        <f>Inp_All!P9</f>
        <v>19</v>
      </c>
      <c r="Q9" s="13">
        <f>Inp_All!Q9</f>
        <v>10</v>
      </c>
      <c r="R9" s="13">
        <f>Inp_All!R9</f>
        <v>14</v>
      </c>
      <c r="S9" s="13">
        <f>Inp_All!S9</f>
        <v>11</v>
      </c>
      <c r="T9" s="13">
        <f>Inp_All!T9</f>
        <v>14</v>
      </c>
      <c r="U9" s="13">
        <f>Inp_All!U9</f>
        <v>11</v>
      </c>
      <c r="V9" s="13">
        <f>Inp_All!V9</f>
        <v>11</v>
      </c>
    </row>
    <row r="10" spans="1:22" ht="13.15" hidden="1" outlineLevel="1" x14ac:dyDescent="0.35">
      <c r="E10" s="1" t="s">
        <v>38</v>
      </c>
      <c r="F10" s="1" t="s">
        <v>35</v>
      </c>
      <c r="G10" s="1" t="s">
        <v>36</v>
      </c>
      <c r="H10" s="1" t="s">
        <v>37</v>
      </c>
      <c r="I10" s="9"/>
      <c r="J10" s="13">
        <f>Inp_All!J10</f>
        <v>4</v>
      </c>
      <c r="K10" s="13">
        <f>Inp_All!K10</f>
        <v>7</v>
      </c>
      <c r="L10" s="13">
        <f>Inp_All!L10</f>
        <v>2</v>
      </c>
      <c r="M10" s="13">
        <f>Inp_All!M10</f>
        <v>5</v>
      </c>
      <c r="N10" s="13">
        <f>Inp_All!N10</f>
        <v>2</v>
      </c>
      <c r="O10" s="13">
        <f>Inp_All!O10</f>
        <v>2</v>
      </c>
      <c r="P10" s="13">
        <f>Inp_All!P10</f>
        <v>3</v>
      </c>
      <c r="Q10" s="13">
        <f>Inp_All!Q10</f>
        <v>5</v>
      </c>
      <c r="R10" s="13">
        <f>Inp_All!R10</f>
        <v>2</v>
      </c>
      <c r="S10" s="13">
        <f>Inp_All!S10</f>
        <v>3</v>
      </c>
      <c r="T10" s="13">
        <f>Inp_All!T10</f>
        <v>3</v>
      </c>
      <c r="U10" s="13">
        <f>Inp_All!U10</f>
        <v>5</v>
      </c>
      <c r="V10" s="13">
        <f>Inp_All!V10</f>
        <v>7</v>
      </c>
    </row>
    <row r="11" spans="1:22" ht="13.15" hidden="1" outlineLevel="1" x14ac:dyDescent="0.35">
      <c r="E11" s="1" t="s">
        <v>39</v>
      </c>
      <c r="F11" s="1" t="s">
        <v>35</v>
      </c>
      <c r="G11" s="1" t="s">
        <v>36</v>
      </c>
      <c r="H11" s="1" t="s">
        <v>37</v>
      </c>
      <c r="I11" s="9"/>
      <c r="J11" s="13">
        <f>Inp_All!J11</f>
        <v>0</v>
      </c>
      <c r="K11" s="13">
        <f>Inp_All!K11</f>
        <v>0</v>
      </c>
      <c r="L11" s="13">
        <f>Inp_All!L11</f>
        <v>0</v>
      </c>
      <c r="M11" s="13">
        <f>Inp_All!M11</f>
        <v>0</v>
      </c>
      <c r="N11" s="13">
        <f>Inp_All!N11</f>
        <v>0</v>
      </c>
      <c r="O11" s="13">
        <f>Inp_All!O11</f>
        <v>0</v>
      </c>
      <c r="P11" s="13">
        <f>Inp_All!P11</f>
        <v>0</v>
      </c>
      <c r="Q11" s="13">
        <f>Inp_All!Q11</f>
        <v>0</v>
      </c>
      <c r="R11" s="13">
        <f>Inp_All!R11</f>
        <v>0</v>
      </c>
      <c r="S11" s="13">
        <f>Inp_All!S11</f>
        <v>0</v>
      </c>
      <c r="T11" s="13">
        <f>Inp_All!T11</f>
        <v>0</v>
      </c>
      <c r="U11" s="13">
        <f>Inp_All!U11</f>
        <v>0</v>
      </c>
      <c r="V11" s="13">
        <f>Inp_All!V11</f>
        <v>0</v>
      </c>
    </row>
    <row r="12" spans="1:22" ht="13.15" hidden="1" outlineLevel="1" x14ac:dyDescent="0.35">
      <c r="E12" s="1" t="s">
        <v>40</v>
      </c>
      <c r="F12" s="1" t="s">
        <v>35</v>
      </c>
      <c r="G12" s="1" t="s">
        <v>36</v>
      </c>
      <c r="H12" s="1" t="s">
        <v>37</v>
      </c>
      <c r="I12" s="9"/>
      <c r="J12" s="13">
        <f>Inp_All!J12</f>
        <v>11</v>
      </c>
      <c r="K12" s="13">
        <f>Inp_All!K12</f>
        <v>3</v>
      </c>
      <c r="L12" s="13">
        <f>Inp_All!L12</f>
        <v>5</v>
      </c>
      <c r="M12" s="13">
        <f>Inp_All!M12</f>
        <v>3</v>
      </c>
      <c r="N12" s="13">
        <f>Inp_All!N12</f>
        <v>5</v>
      </c>
      <c r="O12" s="13">
        <f>Inp_All!O12</f>
        <v>9</v>
      </c>
      <c r="P12" s="13">
        <f>Inp_All!P12</f>
        <v>4</v>
      </c>
      <c r="Q12" s="13">
        <f>Inp_All!Q12</f>
        <v>2</v>
      </c>
      <c r="R12" s="13">
        <f>Inp_All!R12</f>
        <v>3</v>
      </c>
      <c r="S12" s="13">
        <f>Inp_All!S12</f>
        <v>4</v>
      </c>
      <c r="T12" s="13">
        <f>Inp_All!T12</f>
        <v>1</v>
      </c>
      <c r="U12" s="13">
        <f>Inp_All!U12</f>
        <v>0</v>
      </c>
      <c r="V12" s="13">
        <f>Inp_All!V12</f>
        <v>0</v>
      </c>
    </row>
    <row r="13" spans="1:22" ht="13.15" hidden="1" outlineLevel="1" x14ac:dyDescent="0.35">
      <c r="E13" s="1" t="s">
        <v>41</v>
      </c>
      <c r="F13" s="1" t="s">
        <v>35</v>
      </c>
      <c r="G13" s="1" t="s">
        <v>36</v>
      </c>
      <c r="H13" s="1" t="s">
        <v>37</v>
      </c>
      <c r="I13" s="9"/>
      <c r="J13" s="13">
        <f>Inp_All!J13</f>
        <v>15</v>
      </c>
      <c r="K13" s="13">
        <f>Inp_All!K13</f>
        <v>14</v>
      </c>
      <c r="L13" s="13">
        <f>Inp_All!L13</f>
        <v>8</v>
      </c>
      <c r="M13" s="13">
        <f>Inp_All!M13</f>
        <v>10</v>
      </c>
      <c r="N13" s="13">
        <f>Inp_All!N13</f>
        <v>2</v>
      </c>
      <c r="O13" s="13">
        <f>Inp_All!O13</f>
        <v>7</v>
      </c>
      <c r="P13" s="13">
        <f>Inp_All!P13</f>
        <v>2</v>
      </c>
      <c r="Q13" s="13">
        <f>Inp_All!Q13</f>
        <v>7</v>
      </c>
      <c r="R13" s="13">
        <f>Inp_All!R13</f>
        <v>4</v>
      </c>
      <c r="S13" s="13">
        <f>Inp_All!S13</f>
        <v>2</v>
      </c>
      <c r="T13" s="13">
        <f>Inp_All!T13</f>
        <v>4</v>
      </c>
      <c r="U13" s="13">
        <f>Inp_All!U13</f>
        <v>1</v>
      </c>
      <c r="V13" s="13">
        <f>Inp_All!V13</f>
        <v>0</v>
      </c>
    </row>
    <row r="14" spans="1:22" ht="13.15" hidden="1" outlineLevel="1" x14ac:dyDescent="0.35">
      <c r="E14" s="1" t="s">
        <v>42</v>
      </c>
      <c r="F14" s="1" t="s">
        <v>35</v>
      </c>
      <c r="G14" s="1" t="s">
        <v>36</v>
      </c>
      <c r="H14" s="1" t="s">
        <v>37</v>
      </c>
      <c r="I14" s="9"/>
      <c r="J14" s="13">
        <f>Inp_All!J14</f>
        <v>17</v>
      </c>
      <c r="K14" s="13">
        <f>Inp_All!K14</f>
        <v>4</v>
      </c>
      <c r="L14" s="13">
        <f>Inp_All!L14</f>
        <v>10</v>
      </c>
      <c r="M14" s="13">
        <f>Inp_All!M14</f>
        <v>3</v>
      </c>
      <c r="N14" s="13">
        <f>Inp_All!N14</f>
        <v>7</v>
      </c>
      <c r="O14" s="13">
        <f>Inp_All!O14</f>
        <v>4</v>
      </c>
      <c r="P14" s="13">
        <f>Inp_All!P14</f>
        <v>3</v>
      </c>
      <c r="Q14" s="13">
        <f>Inp_All!Q14</f>
        <v>2</v>
      </c>
      <c r="R14" s="13">
        <f>Inp_All!R14</f>
        <v>1</v>
      </c>
      <c r="S14" s="13">
        <f>Inp_All!S14</f>
        <v>3</v>
      </c>
      <c r="T14" s="13">
        <f>Inp_All!T14</f>
        <v>8</v>
      </c>
      <c r="U14" s="13">
        <f>Inp_All!U14</f>
        <v>2</v>
      </c>
      <c r="V14" s="13">
        <f>Inp_All!V14</f>
        <v>2</v>
      </c>
    </row>
    <row r="15" spans="1:22" ht="13.15" hidden="1" outlineLevel="1" x14ac:dyDescent="0.35">
      <c r="E15" s="1" t="s">
        <v>43</v>
      </c>
      <c r="F15" s="1" t="s">
        <v>35</v>
      </c>
      <c r="G15" s="1" t="s">
        <v>36</v>
      </c>
      <c r="H15" s="1" t="s">
        <v>37</v>
      </c>
      <c r="I15" s="9"/>
      <c r="J15" s="13">
        <f>Inp_All!J15</f>
        <v>21</v>
      </c>
      <c r="K15" s="13">
        <f>Inp_All!K15</f>
        <v>10</v>
      </c>
      <c r="L15" s="13">
        <f>Inp_All!L15</f>
        <v>9</v>
      </c>
      <c r="M15" s="13">
        <f>Inp_All!M15</f>
        <v>12</v>
      </c>
      <c r="N15" s="13">
        <f>Inp_All!N15</f>
        <v>7</v>
      </c>
      <c r="O15" s="13">
        <f>Inp_All!O15</f>
        <v>3</v>
      </c>
      <c r="P15" s="13">
        <f>Inp_All!P15</f>
        <v>4</v>
      </c>
      <c r="Q15" s="13">
        <f>Inp_All!Q15</f>
        <v>7</v>
      </c>
      <c r="R15" s="13">
        <f>Inp_All!R15</f>
        <v>7</v>
      </c>
      <c r="S15" s="13">
        <f>Inp_All!S15</f>
        <v>4</v>
      </c>
      <c r="T15" s="13">
        <f>Inp_All!T15</f>
        <v>12</v>
      </c>
      <c r="U15" s="13">
        <f>Inp_All!U15</f>
        <v>5</v>
      </c>
      <c r="V15" s="13">
        <f>Inp_All!V15</f>
        <v>13</v>
      </c>
    </row>
    <row r="16" spans="1:22" ht="13.15" hidden="1" outlineLevel="1" x14ac:dyDescent="0.35">
      <c r="E16" s="1" t="s">
        <v>44</v>
      </c>
      <c r="F16" s="1" t="s">
        <v>35</v>
      </c>
      <c r="G16" s="1" t="s">
        <v>36</v>
      </c>
      <c r="H16" s="1" t="s">
        <v>37</v>
      </c>
      <c r="I16" s="9"/>
      <c r="J16" s="13">
        <f>Inp_All!J16</f>
        <v>21</v>
      </c>
      <c r="K16" s="13">
        <f>Inp_All!K16</f>
        <v>15</v>
      </c>
      <c r="L16" s="13">
        <f>Inp_All!L16</f>
        <v>22</v>
      </c>
      <c r="M16" s="13">
        <f>Inp_All!M16</f>
        <v>16</v>
      </c>
      <c r="N16" s="13">
        <f>Inp_All!N16</f>
        <v>12</v>
      </c>
      <c r="O16" s="13">
        <f>Inp_All!O16</f>
        <v>10</v>
      </c>
      <c r="P16" s="13">
        <f>Inp_All!P16</f>
        <v>10</v>
      </c>
      <c r="Q16" s="13">
        <f>Inp_All!Q16</f>
        <v>9</v>
      </c>
      <c r="R16" s="13">
        <f>Inp_All!R16</f>
        <v>15</v>
      </c>
      <c r="S16" s="13">
        <f>Inp_All!S16</f>
        <v>13</v>
      </c>
      <c r="T16" s="13">
        <f>Inp_All!T16</f>
        <v>12</v>
      </c>
      <c r="U16" s="13">
        <f>Inp_All!U16</f>
        <v>17</v>
      </c>
      <c r="V16" s="13">
        <f>Inp_All!V16</f>
        <v>14</v>
      </c>
    </row>
    <row r="17" spans="1:22" ht="13.15" hidden="1" outlineLevel="1" x14ac:dyDescent="0.35">
      <c r="E17" s="1" t="s">
        <v>45</v>
      </c>
      <c r="F17" s="1" t="s">
        <v>35</v>
      </c>
      <c r="G17" s="1" t="s">
        <v>36</v>
      </c>
      <c r="H17" s="1" t="s">
        <v>37</v>
      </c>
      <c r="I17" s="9"/>
      <c r="J17" s="13">
        <f>Inp_All!J17</f>
        <v>4</v>
      </c>
      <c r="K17" s="13">
        <f>Inp_All!K17</f>
        <v>6</v>
      </c>
      <c r="L17" s="13">
        <f>Inp_All!L17</f>
        <v>7</v>
      </c>
      <c r="M17" s="13">
        <f>Inp_All!M17</f>
        <v>2</v>
      </c>
      <c r="N17" s="13">
        <f>Inp_All!N17</f>
        <v>6</v>
      </c>
      <c r="O17" s="13">
        <f>Inp_All!O17</f>
        <v>3</v>
      </c>
      <c r="P17" s="13">
        <f>Inp_All!P17</f>
        <v>2</v>
      </c>
      <c r="Q17" s="13">
        <f>Inp_All!Q17</f>
        <v>1</v>
      </c>
      <c r="R17" s="13">
        <f>Inp_All!R17</f>
        <v>0</v>
      </c>
      <c r="S17" s="13">
        <f>Inp_All!S17</f>
        <v>0</v>
      </c>
      <c r="T17" s="13">
        <f>Inp_All!T17</f>
        <v>1</v>
      </c>
      <c r="U17" s="13">
        <f>Inp_All!U17</f>
        <v>0</v>
      </c>
      <c r="V17" s="13">
        <f>Inp_All!V17</f>
        <v>1</v>
      </c>
    </row>
    <row r="18" spans="1:22" ht="13.15" hidden="1" outlineLevel="1" x14ac:dyDescent="0.35">
      <c r="E18" s="1" t="s">
        <v>46</v>
      </c>
      <c r="F18" s="1" t="s">
        <v>35</v>
      </c>
      <c r="G18" s="1" t="s">
        <v>36</v>
      </c>
      <c r="H18" s="1" t="s">
        <v>37</v>
      </c>
      <c r="I18" s="9"/>
      <c r="J18" s="13">
        <f>Inp_All!J18</f>
        <v>2</v>
      </c>
      <c r="K18" s="13">
        <f>Inp_All!K18</f>
        <v>0</v>
      </c>
      <c r="L18" s="13">
        <f>Inp_All!L18</f>
        <v>6</v>
      </c>
      <c r="M18" s="13">
        <f>Inp_All!M18</f>
        <v>3</v>
      </c>
      <c r="N18" s="13">
        <f>Inp_All!N18</f>
        <v>3</v>
      </c>
      <c r="O18" s="13">
        <f>Inp_All!O18</f>
        <v>2</v>
      </c>
      <c r="P18" s="13">
        <f>Inp_All!P18</f>
        <v>3</v>
      </c>
      <c r="Q18" s="13">
        <f>Inp_All!Q18</f>
        <v>4</v>
      </c>
      <c r="R18" s="13">
        <f>Inp_All!R18</f>
        <v>1</v>
      </c>
      <c r="S18" s="13">
        <f>Inp_All!S18</f>
        <v>4</v>
      </c>
      <c r="T18" s="13">
        <f>Inp_All!T18</f>
        <v>5</v>
      </c>
      <c r="U18" s="13">
        <f>Inp_All!U18</f>
        <v>5</v>
      </c>
      <c r="V18" s="13">
        <f>Inp_All!V18</f>
        <v>1</v>
      </c>
    </row>
    <row r="19" spans="1:22" ht="13.15" hidden="1" outlineLevel="1" x14ac:dyDescent="0.35">
      <c r="E19" s="1" t="s">
        <v>47</v>
      </c>
      <c r="F19" s="1" t="s">
        <v>35</v>
      </c>
      <c r="G19" s="1" t="s">
        <v>36</v>
      </c>
      <c r="H19" s="1" t="s">
        <v>37</v>
      </c>
      <c r="I19" s="9"/>
      <c r="J19" s="13">
        <f>Inp_All!J19</f>
        <v>15</v>
      </c>
      <c r="K19" s="13">
        <f>Inp_All!K19</f>
        <v>6</v>
      </c>
      <c r="L19" s="13">
        <f>Inp_All!L19</f>
        <v>11</v>
      </c>
      <c r="M19" s="13">
        <f>Inp_All!M19</f>
        <v>4</v>
      </c>
      <c r="N19" s="13">
        <f>Inp_All!N19</f>
        <v>7</v>
      </c>
      <c r="O19" s="13">
        <f>Inp_All!O19</f>
        <v>7</v>
      </c>
      <c r="P19" s="13">
        <f>Inp_All!P19</f>
        <v>6</v>
      </c>
      <c r="Q19" s="13">
        <f>Inp_All!Q19</f>
        <v>14</v>
      </c>
      <c r="R19" s="13">
        <f>Inp_All!R19</f>
        <v>7</v>
      </c>
      <c r="S19" s="13">
        <f>Inp_All!S19</f>
        <v>3</v>
      </c>
      <c r="T19" s="13">
        <f>Inp_All!T19</f>
        <v>5</v>
      </c>
      <c r="U19" s="13">
        <f>Inp_All!U19</f>
        <v>3</v>
      </c>
      <c r="V19" s="13">
        <f>Inp_All!V19</f>
        <v>5</v>
      </c>
    </row>
    <row r="20" spans="1:22" ht="13.15" hidden="1" outlineLevel="1" x14ac:dyDescent="0.35">
      <c r="E20" s="1" t="s">
        <v>48</v>
      </c>
      <c r="F20" s="1" t="s">
        <v>35</v>
      </c>
      <c r="G20" s="1" t="s">
        <v>36</v>
      </c>
      <c r="H20" s="1" t="s">
        <v>37</v>
      </c>
      <c r="I20" s="9"/>
      <c r="J20" s="13">
        <f>Inp_All!J20</f>
        <v>0</v>
      </c>
      <c r="K20" s="13">
        <f>Inp_All!K20</f>
        <v>0</v>
      </c>
      <c r="L20" s="13">
        <f>Inp_All!L20</f>
        <v>0</v>
      </c>
      <c r="M20" s="13">
        <f>Inp_All!M20</f>
        <v>0</v>
      </c>
      <c r="N20" s="13">
        <f>Inp_All!N20</f>
        <v>2</v>
      </c>
      <c r="O20" s="13">
        <f>Inp_All!O20</f>
        <v>2</v>
      </c>
      <c r="P20" s="13">
        <f>Inp_All!P20</f>
        <v>0</v>
      </c>
      <c r="Q20" s="13">
        <f>Inp_All!Q20</f>
        <v>0</v>
      </c>
      <c r="R20" s="13">
        <f>Inp_All!R20</f>
        <v>0</v>
      </c>
      <c r="S20" s="13">
        <f>Inp_All!S20</f>
        <v>0</v>
      </c>
      <c r="T20" s="13">
        <f>Inp_All!T20</f>
        <v>0</v>
      </c>
      <c r="U20" s="13">
        <f>Inp_All!U20</f>
        <v>2</v>
      </c>
      <c r="V20" s="13">
        <f>Inp_All!V20</f>
        <v>0</v>
      </c>
    </row>
    <row r="21" spans="1:22" ht="13.15" collapsed="1" x14ac:dyDescent="0.35">
      <c r="E21" s="1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2" s="70" customFormat="1" ht="13.15" x14ac:dyDescent="0.35">
      <c r="A22" s="69" t="s">
        <v>54</v>
      </c>
      <c r="B22" s="69"/>
    </row>
    <row r="23" spans="1:22" ht="13.15" x14ac:dyDescent="0.35">
      <c r="E23" s="1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2" ht="13.15" x14ac:dyDescent="0.35">
      <c r="E24" s="1" t="s">
        <v>34</v>
      </c>
      <c r="F24" s="1" t="s">
        <v>35</v>
      </c>
      <c r="G24" s="1" t="s">
        <v>55</v>
      </c>
      <c r="H24" s="1" t="s">
        <v>85</v>
      </c>
      <c r="I24" s="9"/>
      <c r="J24" s="13">
        <f>Inp_All!J29</f>
        <v>12</v>
      </c>
      <c r="K24" s="13">
        <f>Inp_All!K29</f>
        <v>12</v>
      </c>
      <c r="L24" s="13">
        <f>Inp_All!L29</f>
        <v>12</v>
      </c>
      <c r="M24" s="13">
        <f>Inp_All!M29</f>
        <v>12</v>
      </c>
      <c r="N24" s="13">
        <f>Inp_All!N29</f>
        <v>12</v>
      </c>
      <c r="O24" s="13">
        <f>Inp_All!O29</f>
        <v>4</v>
      </c>
      <c r="P24" s="13">
        <f>Inp_All!P29</f>
        <v>4</v>
      </c>
      <c r="Q24" s="13">
        <f>Inp_All!Q29</f>
        <v>4</v>
      </c>
      <c r="R24" s="13">
        <f>Inp_All!R29</f>
        <v>4</v>
      </c>
      <c r="S24" s="13">
        <f>Inp_All!S29</f>
        <v>3</v>
      </c>
      <c r="T24" s="13">
        <f>Inp_All!T29</f>
        <v>3</v>
      </c>
      <c r="U24" s="13">
        <f>Inp_All!U29</f>
        <v>2</v>
      </c>
      <c r="V24" s="13">
        <f>Inp_All!V29</f>
        <v>2</v>
      </c>
    </row>
    <row r="25" spans="1:22" ht="13.15" hidden="1" outlineLevel="1" x14ac:dyDescent="0.35">
      <c r="E25" s="1" t="s">
        <v>38</v>
      </c>
      <c r="F25" s="1" t="s">
        <v>35</v>
      </c>
      <c r="G25" s="1" t="s">
        <v>55</v>
      </c>
      <c r="H25" s="1" t="s">
        <v>85</v>
      </c>
      <c r="I25" s="9"/>
      <c r="J25" s="13">
        <f>Inp_All!J30</f>
        <v>6</v>
      </c>
      <c r="K25" s="13">
        <f>Inp_All!K30</f>
        <v>6</v>
      </c>
      <c r="L25" s="13">
        <f>Inp_All!L30</f>
        <v>6</v>
      </c>
      <c r="M25" s="13">
        <f>Inp_All!M30</f>
        <v>6</v>
      </c>
      <c r="N25" s="13">
        <f>Inp_All!N30</f>
        <v>6</v>
      </c>
      <c r="O25" s="13">
        <f>Inp_All!O30</f>
        <v>2</v>
      </c>
      <c r="P25" s="13">
        <f>Inp_All!P30</f>
        <v>2</v>
      </c>
      <c r="Q25" s="13">
        <f>Inp_All!Q30</f>
        <v>2</v>
      </c>
      <c r="R25" s="13">
        <f>Inp_All!R30</f>
        <v>2</v>
      </c>
      <c r="S25" s="13">
        <f>Inp_All!S30</f>
        <v>1</v>
      </c>
      <c r="T25" s="13">
        <f>Inp_All!T30</f>
        <v>1</v>
      </c>
      <c r="U25" s="13">
        <f>Inp_All!U30</f>
        <v>1</v>
      </c>
      <c r="V25" s="13">
        <f>Inp_All!V30</f>
        <v>1</v>
      </c>
    </row>
    <row r="26" spans="1:22" ht="13.15" hidden="1" outlineLevel="1" x14ac:dyDescent="0.35">
      <c r="E26" s="1" t="s">
        <v>39</v>
      </c>
      <c r="F26" s="1" t="s">
        <v>35</v>
      </c>
      <c r="G26" s="1" t="s">
        <v>55</v>
      </c>
      <c r="H26" s="1" t="s">
        <v>85</v>
      </c>
      <c r="I26" s="9"/>
      <c r="J26" s="13">
        <f>Inp_All!J31</f>
        <v>0</v>
      </c>
      <c r="K26" s="13">
        <f>Inp_All!K31</f>
        <v>0</v>
      </c>
      <c r="L26" s="13">
        <f>Inp_All!L31</f>
        <v>0</v>
      </c>
      <c r="M26" s="13">
        <f>Inp_All!M31</f>
        <v>0</v>
      </c>
      <c r="N26" s="13">
        <f>Inp_All!N31</f>
        <v>0</v>
      </c>
      <c r="O26" s="13">
        <f>Inp_All!O31</f>
        <v>0</v>
      </c>
      <c r="P26" s="13">
        <f>Inp_All!P31</f>
        <v>1</v>
      </c>
      <c r="Q26" s="13">
        <f>Inp_All!Q31</f>
        <v>1</v>
      </c>
      <c r="R26" s="13">
        <f>Inp_All!R31</f>
        <v>1</v>
      </c>
      <c r="S26" s="13">
        <f>Inp_All!S31</f>
        <v>1</v>
      </c>
      <c r="T26" s="13">
        <f>Inp_All!T31</f>
        <v>1</v>
      </c>
      <c r="U26" s="13">
        <f>Inp_All!U31</f>
        <v>1</v>
      </c>
      <c r="V26" s="13">
        <f>Inp_All!V31</f>
        <v>1</v>
      </c>
    </row>
    <row r="27" spans="1:22" ht="13.15" hidden="1" outlineLevel="1" x14ac:dyDescent="0.35">
      <c r="E27" s="1" t="s">
        <v>40</v>
      </c>
      <c r="F27" s="1" t="s">
        <v>35</v>
      </c>
      <c r="G27" s="1" t="s">
        <v>55</v>
      </c>
      <c r="H27" s="1" t="s">
        <v>85</v>
      </c>
      <c r="I27" s="9"/>
      <c r="J27" s="13">
        <f>Inp_All!J32</f>
        <v>5</v>
      </c>
      <c r="K27" s="13">
        <f>Inp_All!K32</f>
        <v>5</v>
      </c>
      <c r="L27" s="13">
        <f>Inp_All!L32</f>
        <v>5</v>
      </c>
      <c r="M27" s="13">
        <f>Inp_All!M32</f>
        <v>5</v>
      </c>
      <c r="N27" s="13">
        <f>Inp_All!N32</f>
        <v>5</v>
      </c>
      <c r="O27" s="13">
        <f>Inp_All!O32</f>
        <v>2</v>
      </c>
      <c r="P27" s="13">
        <f>Inp_All!P32</f>
        <v>2</v>
      </c>
      <c r="Q27" s="13">
        <f>Inp_All!Q32</f>
        <v>2</v>
      </c>
      <c r="R27" s="13">
        <f>Inp_All!R32</f>
        <v>2</v>
      </c>
      <c r="S27" s="13">
        <f>Inp_All!S32</f>
        <v>1</v>
      </c>
      <c r="T27" s="13">
        <f>Inp_All!T32</f>
        <v>1</v>
      </c>
      <c r="U27" s="13">
        <f>Inp_All!U32</f>
        <v>1</v>
      </c>
      <c r="V27" s="13">
        <f>Inp_All!V32</f>
        <v>1</v>
      </c>
    </row>
    <row r="28" spans="1:22" ht="13.15" hidden="1" outlineLevel="1" x14ac:dyDescent="0.35">
      <c r="E28" s="1" t="s">
        <v>41</v>
      </c>
      <c r="F28" s="1" t="s">
        <v>35</v>
      </c>
      <c r="G28" s="1" t="s">
        <v>55</v>
      </c>
      <c r="H28" s="1" t="s">
        <v>85</v>
      </c>
      <c r="I28" s="9"/>
      <c r="J28" s="13">
        <f>Inp_All!J33</f>
        <v>14</v>
      </c>
      <c r="K28" s="13">
        <f>Inp_All!K33</f>
        <v>14</v>
      </c>
      <c r="L28" s="13">
        <f>Inp_All!L33</f>
        <v>15</v>
      </c>
      <c r="M28" s="13">
        <f>Inp_All!M33</f>
        <v>14</v>
      </c>
      <c r="N28" s="13">
        <f>Inp_All!N33</f>
        <v>14</v>
      </c>
      <c r="O28" s="13">
        <f>Inp_All!O33</f>
        <v>5</v>
      </c>
      <c r="P28" s="13">
        <f>Inp_All!P33</f>
        <v>5</v>
      </c>
      <c r="Q28" s="13">
        <f>Inp_All!Q33</f>
        <v>5</v>
      </c>
      <c r="R28" s="13">
        <f>Inp_All!R33</f>
        <v>5</v>
      </c>
      <c r="S28" s="13">
        <f>Inp_All!S33</f>
        <v>3</v>
      </c>
      <c r="T28" s="13">
        <f>Inp_All!T33</f>
        <v>3</v>
      </c>
      <c r="U28" s="13">
        <f>Inp_All!U33</f>
        <v>2</v>
      </c>
      <c r="V28" s="13">
        <f>Inp_All!V33</f>
        <v>2</v>
      </c>
    </row>
    <row r="29" spans="1:22" ht="13.15" hidden="1" outlineLevel="1" x14ac:dyDescent="0.35">
      <c r="E29" s="1" t="s">
        <v>42</v>
      </c>
      <c r="F29" s="1" t="s">
        <v>35</v>
      </c>
      <c r="G29" s="1" t="s">
        <v>55</v>
      </c>
      <c r="H29" s="1" t="s">
        <v>85</v>
      </c>
      <c r="I29" s="9"/>
      <c r="J29" s="13">
        <f>Inp_All!J34</f>
        <v>4</v>
      </c>
      <c r="K29" s="13">
        <f>Inp_All!K34</f>
        <v>4</v>
      </c>
      <c r="L29" s="13">
        <f>Inp_All!L34</f>
        <v>4</v>
      </c>
      <c r="M29" s="13">
        <f>Inp_All!M34</f>
        <v>4</v>
      </c>
      <c r="N29" s="13">
        <f>Inp_All!N34</f>
        <v>4</v>
      </c>
      <c r="O29" s="13">
        <f>Inp_All!O34</f>
        <v>2</v>
      </c>
      <c r="P29" s="13">
        <f>Inp_All!P34</f>
        <v>2</v>
      </c>
      <c r="Q29" s="13">
        <f>Inp_All!Q34</f>
        <v>2</v>
      </c>
      <c r="R29" s="13">
        <f>Inp_All!R34</f>
        <v>2</v>
      </c>
      <c r="S29" s="13">
        <f>Inp_All!S34</f>
        <v>1</v>
      </c>
      <c r="T29" s="13">
        <f>Inp_All!T34</f>
        <v>1</v>
      </c>
      <c r="U29" s="13">
        <f>Inp_All!U34</f>
        <v>1</v>
      </c>
      <c r="V29" s="13">
        <f>Inp_All!V34</f>
        <v>1</v>
      </c>
    </row>
    <row r="30" spans="1:22" ht="13.15" hidden="1" outlineLevel="1" x14ac:dyDescent="0.35">
      <c r="E30" s="1" t="s">
        <v>43</v>
      </c>
      <c r="F30" s="1" t="s">
        <v>35</v>
      </c>
      <c r="G30" s="1" t="s">
        <v>55</v>
      </c>
      <c r="H30" s="1" t="s">
        <v>85</v>
      </c>
      <c r="I30" s="9"/>
      <c r="J30" s="13">
        <f>Inp_All!J35</f>
        <v>6</v>
      </c>
      <c r="K30" s="13">
        <f>Inp_All!K35</f>
        <v>6</v>
      </c>
      <c r="L30" s="13">
        <f>Inp_All!L35</f>
        <v>6</v>
      </c>
      <c r="M30" s="13">
        <f>Inp_All!M35</f>
        <v>6</v>
      </c>
      <c r="N30" s="13">
        <f>Inp_All!N35</f>
        <v>6</v>
      </c>
      <c r="O30" s="13">
        <f>Inp_All!O35</f>
        <v>2</v>
      </c>
      <c r="P30" s="13">
        <f>Inp_All!P35</f>
        <v>2</v>
      </c>
      <c r="Q30" s="13">
        <f>Inp_All!Q35</f>
        <v>2</v>
      </c>
      <c r="R30" s="13">
        <f>Inp_All!R35</f>
        <v>2</v>
      </c>
      <c r="S30" s="13">
        <f>Inp_All!S35</f>
        <v>1</v>
      </c>
      <c r="T30" s="13">
        <f>Inp_All!T35</f>
        <v>1</v>
      </c>
      <c r="U30" s="13">
        <f>Inp_All!U35</f>
        <v>1</v>
      </c>
      <c r="V30" s="13">
        <f>Inp_All!V35</f>
        <v>1</v>
      </c>
    </row>
    <row r="31" spans="1:22" ht="13.15" hidden="1" outlineLevel="1" x14ac:dyDescent="0.35">
      <c r="E31" s="1" t="s">
        <v>44</v>
      </c>
      <c r="F31" s="1" t="s">
        <v>35</v>
      </c>
      <c r="G31" s="1" t="s">
        <v>55</v>
      </c>
      <c r="H31" s="1" t="s">
        <v>85</v>
      </c>
      <c r="I31" s="9"/>
      <c r="J31" s="13">
        <f>Inp_All!J36</f>
        <v>17</v>
      </c>
      <c r="K31" s="13">
        <f>Inp_All!K36</f>
        <v>17</v>
      </c>
      <c r="L31" s="13">
        <f>Inp_All!L36</f>
        <v>17</v>
      </c>
      <c r="M31" s="13">
        <f>Inp_All!M36</f>
        <v>17</v>
      </c>
      <c r="N31" s="13">
        <f>Inp_All!N36</f>
        <v>17</v>
      </c>
      <c r="O31" s="13">
        <f>Inp_All!O36</f>
        <v>6</v>
      </c>
      <c r="P31" s="13">
        <f>Inp_All!P36</f>
        <v>6</v>
      </c>
      <c r="Q31" s="13">
        <f>Inp_All!Q36</f>
        <v>6</v>
      </c>
      <c r="R31" s="13">
        <f>Inp_All!R36</f>
        <v>6</v>
      </c>
      <c r="S31" s="13">
        <f>Inp_All!S36</f>
        <v>3</v>
      </c>
      <c r="T31" s="13">
        <f>Inp_All!T36</f>
        <v>3</v>
      </c>
      <c r="U31" s="13">
        <f>Inp_All!U36</f>
        <v>2</v>
      </c>
      <c r="V31" s="13">
        <f>Inp_All!V36</f>
        <v>2</v>
      </c>
    </row>
    <row r="32" spans="1:22" ht="13.15" hidden="1" outlineLevel="1" x14ac:dyDescent="0.35">
      <c r="E32" s="1" t="s">
        <v>45</v>
      </c>
      <c r="F32" s="1" t="s">
        <v>35</v>
      </c>
      <c r="G32" s="1" t="s">
        <v>55</v>
      </c>
      <c r="H32" s="1" t="s">
        <v>85</v>
      </c>
      <c r="I32" s="9"/>
      <c r="J32" s="13">
        <f>Inp_All!J37</f>
        <v>12</v>
      </c>
      <c r="K32" s="13">
        <f>Inp_All!K37</f>
        <v>12</v>
      </c>
      <c r="L32" s="13">
        <f>Inp_All!L37</f>
        <v>12</v>
      </c>
      <c r="M32" s="13">
        <f>Inp_All!M37</f>
        <v>12</v>
      </c>
      <c r="N32" s="13">
        <f>Inp_All!N37</f>
        <v>12</v>
      </c>
      <c r="O32" s="13">
        <f>Inp_All!O37</f>
        <v>4</v>
      </c>
      <c r="P32" s="13">
        <f>Inp_All!P37</f>
        <v>4</v>
      </c>
      <c r="Q32" s="13">
        <f>Inp_All!Q37</f>
        <v>4</v>
      </c>
      <c r="R32" s="13">
        <f>Inp_All!R37</f>
        <v>4</v>
      </c>
      <c r="S32" s="13">
        <f>Inp_All!S37</f>
        <v>3</v>
      </c>
      <c r="T32" s="13">
        <f>Inp_All!T37</f>
        <v>3</v>
      </c>
      <c r="U32" s="13">
        <f>Inp_All!U37</f>
        <v>2</v>
      </c>
      <c r="V32" s="13">
        <f>Inp_All!V37</f>
        <v>2</v>
      </c>
    </row>
    <row r="33" spans="1:22" ht="13.15" hidden="1" outlineLevel="1" x14ac:dyDescent="0.35">
      <c r="E33" s="1" t="s">
        <v>46</v>
      </c>
      <c r="F33" s="1" t="s">
        <v>35</v>
      </c>
      <c r="G33" s="1" t="s">
        <v>55</v>
      </c>
      <c r="H33" s="1" t="s">
        <v>85</v>
      </c>
      <c r="I33" s="9"/>
      <c r="J33" s="13">
        <f>Inp_All!J38</f>
        <v>6</v>
      </c>
      <c r="K33" s="13">
        <f>Inp_All!K38</f>
        <v>6</v>
      </c>
      <c r="L33" s="13">
        <f>Inp_All!L38</f>
        <v>6</v>
      </c>
      <c r="M33" s="13">
        <f>Inp_All!M38</f>
        <v>6</v>
      </c>
      <c r="N33" s="13">
        <f>Inp_All!N38</f>
        <v>6</v>
      </c>
      <c r="O33" s="13">
        <f>Inp_All!O38</f>
        <v>2</v>
      </c>
      <c r="P33" s="13">
        <f>Inp_All!P38</f>
        <v>2</v>
      </c>
      <c r="Q33" s="13">
        <f>Inp_All!Q38</f>
        <v>2</v>
      </c>
      <c r="R33" s="13">
        <f>Inp_All!R38</f>
        <v>2</v>
      </c>
      <c r="S33" s="13">
        <f>Inp_All!S38</f>
        <v>1</v>
      </c>
      <c r="T33" s="13">
        <f>Inp_All!T38</f>
        <v>1</v>
      </c>
      <c r="U33" s="13">
        <f>Inp_All!U38</f>
        <v>1</v>
      </c>
      <c r="V33" s="13">
        <f>Inp_All!V38</f>
        <v>1</v>
      </c>
    </row>
    <row r="34" spans="1:22" ht="13.15" hidden="1" outlineLevel="1" x14ac:dyDescent="0.35">
      <c r="E34" s="1" t="s">
        <v>47</v>
      </c>
      <c r="F34" s="1" t="s">
        <v>35</v>
      </c>
      <c r="G34" s="1" t="s">
        <v>55</v>
      </c>
      <c r="H34" s="1" t="s">
        <v>85</v>
      </c>
      <c r="I34" s="9"/>
      <c r="J34" s="13">
        <f>Inp_All!J39</f>
        <v>8</v>
      </c>
      <c r="K34" s="13">
        <f>Inp_All!K39</f>
        <v>8</v>
      </c>
      <c r="L34" s="13">
        <f>Inp_All!L39</f>
        <v>8</v>
      </c>
      <c r="M34" s="13">
        <f>Inp_All!M39</f>
        <v>8</v>
      </c>
      <c r="N34" s="13">
        <f>Inp_All!N39</f>
        <v>8</v>
      </c>
      <c r="O34" s="13">
        <f>Inp_All!O39</f>
        <v>3</v>
      </c>
      <c r="P34" s="13">
        <f>Inp_All!P39</f>
        <v>3</v>
      </c>
      <c r="Q34" s="13">
        <f>Inp_All!Q39</f>
        <v>3</v>
      </c>
      <c r="R34" s="13">
        <f>Inp_All!R39</f>
        <v>3</v>
      </c>
      <c r="S34" s="13">
        <f>Inp_All!S39</f>
        <v>1</v>
      </c>
      <c r="T34" s="13">
        <f>Inp_All!T39</f>
        <v>1</v>
      </c>
      <c r="U34" s="13">
        <f>Inp_All!U39</f>
        <v>1</v>
      </c>
      <c r="V34" s="13">
        <f>Inp_All!V39</f>
        <v>1</v>
      </c>
    </row>
    <row r="35" spans="1:22" ht="13.15" hidden="1" outlineLevel="1" x14ac:dyDescent="0.35">
      <c r="E35" s="1" t="s">
        <v>48</v>
      </c>
      <c r="F35" s="1" t="s">
        <v>35</v>
      </c>
      <c r="G35" s="1" t="s">
        <v>55</v>
      </c>
      <c r="H35" s="1" t="s">
        <v>85</v>
      </c>
      <c r="I35" s="9"/>
      <c r="J35" s="13">
        <f>Inp_All!J40</f>
        <v>0</v>
      </c>
      <c r="K35" s="13">
        <f>Inp_All!K40</f>
        <v>0</v>
      </c>
      <c r="L35" s="13">
        <f>Inp_All!L40</f>
        <v>0</v>
      </c>
      <c r="M35" s="13">
        <f>Inp_All!M40</f>
        <v>0</v>
      </c>
      <c r="N35" s="13">
        <f>Inp_All!N40</f>
        <v>0</v>
      </c>
      <c r="O35" s="13">
        <f>Inp_All!O40</f>
        <v>0</v>
      </c>
      <c r="P35" s="13">
        <f>Inp_All!P40</f>
        <v>0</v>
      </c>
      <c r="Q35" s="13">
        <f>Inp_All!Q40</f>
        <v>0</v>
      </c>
      <c r="R35" s="13">
        <f>Inp_All!R40</f>
        <v>0</v>
      </c>
      <c r="S35" s="13">
        <f>Inp_All!S40</f>
        <v>0</v>
      </c>
      <c r="T35" s="13">
        <f>Inp_All!T40</f>
        <v>0</v>
      </c>
      <c r="U35" s="13">
        <f>Inp_All!U40</f>
        <v>0</v>
      </c>
      <c r="V35" s="13">
        <f>Inp_All!V40</f>
        <v>0</v>
      </c>
    </row>
    <row r="36" spans="1:22" ht="13.15" collapsed="1" x14ac:dyDescent="0.35">
      <c r="E36" s="1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2" s="70" customFormat="1" ht="13.15" x14ac:dyDescent="0.35">
      <c r="A37" s="69" t="s">
        <v>58</v>
      </c>
      <c r="B37" s="69"/>
    </row>
    <row r="38" spans="1:22" ht="13.15" x14ac:dyDescent="0.35">
      <c r="E38" s="1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0"/>
    </row>
    <row r="39" spans="1:22" ht="13.15" x14ac:dyDescent="0.35">
      <c r="E39" s="1" t="s">
        <v>34</v>
      </c>
      <c r="F39" s="1" t="s">
        <v>35</v>
      </c>
      <c r="G39" s="1" t="s">
        <v>58</v>
      </c>
      <c r="H39" s="1" t="s">
        <v>37</v>
      </c>
      <c r="I39" s="9"/>
      <c r="J39" s="18">
        <f t="shared" ref="J39:V39" si="0">J24-J9</f>
        <v>3</v>
      </c>
      <c r="K39" s="18">
        <f t="shared" si="0"/>
        <v>9</v>
      </c>
      <c r="L39" s="18">
        <f t="shared" si="0"/>
        <v>2</v>
      </c>
      <c r="M39" s="18">
        <f t="shared" si="0"/>
        <v>3</v>
      </c>
      <c r="N39" s="18">
        <f t="shared" si="0"/>
        <v>-1</v>
      </c>
      <c r="O39" s="18">
        <f t="shared" si="0"/>
        <v>-7</v>
      </c>
      <c r="P39" s="18">
        <f t="shared" si="0"/>
        <v>-15</v>
      </c>
      <c r="Q39" s="18">
        <f t="shared" si="0"/>
        <v>-6</v>
      </c>
      <c r="R39" s="18">
        <f t="shared" si="0"/>
        <v>-10</v>
      </c>
      <c r="S39" s="18">
        <f t="shared" si="0"/>
        <v>-8</v>
      </c>
      <c r="T39" s="18">
        <f t="shared" si="0"/>
        <v>-11</v>
      </c>
      <c r="U39" s="18">
        <f t="shared" si="0"/>
        <v>-9</v>
      </c>
      <c r="V39" s="18">
        <f t="shared" si="0"/>
        <v>-9</v>
      </c>
    </row>
    <row r="40" spans="1:22" ht="13.15" hidden="1" outlineLevel="1" x14ac:dyDescent="0.35">
      <c r="E40" s="1" t="s">
        <v>38</v>
      </c>
      <c r="F40" s="1" t="s">
        <v>35</v>
      </c>
      <c r="G40" s="1" t="s">
        <v>58</v>
      </c>
      <c r="H40" s="1" t="s">
        <v>37</v>
      </c>
      <c r="I40" s="9"/>
      <c r="J40" s="18">
        <f t="shared" ref="J40:V40" si="1">J25-J10</f>
        <v>2</v>
      </c>
      <c r="K40" s="18">
        <f t="shared" si="1"/>
        <v>-1</v>
      </c>
      <c r="L40" s="18">
        <f t="shared" si="1"/>
        <v>4</v>
      </c>
      <c r="M40" s="18">
        <f t="shared" si="1"/>
        <v>1</v>
      </c>
      <c r="N40" s="18">
        <f t="shared" si="1"/>
        <v>4</v>
      </c>
      <c r="O40" s="18">
        <f t="shared" si="1"/>
        <v>0</v>
      </c>
      <c r="P40" s="18">
        <f t="shared" si="1"/>
        <v>-1</v>
      </c>
      <c r="Q40" s="18">
        <f t="shared" si="1"/>
        <v>-3</v>
      </c>
      <c r="R40" s="18">
        <f t="shared" si="1"/>
        <v>0</v>
      </c>
      <c r="S40" s="18">
        <f t="shared" si="1"/>
        <v>-2</v>
      </c>
      <c r="T40" s="18">
        <f t="shared" si="1"/>
        <v>-2</v>
      </c>
      <c r="U40" s="18">
        <f t="shared" si="1"/>
        <v>-4</v>
      </c>
      <c r="V40" s="18">
        <f t="shared" si="1"/>
        <v>-6</v>
      </c>
    </row>
    <row r="41" spans="1:22" ht="13.15" hidden="1" outlineLevel="1" x14ac:dyDescent="0.35">
      <c r="E41" s="1" t="s">
        <v>39</v>
      </c>
      <c r="F41" s="1" t="s">
        <v>35</v>
      </c>
      <c r="G41" s="1" t="s">
        <v>58</v>
      </c>
      <c r="H41" s="1" t="s">
        <v>37</v>
      </c>
      <c r="I41" s="9"/>
      <c r="J41" s="18">
        <f t="shared" ref="J41:V41" si="2">J26-J11</f>
        <v>0</v>
      </c>
      <c r="K41" s="18">
        <f t="shared" si="2"/>
        <v>0</v>
      </c>
      <c r="L41" s="18">
        <f t="shared" si="2"/>
        <v>0</v>
      </c>
      <c r="M41" s="18">
        <f t="shared" si="2"/>
        <v>0</v>
      </c>
      <c r="N41" s="18">
        <f t="shared" si="2"/>
        <v>0</v>
      </c>
      <c r="O41" s="18">
        <f t="shared" si="2"/>
        <v>0</v>
      </c>
      <c r="P41" s="18">
        <f t="shared" si="2"/>
        <v>1</v>
      </c>
      <c r="Q41" s="18">
        <f t="shared" si="2"/>
        <v>1</v>
      </c>
      <c r="R41" s="18">
        <f t="shared" si="2"/>
        <v>1</v>
      </c>
      <c r="S41" s="18">
        <f t="shared" si="2"/>
        <v>1</v>
      </c>
      <c r="T41" s="18">
        <f t="shared" si="2"/>
        <v>1</v>
      </c>
      <c r="U41" s="18">
        <f t="shared" si="2"/>
        <v>1</v>
      </c>
      <c r="V41" s="18">
        <f t="shared" si="2"/>
        <v>1</v>
      </c>
    </row>
    <row r="42" spans="1:22" ht="13.15" hidden="1" outlineLevel="1" x14ac:dyDescent="0.35">
      <c r="E42" s="1" t="s">
        <v>40</v>
      </c>
      <c r="F42" s="1" t="s">
        <v>35</v>
      </c>
      <c r="G42" s="1" t="s">
        <v>58</v>
      </c>
      <c r="H42" s="1" t="s">
        <v>37</v>
      </c>
      <c r="I42" s="9"/>
      <c r="J42" s="18">
        <f t="shared" ref="J42:V42" si="3">J27-J12</f>
        <v>-6</v>
      </c>
      <c r="K42" s="18">
        <f t="shared" si="3"/>
        <v>2</v>
      </c>
      <c r="L42" s="18">
        <f t="shared" si="3"/>
        <v>0</v>
      </c>
      <c r="M42" s="18">
        <f t="shared" si="3"/>
        <v>2</v>
      </c>
      <c r="N42" s="18">
        <f t="shared" si="3"/>
        <v>0</v>
      </c>
      <c r="O42" s="18">
        <f t="shared" si="3"/>
        <v>-7</v>
      </c>
      <c r="P42" s="18">
        <f t="shared" si="3"/>
        <v>-2</v>
      </c>
      <c r="Q42" s="18">
        <f t="shared" si="3"/>
        <v>0</v>
      </c>
      <c r="R42" s="18">
        <f t="shared" si="3"/>
        <v>-1</v>
      </c>
      <c r="S42" s="18">
        <f t="shared" si="3"/>
        <v>-3</v>
      </c>
      <c r="T42" s="18">
        <f t="shared" si="3"/>
        <v>0</v>
      </c>
      <c r="U42" s="18">
        <f t="shared" si="3"/>
        <v>1</v>
      </c>
      <c r="V42" s="18">
        <f t="shared" si="3"/>
        <v>1</v>
      </c>
    </row>
    <row r="43" spans="1:22" ht="13.15" hidden="1" outlineLevel="1" x14ac:dyDescent="0.35">
      <c r="E43" s="1" t="s">
        <v>41</v>
      </c>
      <c r="F43" s="1" t="s">
        <v>35</v>
      </c>
      <c r="G43" s="1" t="s">
        <v>58</v>
      </c>
      <c r="H43" s="1" t="s">
        <v>37</v>
      </c>
      <c r="I43" s="9"/>
      <c r="J43" s="18">
        <f t="shared" ref="J43:V43" si="4">J28-J13</f>
        <v>-1</v>
      </c>
      <c r="K43" s="18">
        <f t="shared" si="4"/>
        <v>0</v>
      </c>
      <c r="L43" s="18">
        <f t="shared" si="4"/>
        <v>7</v>
      </c>
      <c r="M43" s="18">
        <f t="shared" si="4"/>
        <v>4</v>
      </c>
      <c r="N43" s="18">
        <f t="shared" si="4"/>
        <v>12</v>
      </c>
      <c r="O43" s="18">
        <f t="shared" si="4"/>
        <v>-2</v>
      </c>
      <c r="P43" s="18">
        <f t="shared" si="4"/>
        <v>3</v>
      </c>
      <c r="Q43" s="18">
        <f t="shared" si="4"/>
        <v>-2</v>
      </c>
      <c r="R43" s="18">
        <f t="shared" si="4"/>
        <v>1</v>
      </c>
      <c r="S43" s="18">
        <f t="shared" si="4"/>
        <v>1</v>
      </c>
      <c r="T43" s="18">
        <f t="shared" si="4"/>
        <v>-1</v>
      </c>
      <c r="U43" s="18">
        <f t="shared" si="4"/>
        <v>1</v>
      </c>
      <c r="V43" s="18">
        <f t="shared" si="4"/>
        <v>2</v>
      </c>
    </row>
    <row r="44" spans="1:22" ht="13.15" hidden="1" outlineLevel="1" x14ac:dyDescent="0.35">
      <c r="E44" s="1" t="s">
        <v>42</v>
      </c>
      <c r="F44" s="1" t="s">
        <v>35</v>
      </c>
      <c r="G44" s="1" t="s">
        <v>58</v>
      </c>
      <c r="H44" s="1" t="s">
        <v>37</v>
      </c>
      <c r="I44" s="9"/>
      <c r="J44" s="18">
        <f t="shared" ref="J44:V44" si="5">J29-J14</f>
        <v>-13</v>
      </c>
      <c r="K44" s="18">
        <f t="shared" si="5"/>
        <v>0</v>
      </c>
      <c r="L44" s="18">
        <f t="shared" si="5"/>
        <v>-6</v>
      </c>
      <c r="M44" s="18">
        <f t="shared" si="5"/>
        <v>1</v>
      </c>
      <c r="N44" s="18">
        <f t="shared" si="5"/>
        <v>-3</v>
      </c>
      <c r="O44" s="18">
        <f t="shared" si="5"/>
        <v>-2</v>
      </c>
      <c r="P44" s="18">
        <f t="shared" si="5"/>
        <v>-1</v>
      </c>
      <c r="Q44" s="18">
        <f t="shared" si="5"/>
        <v>0</v>
      </c>
      <c r="R44" s="18">
        <f t="shared" si="5"/>
        <v>1</v>
      </c>
      <c r="S44" s="18">
        <f t="shared" si="5"/>
        <v>-2</v>
      </c>
      <c r="T44" s="18">
        <f t="shared" si="5"/>
        <v>-7</v>
      </c>
      <c r="U44" s="18">
        <f t="shared" si="5"/>
        <v>-1</v>
      </c>
      <c r="V44" s="18">
        <f t="shared" si="5"/>
        <v>-1</v>
      </c>
    </row>
    <row r="45" spans="1:22" ht="13.15" hidden="1" outlineLevel="1" x14ac:dyDescent="0.35">
      <c r="E45" s="1" t="s">
        <v>43</v>
      </c>
      <c r="F45" s="1" t="s">
        <v>35</v>
      </c>
      <c r="G45" s="1" t="s">
        <v>58</v>
      </c>
      <c r="H45" s="1" t="s">
        <v>37</v>
      </c>
      <c r="I45" s="9"/>
      <c r="J45" s="18">
        <f t="shared" ref="J45:V45" si="6">J30-J15</f>
        <v>-15</v>
      </c>
      <c r="K45" s="18">
        <f t="shared" si="6"/>
        <v>-4</v>
      </c>
      <c r="L45" s="18">
        <f t="shared" si="6"/>
        <v>-3</v>
      </c>
      <c r="M45" s="18">
        <f t="shared" si="6"/>
        <v>-6</v>
      </c>
      <c r="N45" s="18">
        <f t="shared" si="6"/>
        <v>-1</v>
      </c>
      <c r="O45" s="18">
        <f t="shared" si="6"/>
        <v>-1</v>
      </c>
      <c r="P45" s="18">
        <f t="shared" si="6"/>
        <v>-2</v>
      </c>
      <c r="Q45" s="18">
        <f t="shared" si="6"/>
        <v>-5</v>
      </c>
      <c r="R45" s="18">
        <f t="shared" si="6"/>
        <v>-5</v>
      </c>
      <c r="S45" s="18">
        <f t="shared" si="6"/>
        <v>-3</v>
      </c>
      <c r="T45" s="18">
        <f t="shared" si="6"/>
        <v>-11</v>
      </c>
      <c r="U45" s="18">
        <f t="shared" si="6"/>
        <v>-4</v>
      </c>
      <c r="V45" s="18">
        <f t="shared" si="6"/>
        <v>-12</v>
      </c>
    </row>
    <row r="46" spans="1:22" ht="13.15" hidden="1" outlineLevel="1" x14ac:dyDescent="0.35">
      <c r="E46" s="1" t="s">
        <v>44</v>
      </c>
      <c r="F46" s="1" t="s">
        <v>35</v>
      </c>
      <c r="G46" s="1" t="s">
        <v>58</v>
      </c>
      <c r="H46" s="1" t="s">
        <v>37</v>
      </c>
      <c r="I46" s="9"/>
      <c r="J46" s="18">
        <f t="shared" ref="J46:V46" si="7">J31-J16</f>
        <v>-4</v>
      </c>
      <c r="K46" s="18">
        <f t="shared" si="7"/>
        <v>2</v>
      </c>
      <c r="L46" s="18">
        <f t="shared" si="7"/>
        <v>-5</v>
      </c>
      <c r="M46" s="18">
        <f t="shared" si="7"/>
        <v>1</v>
      </c>
      <c r="N46" s="18">
        <f t="shared" si="7"/>
        <v>5</v>
      </c>
      <c r="O46" s="18">
        <f t="shared" si="7"/>
        <v>-4</v>
      </c>
      <c r="P46" s="18">
        <f t="shared" si="7"/>
        <v>-4</v>
      </c>
      <c r="Q46" s="18">
        <f t="shared" si="7"/>
        <v>-3</v>
      </c>
      <c r="R46" s="18">
        <f t="shared" si="7"/>
        <v>-9</v>
      </c>
      <c r="S46" s="18">
        <f t="shared" si="7"/>
        <v>-10</v>
      </c>
      <c r="T46" s="18">
        <f t="shared" si="7"/>
        <v>-9</v>
      </c>
      <c r="U46" s="18">
        <f t="shared" si="7"/>
        <v>-15</v>
      </c>
      <c r="V46" s="18">
        <f t="shared" si="7"/>
        <v>-12</v>
      </c>
    </row>
    <row r="47" spans="1:22" ht="13.15" hidden="1" outlineLevel="1" x14ac:dyDescent="0.35">
      <c r="E47" s="1" t="s">
        <v>45</v>
      </c>
      <c r="F47" s="1" t="s">
        <v>35</v>
      </c>
      <c r="G47" s="1" t="s">
        <v>58</v>
      </c>
      <c r="H47" s="1" t="s">
        <v>37</v>
      </c>
      <c r="I47" s="9"/>
      <c r="J47" s="18">
        <f t="shared" ref="J47:V47" si="8">J32-J17</f>
        <v>8</v>
      </c>
      <c r="K47" s="18">
        <f t="shared" si="8"/>
        <v>6</v>
      </c>
      <c r="L47" s="18">
        <f t="shared" si="8"/>
        <v>5</v>
      </c>
      <c r="M47" s="18">
        <f t="shared" si="8"/>
        <v>10</v>
      </c>
      <c r="N47" s="18">
        <f t="shared" si="8"/>
        <v>6</v>
      </c>
      <c r="O47" s="18">
        <f t="shared" si="8"/>
        <v>1</v>
      </c>
      <c r="P47" s="18">
        <f t="shared" si="8"/>
        <v>2</v>
      </c>
      <c r="Q47" s="18">
        <f t="shared" si="8"/>
        <v>3</v>
      </c>
      <c r="R47" s="18">
        <f t="shared" si="8"/>
        <v>4</v>
      </c>
      <c r="S47" s="18">
        <f t="shared" si="8"/>
        <v>3</v>
      </c>
      <c r="T47" s="18">
        <f t="shared" si="8"/>
        <v>2</v>
      </c>
      <c r="U47" s="18">
        <f t="shared" si="8"/>
        <v>2</v>
      </c>
      <c r="V47" s="18">
        <f t="shared" si="8"/>
        <v>1</v>
      </c>
    </row>
    <row r="48" spans="1:22" ht="13.15" hidden="1" outlineLevel="1" x14ac:dyDescent="0.35">
      <c r="E48" s="1" t="s">
        <v>46</v>
      </c>
      <c r="F48" s="1" t="s">
        <v>35</v>
      </c>
      <c r="G48" s="1" t="s">
        <v>58</v>
      </c>
      <c r="H48" s="1" t="s">
        <v>37</v>
      </c>
      <c r="I48" s="9"/>
      <c r="J48" s="18">
        <f t="shared" ref="J48:V48" si="9">J33-J18</f>
        <v>4</v>
      </c>
      <c r="K48" s="18">
        <f t="shared" si="9"/>
        <v>6</v>
      </c>
      <c r="L48" s="18">
        <f t="shared" si="9"/>
        <v>0</v>
      </c>
      <c r="M48" s="18">
        <f t="shared" si="9"/>
        <v>3</v>
      </c>
      <c r="N48" s="18">
        <f t="shared" si="9"/>
        <v>3</v>
      </c>
      <c r="O48" s="18">
        <f t="shared" si="9"/>
        <v>0</v>
      </c>
      <c r="P48" s="18">
        <f t="shared" si="9"/>
        <v>-1</v>
      </c>
      <c r="Q48" s="18">
        <f t="shared" si="9"/>
        <v>-2</v>
      </c>
      <c r="R48" s="18">
        <f t="shared" si="9"/>
        <v>1</v>
      </c>
      <c r="S48" s="18">
        <f t="shared" si="9"/>
        <v>-3</v>
      </c>
      <c r="T48" s="18">
        <f t="shared" si="9"/>
        <v>-4</v>
      </c>
      <c r="U48" s="18">
        <f t="shared" si="9"/>
        <v>-4</v>
      </c>
      <c r="V48" s="18">
        <f t="shared" si="9"/>
        <v>0</v>
      </c>
    </row>
    <row r="49" spans="1:22" ht="13.15" hidden="1" outlineLevel="1" x14ac:dyDescent="0.35">
      <c r="E49" s="1" t="s">
        <v>47</v>
      </c>
      <c r="F49" s="1" t="s">
        <v>35</v>
      </c>
      <c r="G49" s="1" t="s">
        <v>58</v>
      </c>
      <c r="H49" s="1" t="s">
        <v>37</v>
      </c>
      <c r="I49" s="9"/>
      <c r="J49" s="18">
        <f t="shared" ref="J49:V49" si="10">J34-J19</f>
        <v>-7</v>
      </c>
      <c r="K49" s="18">
        <f t="shared" si="10"/>
        <v>2</v>
      </c>
      <c r="L49" s="18">
        <f t="shared" si="10"/>
        <v>-3</v>
      </c>
      <c r="M49" s="18">
        <f t="shared" si="10"/>
        <v>4</v>
      </c>
      <c r="N49" s="18">
        <f t="shared" si="10"/>
        <v>1</v>
      </c>
      <c r="O49" s="18">
        <f t="shared" si="10"/>
        <v>-4</v>
      </c>
      <c r="P49" s="18">
        <f t="shared" si="10"/>
        <v>-3</v>
      </c>
      <c r="Q49" s="18">
        <f t="shared" si="10"/>
        <v>-11</v>
      </c>
      <c r="R49" s="18">
        <f t="shared" si="10"/>
        <v>-4</v>
      </c>
      <c r="S49" s="18">
        <f t="shared" si="10"/>
        <v>-2</v>
      </c>
      <c r="T49" s="18">
        <f t="shared" si="10"/>
        <v>-4</v>
      </c>
      <c r="U49" s="18">
        <f t="shared" si="10"/>
        <v>-2</v>
      </c>
      <c r="V49" s="18">
        <f t="shared" si="10"/>
        <v>-4</v>
      </c>
    </row>
    <row r="50" spans="1:22" ht="13.15" collapsed="1" x14ac:dyDescent="0.35">
      <c r="E50" s="1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</row>
    <row r="51" spans="1:22" s="65" customFormat="1" ht="13.15" x14ac:dyDescent="0.4">
      <c r="A51" s="65" t="s">
        <v>15</v>
      </c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2801F-E291-4E79-A310-5E0828E95025}">
  <sheetPr codeName="Sheet12">
    <tabColor rgb="FFCCCCCE"/>
  </sheetPr>
  <dimension ref="A1:AD255"/>
  <sheetViews>
    <sheetView showGridLines="0" zoomScale="80" zoomScaleNormal="80" workbookViewId="0">
      <pane ySplit="5" topLeftCell="A7" activePane="bottomLeft" state="frozen"/>
      <selection pane="bottomLeft"/>
    </sheetView>
  </sheetViews>
  <sheetFormatPr defaultColWidth="0" defaultRowHeight="14.25" zeroHeight="1" outlineLevelRow="1" x14ac:dyDescent="0.45"/>
  <cols>
    <col min="1" max="1" width="1" style="6" customWidth="1"/>
    <col min="2" max="4" width="1" style="1" customWidth="1"/>
    <col min="5" max="5" width="9.625" style="63" customWidth="1"/>
    <col min="6" max="6" width="20.375" style="1" bestFit="1" customWidth="1"/>
    <col min="7" max="7" width="40.875" style="1" bestFit="1" customWidth="1"/>
    <col min="8" max="8" width="10.25" style="23" bestFit="1" customWidth="1"/>
    <col min="9" max="9" width="8.5" style="23" customWidth="1"/>
    <col min="10" max="10" width="8.125" style="23" customWidth="1"/>
    <col min="11" max="11" width="2.75" style="1" customWidth="1"/>
    <col min="12" max="24" width="9" style="1" customWidth="1"/>
    <col min="25" max="25" width="9" style="1" hidden="1" customWidth="1"/>
    <col min="26" max="30" width="0" style="1" hidden="1" customWidth="1"/>
    <col min="31" max="16384" width="9" style="1" hidden="1"/>
  </cols>
  <sheetData>
    <row r="1" spans="1:24" s="4" customFormat="1" ht="30.75" x14ac:dyDescent="0.35">
      <c r="A1" s="4" t="str">
        <f ca="1">RIGHT(CELL("filename", A1), LEN(CELL("filename", A1)) - SEARCH("]", CELL("filename", A1)))</f>
        <v>Percentiles_WaSC</v>
      </c>
      <c r="D1" s="5"/>
      <c r="H1" s="22"/>
      <c r="I1" s="22"/>
      <c r="J1" s="22"/>
    </row>
    <row r="2" spans="1:24" ht="13.15" x14ac:dyDescent="0.35">
      <c r="E2" s="1"/>
      <c r="L2" s="6" t="s">
        <v>16</v>
      </c>
      <c r="M2" s="6" t="s">
        <v>17</v>
      </c>
      <c r="N2" s="6" t="s">
        <v>18</v>
      </c>
      <c r="O2" s="6" t="s">
        <v>19</v>
      </c>
      <c r="P2" s="6" t="s">
        <v>20</v>
      </c>
      <c r="Q2" s="6" t="s">
        <v>21</v>
      </c>
      <c r="R2" s="6" t="s">
        <v>22</v>
      </c>
      <c r="S2" s="6" t="s">
        <v>23</v>
      </c>
      <c r="T2" s="6" t="s">
        <v>24</v>
      </c>
      <c r="U2" s="6" t="s">
        <v>25</v>
      </c>
      <c r="V2" s="6" t="s">
        <v>26</v>
      </c>
      <c r="W2" s="6" t="s">
        <v>27</v>
      </c>
      <c r="X2" s="6" t="s">
        <v>28</v>
      </c>
    </row>
    <row r="3" spans="1:24" ht="13.15" x14ac:dyDescent="0.35">
      <c r="E3" s="7" t="s">
        <v>29</v>
      </c>
      <c r="F3" s="7" t="s">
        <v>30</v>
      </c>
      <c r="G3" s="7" t="s">
        <v>31</v>
      </c>
      <c r="H3" s="24" t="s">
        <v>59</v>
      </c>
      <c r="I3" s="87" t="s">
        <v>60</v>
      </c>
      <c r="J3" s="88" t="s">
        <v>61</v>
      </c>
      <c r="K3" s="7"/>
    </row>
    <row r="4" spans="1:24" ht="13.15" x14ac:dyDescent="0.35">
      <c r="E4" s="1"/>
    </row>
    <row r="5" spans="1:24" ht="13.15" x14ac:dyDescent="0.35">
      <c r="E5" s="1"/>
      <c r="K5" s="3"/>
    </row>
    <row r="6" spans="1:24" ht="13.15" x14ac:dyDescent="0.35">
      <c r="E6" s="1"/>
    </row>
    <row r="7" spans="1:24" s="70" customFormat="1" ht="13.15" x14ac:dyDescent="0.35">
      <c r="A7" s="69" t="s">
        <v>58</v>
      </c>
      <c r="B7" s="69"/>
    </row>
    <row r="8" spans="1:24" ht="13.15" x14ac:dyDescent="0.35">
      <c r="E8" s="1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1:24" ht="13.15" x14ac:dyDescent="0.35">
      <c r="E9" s="1" t="s">
        <v>34</v>
      </c>
      <c r="F9" s="1" t="s">
        <v>35</v>
      </c>
      <c r="G9" s="1" t="s">
        <v>58</v>
      </c>
      <c r="H9" s="89"/>
      <c r="I9" s="89"/>
      <c r="J9" s="89"/>
      <c r="K9" s="9"/>
      <c r="L9" s="13">
        <f>'Performance Range_WaSC'!J39</f>
        <v>3</v>
      </c>
      <c r="M9" s="13">
        <f>'Performance Range_WaSC'!K39</f>
        <v>9</v>
      </c>
      <c r="N9" s="13">
        <f>'Performance Range_WaSC'!L39</f>
        <v>2</v>
      </c>
      <c r="O9" s="13">
        <f>'Performance Range_WaSC'!M39</f>
        <v>3</v>
      </c>
      <c r="P9" s="13">
        <f>'Performance Range_WaSC'!N39</f>
        <v>-1</v>
      </c>
      <c r="Q9" s="13">
        <f>'Performance Range_WaSC'!O39</f>
        <v>-7</v>
      </c>
      <c r="R9" s="13">
        <f>'Performance Range_WaSC'!P39</f>
        <v>-15</v>
      </c>
      <c r="S9" s="13">
        <f>'Performance Range_WaSC'!Q39</f>
        <v>-6</v>
      </c>
      <c r="T9" s="13">
        <f>'Performance Range_WaSC'!R39</f>
        <v>-10</v>
      </c>
      <c r="U9" s="13">
        <f>'Performance Range_WaSC'!S39</f>
        <v>-8</v>
      </c>
      <c r="V9" s="13">
        <f>'Performance Range_WaSC'!T39</f>
        <v>-11</v>
      </c>
      <c r="W9" s="13">
        <f>'Performance Range_WaSC'!U39</f>
        <v>-9</v>
      </c>
      <c r="X9" s="13">
        <f>'Performance Range_WaSC'!V39</f>
        <v>-9</v>
      </c>
    </row>
    <row r="10" spans="1:24" ht="13.15" hidden="1" outlineLevel="1" x14ac:dyDescent="0.35">
      <c r="E10" s="1" t="s">
        <v>38</v>
      </c>
      <c r="F10" s="1" t="s">
        <v>35</v>
      </c>
      <c r="G10" s="1" t="s">
        <v>58</v>
      </c>
      <c r="H10" s="89"/>
      <c r="I10" s="89"/>
      <c r="J10" s="89"/>
      <c r="K10" s="9"/>
      <c r="L10" s="13">
        <f>'Performance Range_WaSC'!J40</f>
        <v>2</v>
      </c>
      <c r="M10" s="13">
        <f>'Performance Range_WaSC'!K40</f>
        <v>-1</v>
      </c>
      <c r="N10" s="13">
        <f>'Performance Range_WaSC'!L40</f>
        <v>4</v>
      </c>
      <c r="O10" s="13">
        <f>'Performance Range_WaSC'!M40</f>
        <v>1</v>
      </c>
      <c r="P10" s="13">
        <f>'Performance Range_WaSC'!N40</f>
        <v>4</v>
      </c>
      <c r="Q10" s="13">
        <f>'Performance Range_WaSC'!O40</f>
        <v>0</v>
      </c>
      <c r="R10" s="13">
        <f>'Performance Range_WaSC'!P40</f>
        <v>-1</v>
      </c>
      <c r="S10" s="13">
        <f>'Performance Range_WaSC'!Q40</f>
        <v>-3</v>
      </c>
      <c r="T10" s="13">
        <f>'Performance Range_WaSC'!R40</f>
        <v>0</v>
      </c>
      <c r="U10" s="13">
        <f>'Performance Range_WaSC'!S40</f>
        <v>-2</v>
      </c>
      <c r="V10" s="13">
        <f>'Performance Range_WaSC'!T40</f>
        <v>-2</v>
      </c>
      <c r="W10" s="13">
        <f>'Performance Range_WaSC'!U40</f>
        <v>-4</v>
      </c>
      <c r="X10" s="13">
        <f>'Performance Range_WaSC'!V40</f>
        <v>-6</v>
      </c>
    </row>
    <row r="11" spans="1:24" ht="13.15" hidden="1" outlineLevel="1" x14ac:dyDescent="0.35">
      <c r="E11" s="1" t="s">
        <v>39</v>
      </c>
      <c r="F11" s="1" t="s">
        <v>35</v>
      </c>
      <c r="G11" s="1" t="s">
        <v>58</v>
      </c>
      <c r="H11" s="89"/>
      <c r="I11" s="89"/>
      <c r="J11" s="89"/>
      <c r="K11" s="9"/>
      <c r="L11" s="13">
        <f>'Performance Range_WaSC'!J41</f>
        <v>0</v>
      </c>
      <c r="M11" s="13">
        <f>'Performance Range_WaSC'!K41</f>
        <v>0</v>
      </c>
      <c r="N11" s="13">
        <f>'Performance Range_WaSC'!L41</f>
        <v>0</v>
      </c>
      <c r="O11" s="13">
        <f>'Performance Range_WaSC'!M41</f>
        <v>0</v>
      </c>
      <c r="P11" s="13">
        <f>'Performance Range_WaSC'!N41</f>
        <v>0</v>
      </c>
      <c r="Q11" s="13">
        <f>'Performance Range_WaSC'!O41</f>
        <v>0</v>
      </c>
      <c r="R11" s="13">
        <f>'Performance Range_WaSC'!P41</f>
        <v>1</v>
      </c>
      <c r="S11" s="13">
        <f>'Performance Range_WaSC'!Q41</f>
        <v>1</v>
      </c>
      <c r="T11" s="13">
        <f>'Performance Range_WaSC'!R41</f>
        <v>1</v>
      </c>
      <c r="U11" s="13">
        <f>'Performance Range_WaSC'!S41</f>
        <v>1</v>
      </c>
      <c r="V11" s="13">
        <f>'Performance Range_WaSC'!T41</f>
        <v>1</v>
      </c>
      <c r="W11" s="13">
        <f>'Performance Range_WaSC'!U41</f>
        <v>1</v>
      </c>
      <c r="X11" s="13">
        <f>'Performance Range_WaSC'!V41</f>
        <v>1</v>
      </c>
    </row>
    <row r="12" spans="1:24" ht="13.15" hidden="1" outlineLevel="1" x14ac:dyDescent="0.35">
      <c r="E12" s="1" t="s">
        <v>40</v>
      </c>
      <c r="F12" s="1" t="s">
        <v>35</v>
      </c>
      <c r="G12" s="1" t="s">
        <v>58</v>
      </c>
      <c r="H12" s="89"/>
      <c r="I12" s="89"/>
      <c r="J12" s="89"/>
      <c r="K12" s="9"/>
      <c r="L12" s="13">
        <f>'Performance Range_WaSC'!J42</f>
        <v>-6</v>
      </c>
      <c r="M12" s="13">
        <f>'Performance Range_WaSC'!K42</f>
        <v>2</v>
      </c>
      <c r="N12" s="13">
        <f>'Performance Range_WaSC'!L42</f>
        <v>0</v>
      </c>
      <c r="O12" s="13">
        <f>'Performance Range_WaSC'!M42</f>
        <v>2</v>
      </c>
      <c r="P12" s="13">
        <f>'Performance Range_WaSC'!N42</f>
        <v>0</v>
      </c>
      <c r="Q12" s="13">
        <f>'Performance Range_WaSC'!O42</f>
        <v>-7</v>
      </c>
      <c r="R12" s="13">
        <f>'Performance Range_WaSC'!P42</f>
        <v>-2</v>
      </c>
      <c r="S12" s="13">
        <f>'Performance Range_WaSC'!Q42</f>
        <v>0</v>
      </c>
      <c r="T12" s="13">
        <f>'Performance Range_WaSC'!R42</f>
        <v>-1</v>
      </c>
      <c r="U12" s="13">
        <f>'Performance Range_WaSC'!S42</f>
        <v>-3</v>
      </c>
      <c r="V12" s="13">
        <f>'Performance Range_WaSC'!T42</f>
        <v>0</v>
      </c>
      <c r="W12" s="13">
        <f>'Performance Range_WaSC'!U42</f>
        <v>1</v>
      </c>
      <c r="X12" s="13">
        <f>'Performance Range_WaSC'!V42</f>
        <v>1</v>
      </c>
    </row>
    <row r="13" spans="1:24" ht="13.15" hidden="1" outlineLevel="1" x14ac:dyDescent="0.35">
      <c r="E13" s="1" t="s">
        <v>41</v>
      </c>
      <c r="F13" s="1" t="s">
        <v>35</v>
      </c>
      <c r="G13" s="1" t="s">
        <v>58</v>
      </c>
      <c r="H13" s="89"/>
      <c r="I13" s="89"/>
      <c r="J13" s="89"/>
      <c r="K13" s="9"/>
      <c r="L13" s="13">
        <f>'Performance Range_WaSC'!J43</f>
        <v>-1</v>
      </c>
      <c r="M13" s="13">
        <f>'Performance Range_WaSC'!K43</f>
        <v>0</v>
      </c>
      <c r="N13" s="13">
        <f>'Performance Range_WaSC'!L43</f>
        <v>7</v>
      </c>
      <c r="O13" s="13">
        <f>'Performance Range_WaSC'!M43</f>
        <v>4</v>
      </c>
      <c r="P13" s="13">
        <f>'Performance Range_WaSC'!N43</f>
        <v>12</v>
      </c>
      <c r="Q13" s="13">
        <f>'Performance Range_WaSC'!O43</f>
        <v>-2</v>
      </c>
      <c r="R13" s="13">
        <f>'Performance Range_WaSC'!P43</f>
        <v>3</v>
      </c>
      <c r="S13" s="13">
        <f>'Performance Range_WaSC'!Q43</f>
        <v>-2</v>
      </c>
      <c r="T13" s="13">
        <f>'Performance Range_WaSC'!R43</f>
        <v>1</v>
      </c>
      <c r="U13" s="13">
        <f>'Performance Range_WaSC'!S43</f>
        <v>1</v>
      </c>
      <c r="V13" s="13">
        <f>'Performance Range_WaSC'!T43</f>
        <v>-1</v>
      </c>
      <c r="W13" s="13">
        <f>'Performance Range_WaSC'!U43</f>
        <v>1</v>
      </c>
      <c r="X13" s="13">
        <f>'Performance Range_WaSC'!V43</f>
        <v>2</v>
      </c>
    </row>
    <row r="14" spans="1:24" ht="13.15" hidden="1" outlineLevel="1" x14ac:dyDescent="0.35">
      <c r="E14" s="1" t="s">
        <v>42</v>
      </c>
      <c r="F14" s="1" t="s">
        <v>35</v>
      </c>
      <c r="G14" s="1" t="s">
        <v>58</v>
      </c>
      <c r="H14" s="89"/>
      <c r="I14" s="89"/>
      <c r="J14" s="89"/>
      <c r="K14" s="9"/>
      <c r="L14" s="13">
        <f>'Performance Range_WaSC'!J44</f>
        <v>-13</v>
      </c>
      <c r="M14" s="13">
        <f>'Performance Range_WaSC'!K44</f>
        <v>0</v>
      </c>
      <c r="N14" s="13">
        <f>'Performance Range_WaSC'!L44</f>
        <v>-6</v>
      </c>
      <c r="O14" s="13">
        <f>'Performance Range_WaSC'!M44</f>
        <v>1</v>
      </c>
      <c r="P14" s="13">
        <f>'Performance Range_WaSC'!N44</f>
        <v>-3</v>
      </c>
      <c r="Q14" s="13">
        <f>'Performance Range_WaSC'!O44</f>
        <v>-2</v>
      </c>
      <c r="R14" s="13">
        <f>'Performance Range_WaSC'!P44</f>
        <v>-1</v>
      </c>
      <c r="S14" s="13">
        <f>'Performance Range_WaSC'!Q44</f>
        <v>0</v>
      </c>
      <c r="T14" s="13">
        <f>'Performance Range_WaSC'!R44</f>
        <v>1</v>
      </c>
      <c r="U14" s="13">
        <f>'Performance Range_WaSC'!S44</f>
        <v>-2</v>
      </c>
      <c r="V14" s="13">
        <f>'Performance Range_WaSC'!T44</f>
        <v>-7</v>
      </c>
      <c r="W14" s="13">
        <f>'Performance Range_WaSC'!U44</f>
        <v>-1</v>
      </c>
      <c r="X14" s="13">
        <f>'Performance Range_WaSC'!V44</f>
        <v>-1</v>
      </c>
    </row>
    <row r="15" spans="1:24" ht="13.15" hidden="1" outlineLevel="1" x14ac:dyDescent="0.35">
      <c r="E15" s="1" t="s">
        <v>43</v>
      </c>
      <c r="F15" s="1" t="s">
        <v>35</v>
      </c>
      <c r="G15" s="1" t="s">
        <v>58</v>
      </c>
      <c r="H15" s="89"/>
      <c r="I15" s="89"/>
      <c r="J15" s="89"/>
      <c r="K15" s="9"/>
      <c r="L15" s="13">
        <f>'Performance Range_WaSC'!J45</f>
        <v>-15</v>
      </c>
      <c r="M15" s="13">
        <f>'Performance Range_WaSC'!K45</f>
        <v>-4</v>
      </c>
      <c r="N15" s="13">
        <f>'Performance Range_WaSC'!L45</f>
        <v>-3</v>
      </c>
      <c r="O15" s="13">
        <f>'Performance Range_WaSC'!M45</f>
        <v>-6</v>
      </c>
      <c r="P15" s="13">
        <f>'Performance Range_WaSC'!N45</f>
        <v>-1</v>
      </c>
      <c r="Q15" s="13">
        <f>'Performance Range_WaSC'!O45</f>
        <v>-1</v>
      </c>
      <c r="R15" s="13">
        <f>'Performance Range_WaSC'!P45</f>
        <v>-2</v>
      </c>
      <c r="S15" s="13">
        <f>'Performance Range_WaSC'!Q45</f>
        <v>-5</v>
      </c>
      <c r="T15" s="13">
        <f>'Performance Range_WaSC'!R45</f>
        <v>-5</v>
      </c>
      <c r="U15" s="13">
        <f>'Performance Range_WaSC'!S45</f>
        <v>-3</v>
      </c>
      <c r="V15" s="13">
        <f>'Performance Range_WaSC'!T45</f>
        <v>-11</v>
      </c>
      <c r="W15" s="13">
        <f>'Performance Range_WaSC'!U45</f>
        <v>-4</v>
      </c>
      <c r="X15" s="13">
        <f>'Performance Range_WaSC'!V45</f>
        <v>-12</v>
      </c>
    </row>
    <row r="16" spans="1:24" ht="13.15" hidden="1" outlineLevel="1" x14ac:dyDescent="0.35">
      <c r="E16" s="1" t="s">
        <v>44</v>
      </c>
      <c r="F16" s="1" t="s">
        <v>35</v>
      </c>
      <c r="G16" s="1" t="s">
        <v>58</v>
      </c>
      <c r="H16" s="89"/>
      <c r="I16" s="89"/>
      <c r="J16" s="89"/>
      <c r="K16" s="9"/>
      <c r="L16" s="13">
        <f>'Performance Range_WaSC'!J46</f>
        <v>-4</v>
      </c>
      <c r="M16" s="13">
        <f>'Performance Range_WaSC'!K46</f>
        <v>2</v>
      </c>
      <c r="N16" s="13">
        <f>'Performance Range_WaSC'!L46</f>
        <v>-5</v>
      </c>
      <c r="O16" s="13">
        <f>'Performance Range_WaSC'!M46</f>
        <v>1</v>
      </c>
      <c r="P16" s="13">
        <f>'Performance Range_WaSC'!N46</f>
        <v>5</v>
      </c>
      <c r="Q16" s="13">
        <f>'Performance Range_WaSC'!O46</f>
        <v>-4</v>
      </c>
      <c r="R16" s="13">
        <f>'Performance Range_WaSC'!P46</f>
        <v>-4</v>
      </c>
      <c r="S16" s="13">
        <f>'Performance Range_WaSC'!Q46</f>
        <v>-3</v>
      </c>
      <c r="T16" s="13">
        <f>'Performance Range_WaSC'!R46</f>
        <v>-9</v>
      </c>
      <c r="U16" s="13">
        <f>'Performance Range_WaSC'!S46</f>
        <v>-10</v>
      </c>
      <c r="V16" s="13">
        <f>'Performance Range_WaSC'!T46</f>
        <v>-9</v>
      </c>
      <c r="W16" s="13">
        <f>'Performance Range_WaSC'!U46</f>
        <v>-15</v>
      </c>
      <c r="X16" s="13">
        <f>'Performance Range_WaSC'!V46</f>
        <v>-12</v>
      </c>
    </row>
    <row r="17" spans="1:28" ht="13.15" hidden="1" outlineLevel="1" x14ac:dyDescent="0.35">
      <c r="E17" s="1" t="s">
        <v>45</v>
      </c>
      <c r="F17" s="1" t="s">
        <v>35</v>
      </c>
      <c r="G17" s="1" t="s">
        <v>58</v>
      </c>
      <c r="H17" s="89"/>
      <c r="I17" s="89"/>
      <c r="J17" s="89"/>
      <c r="K17" s="9"/>
      <c r="L17" s="13">
        <f>'Performance Range_WaSC'!J47</f>
        <v>8</v>
      </c>
      <c r="M17" s="13">
        <f>'Performance Range_WaSC'!K47</f>
        <v>6</v>
      </c>
      <c r="N17" s="13">
        <f>'Performance Range_WaSC'!L47</f>
        <v>5</v>
      </c>
      <c r="O17" s="13">
        <f>'Performance Range_WaSC'!M47</f>
        <v>10</v>
      </c>
      <c r="P17" s="13">
        <f>'Performance Range_WaSC'!N47</f>
        <v>6</v>
      </c>
      <c r="Q17" s="13">
        <f>'Performance Range_WaSC'!O47</f>
        <v>1</v>
      </c>
      <c r="R17" s="13">
        <f>'Performance Range_WaSC'!P47</f>
        <v>2</v>
      </c>
      <c r="S17" s="13">
        <f>'Performance Range_WaSC'!Q47</f>
        <v>3</v>
      </c>
      <c r="T17" s="13">
        <f>'Performance Range_WaSC'!R47</f>
        <v>4</v>
      </c>
      <c r="U17" s="13">
        <f>'Performance Range_WaSC'!S47</f>
        <v>3</v>
      </c>
      <c r="V17" s="13">
        <f>'Performance Range_WaSC'!T47</f>
        <v>2</v>
      </c>
      <c r="W17" s="13">
        <f>'Performance Range_WaSC'!U47</f>
        <v>2</v>
      </c>
      <c r="X17" s="13">
        <f>'Performance Range_WaSC'!V47</f>
        <v>1</v>
      </c>
    </row>
    <row r="18" spans="1:28" ht="13.15" hidden="1" outlineLevel="1" x14ac:dyDescent="0.35">
      <c r="E18" s="1" t="s">
        <v>46</v>
      </c>
      <c r="F18" s="1" t="s">
        <v>35</v>
      </c>
      <c r="G18" s="1" t="s">
        <v>58</v>
      </c>
      <c r="H18" s="89"/>
      <c r="I18" s="89"/>
      <c r="J18" s="89"/>
      <c r="K18" s="9"/>
      <c r="L18" s="13">
        <f>'Performance Range_WaSC'!J48</f>
        <v>4</v>
      </c>
      <c r="M18" s="13">
        <f>'Performance Range_WaSC'!K48</f>
        <v>6</v>
      </c>
      <c r="N18" s="13">
        <f>'Performance Range_WaSC'!L48</f>
        <v>0</v>
      </c>
      <c r="O18" s="13">
        <f>'Performance Range_WaSC'!M48</f>
        <v>3</v>
      </c>
      <c r="P18" s="13">
        <f>'Performance Range_WaSC'!N48</f>
        <v>3</v>
      </c>
      <c r="Q18" s="13">
        <f>'Performance Range_WaSC'!O48</f>
        <v>0</v>
      </c>
      <c r="R18" s="13">
        <f>'Performance Range_WaSC'!P48</f>
        <v>-1</v>
      </c>
      <c r="S18" s="13">
        <f>'Performance Range_WaSC'!Q48</f>
        <v>-2</v>
      </c>
      <c r="T18" s="13">
        <f>'Performance Range_WaSC'!R48</f>
        <v>1</v>
      </c>
      <c r="U18" s="13">
        <f>'Performance Range_WaSC'!S48</f>
        <v>-3</v>
      </c>
      <c r="V18" s="13">
        <f>'Performance Range_WaSC'!T48</f>
        <v>-4</v>
      </c>
      <c r="W18" s="13">
        <f>'Performance Range_WaSC'!U48</f>
        <v>-4</v>
      </c>
      <c r="X18" s="13">
        <f>'Performance Range_WaSC'!V48</f>
        <v>0</v>
      </c>
    </row>
    <row r="19" spans="1:28" ht="13.15" hidden="1" outlineLevel="1" x14ac:dyDescent="0.35">
      <c r="E19" s="1" t="s">
        <v>47</v>
      </c>
      <c r="F19" s="1" t="s">
        <v>35</v>
      </c>
      <c r="G19" s="1" t="s">
        <v>58</v>
      </c>
      <c r="H19" s="89"/>
      <c r="I19" s="89"/>
      <c r="J19" s="89"/>
      <c r="K19" s="9"/>
      <c r="L19" s="13">
        <f>'Performance Range_WaSC'!J49</f>
        <v>-7</v>
      </c>
      <c r="M19" s="13">
        <f>'Performance Range_WaSC'!K49</f>
        <v>2</v>
      </c>
      <c r="N19" s="13">
        <f>'Performance Range_WaSC'!L49</f>
        <v>-3</v>
      </c>
      <c r="O19" s="13">
        <f>'Performance Range_WaSC'!M49</f>
        <v>4</v>
      </c>
      <c r="P19" s="13">
        <f>'Performance Range_WaSC'!N49</f>
        <v>1</v>
      </c>
      <c r="Q19" s="13">
        <f>'Performance Range_WaSC'!O49</f>
        <v>-4</v>
      </c>
      <c r="R19" s="13">
        <f>'Performance Range_WaSC'!P49</f>
        <v>-3</v>
      </c>
      <c r="S19" s="13">
        <f>'Performance Range_WaSC'!Q49</f>
        <v>-11</v>
      </c>
      <c r="T19" s="13">
        <f>'Performance Range_WaSC'!R49</f>
        <v>-4</v>
      </c>
      <c r="U19" s="13">
        <f>'Performance Range_WaSC'!S49</f>
        <v>-2</v>
      </c>
      <c r="V19" s="13">
        <f>'Performance Range_WaSC'!T49</f>
        <v>-4</v>
      </c>
      <c r="W19" s="13">
        <f>'Performance Range_WaSC'!U49</f>
        <v>-2</v>
      </c>
      <c r="X19" s="13">
        <f>'Performance Range_WaSC'!V49</f>
        <v>-4</v>
      </c>
    </row>
    <row r="20" spans="1:28" ht="13.15" collapsed="1" x14ac:dyDescent="0.35">
      <c r="E20" s="1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8" s="70" customFormat="1" ht="13.15" x14ac:dyDescent="0.35">
      <c r="A21" s="69" t="s">
        <v>65</v>
      </c>
      <c r="B21" s="69"/>
    </row>
    <row r="22" spans="1:28" ht="13.15" x14ac:dyDescent="0.35">
      <c r="A22" s="77"/>
      <c r="B22" s="77"/>
      <c r="C22" s="77"/>
      <c r="D22" s="77"/>
      <c r="E22" s="77"/>
      <c r="F22" s="78"/>
      <c r="G22" s="78"/>
      <c r="H22" s="88"/>
      <c r="I22" s="88"/>
      <c r="J22" s="88"/>
      <c r="K22" s="83"/>
      <c r="L22" s="76"/>
      <c r="M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</row>
    <row r="23" spans="1:28" ht="13.15" x14ac:dyDescent="0.35">
      <c r="A23" s="77"/>
      <c r="B23" s="77"/>
      <c r="C23" s="77"/>
      <c r="D23" s="77"/>
      <c r="E23" s="1" t="s">
        <v>34</v>
      </c>
      <c r="F23" s="78" t="s">
        <v>35</v>
      </c>
      <c r="G23" s="1" t="s">
        <v>63</v>
      </c>
      <c r="H23" s="88" t="s">
        <v>66</v>
      </c>
      <c r="I23" s="27" cm="1">
        <f t="array" ref="I23">_xlfn.PERCENTILE.INC(IF($E$9:$E$19=$E23,$L$9:$X$19),$J23)</f>
        <v>-10.8</v>
      </c>
      <c r="J23" s="90">
        <v>0.1</v>
      </c>
      <c r="K23" s="80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14"/>
      <c r="Y23" s="14"/>
      <c r="Z23" s="78"/>
      <c r="AA23" s="78"/>
      <c r="AB23" s="78"/>
    </row>
    <row r="24" spans="1:28" ht="13.15" hidden="1" outlineLevel="1" x14ac:dyDescent="0.35">
      <c r="A24" s="77"/>
      <c r="B24" s="77"/>
      <c r="C24" s="77"/>
      <c r="D24" s="77"/>
      <c r="E24" s="1" t="s">
        <v>34</v>
      </c>
      <c r="F24" s="78" t="s">
        <v>35</v>
      </c>
      <c r="G24" s="1" t="s">
        <v>63</v>
      </c>
      <c r="H24" s="88" t="s">
        <v>67</v>
      </c>
      <c r="I24" s="27" cm="1">
        <f t="array" ref="I24">_xlfn.PERCENTILE.INC(IF($E$9:$E$19=$E24,$L$9:$X$19),$J24)</f>
        <v>-10.199999999999999</v>
      </c>
      <c r="J24" s="90">
        <v>0.15</v>
      </c>
      <c r="K24" s="80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14"/>
      <c r="Y24" s="14"/>
      <c r="Z24" s="78"/>
      <c r="AA24" s="78"/>
      <c r="AB24" s="78"/>
    </row>
    <row r="25" spans="1:28" ht="13.15" hidden="1" outlineLevel="1" x14ac:dyDescent="0.35">
      <c r="A25" s="77"/>
      <c r="B25" s="77"/>
      <c r="C25" s="77"/>
      <c r="D25" s="77"/>
      <c r="E25" s="1" t="s">
        <v>34</v>
      </c>
      <c r="F25" s="78" t="s">
        <v>35</v>
      </c>
      <c r="G25" s="1" t="s">
        <v>63</v>
      </c>
      <c r="H25" s="88" t="s">
        <v>68</v>
      </c>
      <c r="I25" s="27" cm="1">
        <f t="array" ref="I25">_xlfn.PERCENTILE.INC(IF($E$9:$E$19=$E25,$L$9:$X$19),$J25)</f>
        <v>-9.6</v>
      </c>
      <c r="J25" s="90">
        <v>0.2</v>
      </c>
      <c r="K25" s="80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14"/>
      <c r="Y25" s="14"/>
      <c r="Z25" s="78"/>
      <c r="AA25" s="78"/>
      <c r="AB25" s="78"/>
    </row>
    <row r="26" spans="1:28" ht="13.15" hidden="1" outlineLevel="1" x14ac:dyDescent="0.35">
      <c r="A26" s="77"/>
      <c r="B26" s="77"/>
      <c r="C26" s="77"/>
      <c r="D26" s="77"/>
      <c r="E26" s="1" t="s">
        <v>34</v>
      </c>
      <c r="F26" s="78" t="s">
        <v>35</v>
      </c>
      <c r="G26" s="1" t="s">
        <v>63</v>
      </c>
      <c r="H26" s="88" t="s">
        <v>69</v>
      </c>
      <c r="I26" s="27" cm="1">
        <f t="array" ref="I26">_xlfn.PERCENTILE.INC(IF($E$9:$E$19=$E26,$L$9:$X$19),$J26)</f>
        <v>-9</v>
      </c>
      <c r="J26" s="90">
        <v>0.25</v>
      </c>
      <c r="K26" s="80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14"/>
      <c r="Y26" s="14"/>
      <c r="Z26" s="78"/>
      <c r="AA26" s="78"/>
      <c r="AB26" s="78"/>
    </row>
    <row r="27" spans="1:28" ht="13.15" hidden="1" outlineLevel="1" x14ac:dyDescent="0.35">
      <c r="A27" s="77"/>
      <c r="B27" s="77"/>
      <c r="C27" s="77"/>
      <c r="D27" s="77"/>
      <c r="E27" s="1" t="s">
        <v>34</v>
      </c>
      <c r="F27" s="78" t="s">
        <v>35</v>
      </c>
      <c r="G27" s="1" t="s">
        <v>63</v>
      </c>
      <c r="H27" s="88" t="s">
        <v>70</v>
      </c>
      <c r="I27" s="27" cm="1">
        <f t="array" ref="I27">_xlfn.PERCENTILE.INC(IF($E$9:$E$19=$E27,$L$9:$X$19),$J27)</f>
        <v>-9</v>
      </c>
      <c r="J27" s="90">
        <v>0.3</v>
      </c>
      <c r="K27" s="80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14"/>
      <c r="Y27" s="14"/>
      <c r="Z27" s="78"/>
      <c r="AA27" s="78"/>
      <c r="AB27" s="78"/>
    </row>
    <row r="28" spans="1:28" ht="13.15" hidden="1" outlineLevel="1" x14ac:dyDescent="0.35">
      <c r="A28" s="77"/>
      <c r="B28" s="77"/>
      <c r="C28" s="77"/>
      <c r="D28" s="77"/>
      <c r="E28" s="1" t="s">
        <v>34</v>
      </c>
      <c r="F28" s="78" t="s">
        <v>35</v>
      </c>
      <c r="G28" s="1" t="s">
        <v>63</v>
      </c>
      <c r="H28" s="88" t="s">
        <v>71</v>
      </c>
      <c r="I28" s="27" cm="1">
        <f t="array" ref="I28">_xlfn.PERCENTILE.INC(IF($E$9:$E$19=$E28,$L$9:$X$19),$J28)</f>
        <v>-8.8000000000000007</v>
      </c>
      <c r="J28" s="90">
        <v>0.35</v>
      </c>
      <c r="K28" s="80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14"/>
      <c r="Y28" s="14"/>
      <c r="Z28" s="78"/>
      <c r="AA28" s="78"/>
      <c r="AB28" s="78"/>
    </row>
    <row r="29" spans="1:28" ht="13.15" hidden="1" outlineLevel="1" x14ac:dyDescent="0.35">
      <c r="A29" s="77"/>
      <c r="B29" s="77"/>
      <c r="C29" s="77"/>
      <c r="D29" s="77"/>
      <c r="E29" s="1" t="s">
        <v>34</v>
      </c>
      <c r="F29" s="78" t="s">
        <v>35</v>
      </c>
      <c r="G29" s="1" t="s">
        <v>63</v>
      </c>
      <c r="H29" s="88" t="s">
        <v>72</v>
      </c>
      <c r="I29" s="27" cm="1">
        <f t="array" ref="I29">_xlfn.PERCENTILE.INC(IF($E$9:$E$19=$E29,$L$9:$X$19),$J29)</f>
        <v>-8.1999999999999993</v>
      </c>
      <c r="J29" s="90">
        <v>0.4</v>
      </c>
      <c r="K29" s="80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14"/>
      <c r="Y29" s="14"/>
      <c r="Z29" s="78"/>
      <c r="AA29" s="78"/>
      <c r="AB29" s="78"/>
    </row>
    <row r="30" spans="1:28" ht="13.15" hidden="1" outlineLevel="1" x14ac:dyDescent="0.35">
      <c r="A30" s="77"/>
      <c r="B30" s="77"/>
      <c r="C30" s="77"/>
      <c r="D30" s="77"/>
      <c r="E30" s="1" t="s">
        <v>34</v>
      </c>
      <c r="F30" s="78" t="s">
        <v>35</v>
      </c>
      <c r="G30" s="1" t="s">
        <v>63</v>
      </c>
      <c r="H30" s="88" t="s">
        <v>73</v>
      </c>
      <c r="I30" s="27" cm="1">
        <f t="array" ref="I30">_xlfn.PERCENTILE.INC(IF($E$9:$E$19=$E30,$L$9:$X$19),$J30)</f>
        <v>-7.6</v>
      </c>
      <c r="J30" s="90">
        <v>0.45</v>
      </c>
      <c r="K30" s="80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14"/>
      <c r="Y30" s="14"/>
      <c r="Z30" s="78"/>
      <c r="AA30" s="78"/>
      <c r="AB30" s="78"/>
    </row>
    <row r="31" spans="1:28" ht="13.15" hidden="1" outlineLevel="1" x14ac:dyDescent="0.35">
      <c r="A31" s="77"/>
      <c r="B31" s="77"/>
      <c r="C31" s="77"/>
      <c r="D31" s="77"/>
      <c r="E31" s="1" t="s">
        <v>34</v>
      </c>
      <c r="F31" s="78" t="s">
        <v>35</v>
      </c>
      <c r="G31" s="1" t="s">
        <v>63</v>
      </c>
      <c r="H31" s="88" t="s">
        <v>74</v>
      </c>
      <c r="I31" s="27" cm="1">
        <f t="array" ref="I31">_xlfn.PERCENTILE.INC(IF($E$9:$E$19=$E31,$L$9:$X$19),$J31)</f>
        <v>-7</v>
      </c>
      <c r="J31" s="90">
        <v>0.5</v>
      </c>
      <c r="K31" s="80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14"/>
      <c r="Y31" s="14"/>
      <c r="Z31" s="78"/>
      <c r="AA31" s="78"/>
      <c r="AB31" s="78"/>
    </row>
    <row r="32" spans="1:28" ht="13.15" hidden="1" outlineLevel="1" x14ac:dyDescent="0.35">
      <c r="A32" s="77"/>
      <c r="B32" s="77"/>
      <c r="C32" s="77"/>
      <c r="D32" s="77"/>
      <c r="E32" s="1" t="s">
        <v>34</v>
      </c>
      <c r="F32" s="78" t="s">
        <v>35</v>
      </c>
      <c r="G32" s="1" t="s">
        <v>63</v>
      </c>
      <c r="H32" s="88" t="s">
        <v>75</v>
      </c>
      <c r="I32" s="27" cm="1">
        <f t="array" ref="I32">_xlfn.PERCENTILE.INC(IF($E$9:$E$19=$E32,$L$9:$X$19),$J32)</f>
        <v>-6.3999999999999995</v>
      </c>
      <c r="J32" s="90">
        <v>0.55000000000000004</v>
      </c>
      <c r="K32" s="80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14"/>
      <c r="Y32" s="14"/>
      <c r="Z32" s="78"/>
      <c r="AA32" s="78"/>
      <c r="AB32" s="78"/>
    </row>
    <row r="33" spans="1:28" ht="13.15" hidden="1" outlineLevel="1" x14ac:dyDescent="0.35">
      <c r="A33" s="77"/>
      <c r="B33" s="77"/>
      <c r="C33" s="77"/>
      <c r="D33" s="77"/>
      <c r="E33" s="1" t="s">
        <v>34</v>
      </c>
      <c r="F33" s="78" t="s">
        <v>35</v>
      </c>
      <c r="G33" s="1" t="s">
        <v>63</v>
      </c>
      <c r="H33" s="88" t="s">
        <v>76</v>
      </c>
      <c r="I33" s="27" cm="1">
        <f t="array" ref="I33">_xlfn.PERCENTILE.INC(IF($E$9:$E$19=$E33,$L$9:$X$19),$J33)</f>
        <v>-5.0000000000000036</v>
      </c>
      <c r="J33" s="90">
        <v>0.6</v>
      </c>
      <c r="K33" s="80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14"/>
      <c r="Y33" s="14"/>
      <c r="Z33" s="78"/>
      <c r="AA33" s="78"/>
      <c r="AB33" s="78"/>
    </row>
    <row r="34" spans="1:28" ht="13.15" hidden="1" outlineLevel="1" x14ac:dyDescent="0.35">
      <c r="A34" s="77"/>
      <c r="B34" s="77"/>
      <c r="C34" s="77"/>
      <c r="D34" s="77"/>
      <c r="E34" s="1" t="s">
        <v>34</v>
      </c>
      <c r="F34" s="78" t="s">
        <v>35</v>
      </c>
      <c r="G34" s="1" t="s">
        <v>63</v>
      </c>
      <c r="H34" s="88" t="s">
        <v>77</v>
      </c>
      <c r="I34" s="27" cm="1">
        <f t="array" ref="I34">_xlfn.PERCENTILE.INC(IF($E$9:$E$19=$E34,$L$9:$X$19),$J34)</f>
        <v>-1.9999999999999964</v>
      </c>
      <c r="J34" s="90">
        <v>0.65</v>
      </c>
      <c r="K34" s="80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14"/>
      <c r="Y34" s="14"/>
      <c r="Z34" s="78"/>
      <c r="AA34" s="78"/>
      <c r="AB34" s="78"/>
    </row>
    <row r="35" spans="1:28" ht="13.15" hidden="1" outlineLevel="1" x14ac:dyDescent="0.35">
      <c r="A35" s="77"/>
      <c r="B35" s="77"/>
      <c r="C35" s="77"/>
      <c r="D35" s="77"/>
      <c r="E35" s="1" t="s">
        <v>34</v>
      </c>
      <c r="F35" s="78" t="s">
        <v>35</v>
      </c>
      <c r="G35" s="1" t="s">
        <v>63</v>
      </c>
      <c r="H35" s="88" t="s">
        <v>78</v>
      </c>
      <c r="I35" s="27" cm="1">
        <f t="array" ref="I35">_xlfn.PERCENTILE.INC(IF($E$9:$E$19=$E35,$L$9:$X$19),$J35)</f>
        <v>0.19999999999999574</v>
      </c>
      <c r="J35" s="90">
        <v>0.7</v>
      </c>
      <c r="K35" s="80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14"/>
      <c r="Y35" s="14"/>
      <c r="Z35" s="78"/>
      <c r="AA35" s="78"/>
      <c r="AB35" s="78"/>
    </row>
    <row r="36" spans="1:28" ht="13.15" hidden="1" outlineLevel="1" x14ac:dyDescent="0.35">
      <c r="A36" s="77"/>
      <c r="B36" s="77"/>
      <c r="C36" s="77"/>
      <c r="D36" s="77"/>
      <c r="E36" s="1" t="s">
        <v>34</v>
      </c>
      <c r="F36" s="78" t="s">
        <v>35</v>
      </c>
      <c r="G36" s="1" t="s">
        <v>63</v>
      </c>
      <c r="H36" s="88" t="s">
        <v>79</v>
      </c>
      <c r="I36" s="27" cm="1">
        <f t="array" ref="I36">_xlfn.PERCENTILE.INC(IF($E$9:$E$19=$E36,$L$9:$X$19),$J36)</f>
        <v>2</v>
      </c>
      <c r="J36" s="90">
        <v>0.75</v>
      </c>
      <c r="K36" s="80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14"/>
      <c r="Y36" s="14"/>
      <c r="Z36" s="78"/>
      <c r="AA36" s="78"/>
      <c r="AB36" s="78"/>
    </row>
    <row r="37" spans="1:28" ht="13.15" hidden="1" outlineLevel="1" x14ac:dyDescent="0.35">
      <c r="A37" s="77"/>
      <c r="B37" s="77"/>
      <c r="C37" s="77"/>
      <c r="D37" s="77"/>
      <c r="E37" s="1" t="s">
        <v>34</v>
      </c>
      <c r="F37" s="78" t="s">
        <v>35</v>
      </c>
      <c r="G37" s="1" t="s">
        <v>63</v>
      </c>
      <c r="H37" s="88" t="s">
        <v>80</v>
      </c>
      <c r="I37" s="27" cm="1">
        <f t="array" ref="I37">_xlfn.PERCENTILE.INC(IF($E$9:$E$19=$E37,$L$9:$X$19),$J37)</f>
        <v>2.6000000000000014</v>
      </c>
      <c r="J37" s="90">
        <v>0.8</v>
      </c>
      <c r="K37" s="80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14"/>
      <c r="Y37" s="14"/>
      <c r="Z37" s="78"/>
      <c r="AA37" s="78"/>
      <c r="AB37" s="78"/>
    </row>
    <row r="38" spans="1:28" ht="13.15" hidden="1" outlineLevel="1" x14ac:dyDescent="0.35">
      <c r="A38" s="77"/>
      <c r="B38" s="77"/>
      <c r="C38" s="77"/>
      <c r="D38" s="77"/>
      <c r="E38" s="1" t="s">
        <v>34</v>
      </c>
      <c r="F38" s="78" t="s">
        <v>35</v>
      </c>
      <c r="G38" s="1" t="s">
        <v>63</v>
      </c>
      <c r="H38" s="88" t="s">
        <v>81</v>
      </c>
      <c r="I38" s="27" cm="1">
        <f t="array" ref="I38">_xlfn.PERCENTILE.INC(IF($E$9:$E$19=$E38,$L$9:$X$19),$J38)</f>
        <v>3</v>
      </c>
      <c r="J38" s="90">
        <v>0.85</v>
      </c>
      <c r="K38" s="80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14"/>
      <c r="Y38" s="14"/>
      <c r="Z38" s="78"/>
      <c r="AA38" s="78"/>
      <c r="AB38" s="78"/>
    </row>
    <row r="39" spans="1:28" ht="13.15" hidden="1" outlineLevel="1" x14ac:dyDescent="0.35">
      <c r="A39" s="77"/>
      <c r="B39" s="77"/>
      <c r="C39" s="77"/>
      <c r="D39" s="77"/>
      <c r="E39" s="1" t="s">
        <v>34</v>
      </c>
      <c r="F39" s="78" t="s">
        <v>35</v>
      </c>
      <c r="G39" s="1" t="s">
        <v>63</v>
      </c>
      <c r="H39" s="88" t="s">
        <v>82</v>
      </c>
      <c r="I39" s="27" cm="1">
        <f t="array" ref="I39">_xlfn.PERCENTILE.INC(IF($E$9:$E$19=$E39,$L$9:$X$19),$J39)</f>
        <v>3</v>
      </c>
      <c r="J39" s="90">
        <v>0.9</v>
      </c>
      <c r="K39" s="80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14"/>
      <c r="Y39" s="14"/>
      <c r="Z39" s="78"/>
      <c r="AA39" s="78"/>
      <c r="AB39" s="78"/>
    </row>
    <row r="40" spans="1:28" ht="13.15" collapsed="1" x14ac:dyDescent="0.35">
      <c r="A40" s="77"/>
      <c r="B40" s="77"/>
      <c r="C40" s="77"/>
      <c r="D40" s="77"/>
      <c r="E40" s="1"/>
      <c r="F40" s="78"/>
      <c r="H40" s="88"/>
      <c r="I40" s="27"/>
      <c r="J40" s="88"/>
      <c r="K40" s="80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78"/>
      <c r="AB40" s="78"/>
    </row>
    <row r="41" spans="1:28" ht="13.15" x14ac:dyDescent="0.35">
      <c r="A41" s="77"/>
      <c r="B41" s="77"/>
      <c r="C41" s="77"/>
      <c r="D41" s="77"/>
      <c r="E41" s="1" t="s">
        <v>38</v>
      </c>
      <c r="F41" s="78" t="s">
        <v>35</v>
      </c>
      <c r="G41" s="1" t="s">
        <v>63</v>
      </c>
      <c r="H41" s="88" t="s">
        <v>66</v>
      </c>
      <c r="I41" s="27" cm="1">
        <f t="array" ref="I41">_xlfn.PERCENTILE.INC(IF($E$9:$E$19=$E41,$L$9:$X$19),$J41)</f>
        <v>-3.8</v>
      </c>
      <c r="J41" s="90">
        <v>0.1</v>
      </c>
      <c r="K41" s="80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14"/>
      <c r="Y41" s="14"/>
      <c r="Z41" s="78"/>
      <c r="AA41" s="78"/>
      <c r="AB41" s="78"/>
    </row>
    <row r="42" spans="1:28" ht="13.15" hidden="1" outlineLevel="1" x14ac:dyDescent="0.35">
      <c r="A42" s="77"/>
      <c r="B42" s="77"/>
      <c r="C42" s="77"/>
      <c r="D42" s="77"/>
      <c r="E42" s="1" t="s">
        <v>38</v>
      </c>
      <c r="F42" s="78" t="s">
        <v>35</v>
      </c>
      <c r="G42" s="1" t="s">
        <v>63</v>
      </c>
      <c r="H42" s="88" t="s">
        <v>67</v>
      </c>
      <c r="I42" s="27" cm="1">
        <f t="array" ref="I42">_xlfn.PERCENTILE.INC(IF($E$9:$E$19=$E42,$L$9:$X$19),$J42)</f>
        <v>-3.2</v>
      </c>
      <c r="J42" s="90">
        <v>0.15</v>
      </c>
      <c r="K42" s="80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14"/>
      <c r="Y42" s="14"/>
      <c r="Z42" s="78"/>
      <c r="AA42" s="78"/>
      <c r="AB42" s="78"/>
    </row>
    <row r="43" spans="1:28" ht="13.15" hidden="1" outlineLevel="1" x14ac:dyDescent="0.35">
      <c r="A43" s="77"/>
      <c r="B43" s="77"/>
      <c r="C43" s="77"/>
      <c r="D43" s="77"/>
      <c r="E43" s="1" t="s">
        <v>38</v>
      </c>
      <c r="F43" s="78" t="s">
        <v>35</v>
      </c>
      <c r="G43" s="1" t="s">
        <v>63</v>
      </c>
      <c r="H43" s="88" t="s">
        <v>68</v>
      </c>
      <c r="I43" s="27" cm="1">
        <f t="array" ref="I43">_xlfn.PERCENTILE.INC(IF($E$9:$E$19=$E43,$L$9:$X$19),$J43)</f>
        <v>-2.5999999999999996</v>
      </c>
      <c r="J43" s="90">
        <v>0.2</v>
      </c>
      <c r="K43" s="80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14"/>
      <c r="Y43" s="14"/>
      <c r="Z43" s="78"/>
      <c r="AA43" s="78"/>
      <c r="AB43" s="78"/>
    </row>
    <row r="44" spans="1:28" ht="13.15" hidden="1" outlineLevel="1" x14ac:dyDescent="0.35">
      <c r="A44" s="77"/>
      <c r="B44" s="77"/>
      <c r="C44" s="77"/>
      <c r="D44" s="77"/>
      <c r="E44" s="1" t="s">
        <v>38</v>
      </c>
      <c r="F44" s="78" t="s">
        <v>35</v>
      </c>
      <c r="G44" s="1" t="s">
        <v>63</v>
      </c>
      <c r="H44" s="88" t="s">
        <v>69</v>
      </c>
      <c r="I44" s="27" cm="1">
        <f t="array" ref="I44">_xlfn.PERCENTILE.INC(IF($E$9:$E$19=$E44,$L$9:$X$19),$J44)</f>
        <v>-2</v>
      </c>
      <c r="J44" s="90">
        <v>0.25</v>
      </c>
      <c r="K44" s="80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14"/>
      <c r="Y44" s="14"/>
      <c r="Z44" s="78"/>
      <c r="AA44" s="78"/>
      <c r="AB44" s="78"/>
    </row>
    <row r="45" spans="1:28" ht="13.15" hidden="1" outlineLevel="1" x14ac:dyDescent="0.35">
      <c r="A45" s="77"/>
      <c r="B45" s="77"/>
      <c r="C45" s="77"/>
      <c r="D45" s="77"/>
      <c r="E45" s="1" t="s">
        <v>38</v>
      </c>
      <c r="F45" s="78" t="s">
        <v>35</v>
      </c>
      <c r="G45" s="1" t="s">
        <v>63</v>
      </c>
      <c r="H45" s="88" t="s">
        <v>70</v>
      </c>
      <c r="I45" s="27" cm="1">
        <f t="array" ref="I45">_xlfn.PERCENTILE.INC(IF($E$9:$E$19=$E45,$L$9:$X$19),$J45)</f>
        <v>-2</v>
      </c>
      <c r="J45" s="90">
        <v>0.3</v>
      </c>
      <c r="K45" s="80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14"/>
      <c r="Y45" s="14"/>
      <c r="Z45" s="78"/>
      <c r="AA45" s="78"/>
      <c r="AB45" s="78"/>
    </row>
    <row r="46" spans="1:28" ht="13.15" hidden="1" outlineLevel="1" x14ac:dyDescent="0.35">
      <c r="A46" s="77"/>
      <c r="B46" s="77"/>
      <c r="C46" s="77"/>
      <c r="D46" s="77"/>
      <c r="E46" s="1" t="s">
        <v>38</v>
      </c>
      <c r="F46" s="78" t="s">
        <v>35</v>
      </c>
      <c r="G46" s="1" t="s">
        <v>63</v>
      </c>
      <c r="H46" s="88" t="s">
        <v>71</v>
      </c>
      <c r="I46" s="27" cm="1">
        <f t="array" ref="I46">_xlfn.PERCENTILE.INC(IF($E$9:$E$19=$E46,$L$9:$X$19),$J46)</f>
        <v>-1.8000000000000007</v>
      </c>
      <c r="J46" s="90">
        <v>0.35</v>
      </c>
      <c r="K46" s="80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14"/>
      <c r="Y46" s="14"/>
      <c r="Z46" s="78"/>
      <c r="AA46" s="78"/>
      <c r="AB46" s="78"/>
    </row>
    <row r="47" spans="1:28" ht="13.15" hidden="1" outlineLevel="1" x14ac:dyDescent="0.35">
      <c r="A47" s="77"/>
      <c r="B47" s="77"/>
      <c r="C47" s="77"/>
      <c r="D47" s="77"/>
      <c r="E47" s="1" t="s">
        <v>38</v>
      </c>
      <c r="F47" s="78" t="s">
        <v>35</v>
      </c>
      <c r="G47" s="1" t="s">
        <v>63</v>
      </c>
      <c r="H47" s="88" t="s">
        <v>72</v>
      </c>
      <c r="I47" s="27" cm="1">
        <f t="array" ref="I47">_xlfn.PERCENTILE.INC(IF($E$9:$E$19=$E47,$L$9:$X$19),$J47)</f>
        <v>-1.1999999999999993</v>
      </c>
      <c r="J47" s="90">
        <v>0.4</v>
      </c>
      <c r="K47" s="80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14"/>
      <c r="Y47" s="14"/>
      <c r="Z47" s="78"/>
      <c r="AA47" s="78"/>
      <c r="AB47" s="78"/>
    </row>
    <row r="48" spans="1:28" ht="13.15" hidden="1" outlineLevel="1" x14ac:dyDescent="0.35">
      <c r="A48" s="77"/>
      <c r="B48" s="77"/>
      <c r="C48" s="77"/>
      <c r="D48" s="77"/>
      <c r="E48" s="1" t="s">
        <v>38</v>
      </c>
      <c r="F48" s="78" t="s">
        <v>35</v>
      </c>
      <c r="G48" s="1" t="s">
        <v>63</v>
      </c>
      <c r="H48" s="88" t="s">
        <v>73</v>
      </c>
      <c r="I48" s="27" cm="1">
        <f t="array" ref="I48">_xlfn.PERCENTILE.INC(IF($E$9:$E$19=$E48,$L$9:$X$19),$J48)</f>
        <v>-1</v>
      </c>
      <c r="J48" s="90">
        <v>0.45</v>
      </c>
      <c r="K48" s="80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14"/>
      <c r="Y48" s="14"/>
      <c r="Z48" s="78"/>
      <c r="AA48" s="78"/>
      <c r="AB48" s="78"/>
    </row>
    <row r="49" spans="1:28" ht="13.15" hidden="1" outlineLevel="1" x14ac:dyDescent="0.35">
      <c r="A49" s="77"/>
      <c r="B49" s="77"/>
      <c r="C49" s="77"/>
      <c r="D49" s="77"/>
      <c r="E49" s="1" t="s">
        <v>38</v>
      </c>
      <c r="F49" s="78" t="s">
        <v>35</v>
      </c>
      <c r="G49" s="1" t="s">
        <v>63</v>
      </c>
      <c r="H49" s="88" t="s">
        <v>74</v>
      </c>
      <c r="I49" s="27" cm="1">
        <f t="array" ref="I49">_xlfn.PERCENTILE.INC(IF($E$9:$E$19=$E49,$L$9:$X$19),$J49)</f>
        <v>-1</v>
      </c>
      <c r="J49" s="90">
        <v>0.5</v>
      </c>
      <c r="K49" s="80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14"/>
      <c r="Y49" s="14"/>
      <c r="Z49" s="78"/>
      <c r="AA49" s="78"/>
      <c r="AB49" s="78"/>
    </row>
    <row r="50" spans="1:28" ht="13.15" hidden="1" outlineLevel="1" x14ac:dyDescent="0.35">
      <c r="A50" s="77"/>
      <c r="B50" s="77"/>
      <c r="C50" s="77"/>
      <c r="D50" s="77"/>
      <c r="E50" s="1" t="s">
        <v>38</v>
      </c>
      <c r="F50" s="78" t="s">
        <v>35</v>
      </c>
      <c r="G50" s="1" t="s">
        <v>63</v>
      </c>
      <c r="H50" s="88" t="s">
        <v>75</v>
      </c>
      <c r="I50" s="27" cm="1">
        <f t="array" ref="I50">_xlfn.PERCENTILE.INC(IF($E$9:$E$19=$E50,$L$9:$X$19),$J50)</f>
        <v>-0.39999999999999947</v>
      </c>
      <c r="J50" s="90">
        <v>0.55000000000000004</v>
      </c>
      <c r="K50" s="80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14"/>
      <c r="Y50" s="14"/>
      <c r="Z50" s="78"/>
      <c r="AA50" s="78"/>
      <c r="AB50" s="78"/>
    </row>
    <row r="51" spans="1:28" ht="13.15" hidden="1" outlineLevel="1" x14ac:dyDescent="0.35">
      <c r="A51" s="77"/>
      <c r="B51" s="77"/>
      <c r="C51" s="77"/>
      <c r="D51" s="77"/>
      <c r="E51" s="1" t="s">
        <v>38</v>
      </c>
      <c r="F51" s="78" t="s">
        <v>35</v>
      </c>
      <c r="G51" s="1" t="s">
        <v>63</v>
      </c>
      <c r="H51" s="88" t="s">
        <v>76</v>
      </c>
      <c r="I51" s="27" cm="1">
        <f t="array" ref="I51">_xlfn.PERCENTILE.INC(IF($E$9:$E$19=$E51,$L$9:$X$19),$J51)</f>
        <v>0</v>
      </c>
      <c r="J51" s="90">
        <v>0.6</v>
      </c>
      <c r="K51" s="80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14"/>
      <c r="Y51" s="14"/>
      <c r="Z51" s="78"/>
      <c r="AA51" s="78"/>
      <c r="AB51" s="78"/>
    </row>
    <row r="52" spans="1:28" ht="13.15" hidden="1" outlineLevel="1" x14ac:dyDescent="0.35">
      <c r="A52" s="77"/>
      <c r="B52" s="77"/>
      <c r="C52" s="77"/>
      <c r="D52" s="77"/>
      <c r="E52" s="1" t="s">
        <v>38</v>
      </c>
      <c r="F52" s="78" t="s">
        <v>35</v>
      </c>
      <c r="G52" s="1" t="s">
        <v>63</v>
      </c>
      <c r="H52" s="88" t="s">
        <v>77</v>
      </c>
      <c r="I52" s="27" cm="1">
        <f t="array" ref="I52">_xlfn.PERCENTILE.INC(IF($E$9:$E$19=$E52,$L$9:$X$19),$J52)</f>
        <v>0</v>
      </c>
      <c r="J52" s="90">
        <v>0.65</v>
      </c>
      <c r="K52" s="80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14"/>
      <c r="Y52" s="14"/>
      <c r="Z52" s="78"/>
      <c r="AA52" s="78"/>
      <c r="AB52" s="78"/>
    </row>
    <row r="53" spans="1:28" ht="13.15" hidden="1" outlineLevel="1" x14ac:dyDescent="0.35">
      <c r="A53" s="77"/>
      <c r="B53" s="77"/>
      <c r="C53" s="77"/>
      <c r="D53" s="77"/>
      <c r="E53" s="1" t="s">
        <v>38</v>
      </c>
      <c r="F53" s="78" t="s">
        <v>35</v>
      </c>
      <c r="G53" s="1" t="s">
        <v>63</v>
      </c>
      <c r="H53" s="88" t="s">
        <v>78</v>
      </c>
      <c r="I53" s="27" cm="1">
        <f t="array" ref="I53">_xlfn.PERCENTILE.INC(IF($E$9:$E$19=$E53,$L$9:$X$19),$J53)</f>
        <v>0.39999999999999858</v>
      </c>
      <c r="J53" s="90">
        <v>0.7</v>
      </c>
      <c r="K53" s="80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14"/>
      <c r="Y53" s="14"/>
      <c r="Z53" s="78"/>
      <c r="AA53" s="78"/>
      <c r="AB53" s="78"/>
    </row>
    <row r="54" spans="1:28" ht="13.15" hidden="1" outlineLevel="1" x14ac:dyDescent="0.35">
      <c r="A54" s="77"/>
      <c r="B54" s="77"/>
      <c r="C54" s="77"/>
      <c r="D54" s="77"/>
      <c r="E54" s="1" t="s">
        <v>38</v>
      </c>
      <c r="F54" s="78" t="s">
        <v>35</v>
      </c>
      <c r="G54" s="1" t="s">
        <v>63</v>
      </c>
      <c r="H54" s="88" t="s">
        <v>79</v>
      </c>
      <c r="I54" s="27" cm="1">
        <f t="array" ref="I54">_xlfn.PERCENTILE.INC(IF($E$9:$E$19=$E54,$L$9:$X$19),$J54)</f>
        <v>1</v>
      </c>
      <c r="J54" s="90">
        <v>0.75</v>
      </c>
      <c r="K54" s="80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14"/>
      <c r="Y54" s="14"/>
      <c r="Z54" s="78"/>
      <c r="AA54" s="78"/>
      <c r="AB54" s="78"/>
    </row>
    <row r="55" spans="1:28" ht="13.15" hidden="1" outlineLevel="1" x14ac:dyDescent="0.35">
      <c r="A55" s="77"/>
      <c r="B55" s="77"/>
      <c r="C55" s="77"/>
      <c r="D55" s="77"/>
      <c r="E55" s="1" t="s">
        <v>38</v>
      </c>
      <c r="F55" s="78" t="s">
        <v>35</v>
      </c>
      <c r="G55" s="1" t="s">
        <v>63</v>
      </c>
      <c r="H55" s="88" t="s">
        <v>80</v>
      </c>
      <c r="I55" s="27" cm="1">
        <f t="array" ref="I55">_xlfn.PERCENTILE.INC(IF($E$9:$E$19=$E55,$L$9:$X$19),$J55)</f>
        <v>1.6000000000000014</v>
      </c>
      <c r="J55" s="90">
        <v>0.8</v>
      </c>
      <c r="K55" s="80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14"/>
      <c r="Y55" s="14"/>
      <c r="Z55" s="78"/>
      <c r="AA55" s="78"/>
      <c r="AB55" s="78"/>
    </row>
    <row r="56" spans="1:28" ht="13.15" hidden="1" outlineLevel="1" x14ac:dyDescent="0.35">
      <c r="A56" s="77"/>
      <c r="B56" s="77"/>
      <c r="C56" s="77"/>
      <c r="D56" s="77"/>
      <c r="E56" s="1" t="s">
        <v>38</v>
      </c>
      <c r="F56" s="78" t="s">
        <v>35</v>
      </c>
      <c r="G56" s="1" t="s">
        <v>63</v>
      </c>
      <c r="H56" s="88" t="s">
        <v>81</v>
      </c>
      <c r="I56" s="27" cm="1">
        <f t="array" ref="I56">_xlfn.PERCENTILE.INC(IF($E$9:$E$19=$E56,$L$9:$X$19),$J56)</f>
        <v>2.3999999999999986</v>
      </c>
      <c r="J56" s="90">
        <v>0.85</v>
      </c>
      <c r="K56" s="80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14"/>
      <c r="Y56" s="14"/>
      <c r="Z56" s="78"/>
      <c r="AA56" s="78"/>
      <c r="AB56" s="78"/>
    </row>
    <row r="57" spans="1:28" ht="13.15" hidden="1" outlineLevel="1" x14ac:dyDescent="0.35">
      <c r="A57" s="77"/>
      <c r="B57" s="77"/>
      <c r="C57" s="77"/>
      <c r="D57" s="77"/>
      <c r="E57" s="1" t="s">
        <v>38</v>
      </c>
      <c r="F57" s="78" t="s">
        <v>35</v>
      </c>
      <c r="G57" s="1" t="s">
        <v>63</v>
      </c>
      <c r="H57" s="88" t="s">
        <v>82</v>
      </c>
      <c r="I57" s="27" cm="1">
        <f t="array" ref="I57">_xlfn.PERCENTILE.INC(IF($E$9:$E$19=$E57,$L$9:$X$19),$J57)</f>
        <v>3.6000000000000014</v>
      </c>
      <c r="J57" s="90">
        <v>0.9</v>
      </c>
      <c r="K57" s="80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14"/>
      <c r="Y57" s="14"/>
      <c r="Z57" s="78"/>
      <c r="AA57" s="78"/>
      <c r="AB57" s="78"/>
    </row>
    <row r="58" spans="1:28" ht="13.15" collapsed="1" x14ac:dyDescent="0.35">
      <c r="A58" s="77"/>
      <c r="B58" s="77"/>
      <c r="C58" s="77"/>
      <c r="D58" s="77"/>
      <c r="E58" s="1"/>
      <c r="F58" s="78"/>
      <c r="H58" s="88"/>
      <c r="I58" s="27"/>
      <c r="J58" s="88"/>
      <c r="K58" s="80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78"/>
      <c r="AB58" s="78"/>
    </row>
    <row r="59" spans="1:28" ht="13.15" x14ac:dyDescent="0.35">
      <c r="A59" s="77"/>
      <c r="B59" s="77"/>
      <c r="C59" s="77"/>
      <c r="D59" s="77"/>
      <c r="E59" s="1" t="s">
        <v>39</v>
      </c>
      <c r="F59" s="78" t="s">
        <v>35</v>
      </c>
      <c r="G59" s="1" t="s">
        <v>63</v>
      </c>
      <c r="H59" s="88" t="s">
        <v>66</v>
      </c>
      <c r="I59" s="27" cm="1">
        <f t="array" ref="I59">_xlfn.PERCENTILE.INC(IF($E$9:$E$19=$E59,$L$9:$X$19),$J59)</f>
        <v>0</v>
      </c>
      <c r="J59" s="90">
        <v>0.1</v>
      </c>
      <c r="K59" s="80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14"/>
      <c r="Y59" s="14"/>
      <c r="Z59" s="78"/>
      <c r="AA59" s="78"/>
      <c r="AB59" s="78"/>
    </row>
    <row r="60" spans="1:28" ht="13.15" hidden="1" outlineLevel="1" x14ac:dyDescent="0.35">
      <c r="A60" s="77"/>
      <c r="B60" s="77"/>
      <c r="C60" s="77"/>
      <c r="D60" s="77"/>
      <c r="E60" s="1" t="s">
        <v>39</v>
      </c>
      <c r="F60" s="78" t="s">
        <v>35</v>
      </c>
      <c r="G60" s="1" t="s">
        <v>63</v>
      </c>
      <c r="H60" s="88" t="s">
        <v>67</v>
      </c>
      <c r="I60" s="27" cm="1">
        <f t="array" ref="I60">_xlfn.PERCENTILE.INC(IF($E$9:$E$19=$E60,$L$9:$X$19),$J60)</f>
        <v>0</v>
      </c>
      <c r="J60" s="90">
        <v>0.15</v>
      </c>
      <c r="K60" s="80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14"/>
      <c r="Y60" s="14"/>
      <c r="Z60" s="78"/>
      <c r="AA60" s="78"/>
      <c r="AB60" s="78"/>
    </row>
    <row r="61" spans="1:28" ht="13.15" hidden="1" outlineLevel="1" x14ac:dyDescent="0.35">
      <c r="A61" s="77"/>
      <c r="B61" s="77"/>
      <c r="C61" s="77"/>
      <c r="D61" s="77"/>
      <c r="E61" s="1" t="s">
        <v>39</v>
      </c>
      <c r="F61" s="78" t="s">
        <v>35</v>
      </c>
      <c r="G61" s="1" t="s">
        <v>63</v>
      </c>
      <c r="H61" s="88" t="s">
        <v>68</v>
      </c>
      <c r="I61" s="27" cm="1">
        <f t="array" ref="I61">_xlfn.PERCENTILE.INC(IF($E$9:$E$19=$E61,$L$9:$X$19),$J61)</f>
        <v>0</v>
      </c>
      <c r="J61" s="90">
        <v>0.2</v>
      </c>
      <c r="K61" s="80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14"/>
      <c r="Y61" s="14"/>
      <c r="Z61" s="78"/>
      <c r="AA61" s="78"/>
      <c r="AB61" s="78"/>
    </row>
    <row r="62" spans="1:28" ht="13.15" hidden="1" outlineLevel="1" x14ac:dyDescent="0.35">
      <c r="A62" s="77"/>
      <c r="B62" s="77"/>
      <c r="C62" s="77"/>
      <c r="D62" s="77"/>
      <c r="E62" s="1" t="s">
        <v>39</v>
      </c>
      <c r="F62" s="78" t="s">
        <v>35</v>
      </c>
      <c r="G62" s="1" t="s">
        <v>63</v>
      </c>
      <c r="H62" s="88" t="s">
        <v>69</v>
      </c>
      <c r="I62" s="27" cm="1">
        <f t="array" ref="I62">_xlfn.PERCENTILE.INC(IF($E$9:$E$19=$E62,$L$9:$X$19),$J62)</f>
        <v>0</v>
      </c>
      <c r="J62" s="90">
        <v>0.25</v>
      </c>
      <c r="K62" s="80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14"/>
      <c r="Y62" s="14"/>
      <c r="Z62" s="78"/>
      <c r="AA62" s="78"/>
      <c r="AB62" s="78"/>
    </row>
    <row r="63" spans="1:28" ht="13.15" hidden="1" outlineLevel="1" x14ac:dyDescent="0.35">
      <c r="A63" s="77"/>
      <c r="B63" s="77"/>
      <c r="C63" s="77"/>
      <c r="D63" s="77"/>
      <c r="E63" s="1" t="s">
        <v>39</v>
      </c>
      <c r="F63" s="78" t="s">
        <v>35</v>
      </c>
      <c r="G63" s="1" t="s">
        <v>63</v>
      </c>
      <c r="H63" s="88" t="s">
        <v>70</v>
      </c>
      <c r="I63" s="27" cm="1">
        <f t="array" ref="I63">_xlfn.PERCENTILE.INC(IF($E$9:$E$19=$E63,$L$9:$X$19),$J63)</f>
        <v>0</v>
      </c>
      <c r="J63" s="90">
        <v>0.3</v>
      </c>
      <c r="K63" s="80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14"/>
      <c r="Y63" s="14"/>
      <c r="Z63" s="78"/>
      <c r="AA63" s="78"/>
      <c r="AB63" s="78"/>
    </row>
    <row r="64" spans="1:28" ht="13.15" hidden="1" outlineLevel="1" x14ac:dyDescent="0.35">
      <c r="A64" s="77"/>
      <c r="B64" s="77"/>
      <c r="C64" s="77"/>
      <c r="D64" s="77"/>
      <c r="E64" s="1" t="s">
        <v>39</v>
      </c>
      <c r="F64" s="78" t="s">
        <v>35</v>
      </c>
      <c r="G64" s="1" t="s">
        <v>63</v>
      </c>
      <c r="H64" s="88" t="s">
        <v>71</v>
      </c>
      <c r="I64" s="27" cm="1">
        <f t="array" ref="I64">_xlfn.PERCENTILE.INC(IF($E$9:$E$19=$E64,$L$9:$X$19),$J64)</f>
        <v>0</v>
      </c>
      <c r="J64" s="90">
        <v>0.35</v>
      </c>
      <c r="K64" s="80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14"/>
      <c r="Y64" s="14"/>
      <c r="Z64" s="78"/>
      <c r="AA64" s="78"/>
      <c r="AB64" s="78"/>
    </row>
    <row r="65" spans="1:28" ht="13.15" hidden="1" outlineLevel="1" x14ac:dyDescent="0.35">
      <c r="A65" s="77"/>
      <c r="B65" s="77"/>
      <c r="C65" s="77"/>
      <c r="D65" s="77"/>
      <c r="E65" s="1" t="s">
        <v>39</v>
      </c>
      <c r="F65" s="78" t="s">
        <v>35</v>
      </c>
      <c r="G65" s="1" t="s">
        <v>63</v>
      </c>
      <c r="H65" s="88" t="s">
        <v>72</v>
      </c>
      <c r="I65" s="27" cm="1">
        <f t="array" ref="I65">_xlfn.PERCENTILE.INC(IF($E$9:$E$19=$E65,$L$9:$X$19),$J65)</f>
        <v>0</v>
      </c>
      <c r="J65" s="90">
        <v>0.4</v>
      </c>
      <c r="K65" s="80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14"/>
      <c r="Y65" s="14"/>
      <c r="Z65" s="78"/>
      <c r="AA65" s="78"/>
      <c r="AB65" s="78"/>
    </row>
    <row r="66" spans="1:28" ht="13.15" hidden="1" outlineLevel="1" x14ac:dyDescent="0.35">
      <c r="A66" s="77"/>
      <c r="B66" s="77"/>
      <c r="C66" s="77"/>
      <c r="D66" s="77"/>
      <c r="E66" s="1" t="s">
        <v>39</v>
      </c>
      <c r="F66" s="78" t="s">
        <v>35</v>
      </c>
      <c r="G66" s="1" t="s">
        <v>63</v>
      </c>
      <c r="H66" s="88" t="s">
        <v>73</v>
      </c>
      <c r="I66" s="27" cm="1">
        <f t="array" ref="I66">_xlfn.PERCENTILE.INC(IF($E$9:$E$19=$E66,$L$9:$X$19),$J66)</f>
        <v>0.40000000000000036</v>
      </c>
      <c r="J66" s="90">
        <v>0.45</v>
      </c>
      <c r="K66" s="80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14"/>
      <c r="Y66" s="14"/>
      <c r="Z66" s="78"/>
      <c r="AA66" s="78"/>
      <c r="AB66" s="78"/>
    </row>
    <row r="67" spans="1:28" ht="13.15" hidden="1" outlineLevel="1" x14ac:dyDescent="0.35">
      <c r="A67" s="77"/>
      <c r="B67" s="77"/>
      <c r="C67" s="77"/>
      <c r="D67" s="77"/>
      <c r="E67" s="1" t="s">
        <v>39</v>
      </c>
      <c r="F67" s="78" t="s">
        <v>35</v>
      </c>
      <c r="G67" s="1" t="s">
        <v>63</v>
      </c>
      <c r="H67" s="88" t="s">
        <v>74</v>
      </c>
      <c r="I67" s="27" cm="1">
        <f t="array" ref="I67">_xlfn.PERCENTILE.INC(IF($E$9:$E$19=$E67,$L$9:$X$19),$J67)</f>
        <v>1</v>
      </c>
      <c r="J67" s="90">
        <v>0.5</v>
      </c>
      <c r="K67" s="80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14"/>
      <c r="Y67" s="14"/>
      <c r="Z67" s="78"/>
      <c r="AA67" s="78"/>
      <c r="AB67" s="78"/>
    </row>
    <row r="68" spans="1:28" ht="13.15" hidden="1" outlineLevel="1" x14ac:dyDescent="0.35">
      <c r="A68" s="77"/>
      <c r="B68" s="77"/>
      <c r="C68" s="77"/>
      <c r="D68" s="77"/>
      <c r="E68" s="1" t="s">
        <v>39</v>
      </c>
      <c r="F68" s="78" t="s">
        <v>35</v>
      </c>
      <c r="G68" s="1" t="s">
        <v>63</v>
      </c>
      <c r="H68" s="88" t="s">
        <v>75</v>
      </c>
      <c r="I68" s="27" cm="1">
        <f t="array" ref="I68">_xlfn.PERCENTILE.INC(IF($E$9:$E$19=$E68,$L$9:$X$19),$J68)</f>
        <v>1</v>
      </c>
      <c r="J68" s="90">
        <v>0.55000000000000004</v>
      </c>
      <c r="K68" s="80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14"/>
      <c r="Y68" s="14"/>
      <c r="Z68" s="78"/>
      <c r="AA68" s="78"/>
      <c r="AB68" s="78"/>
    </row>
    <row r="69" spans="1:28" ht="13.15" hidden="1" outlineLevel="1" x14ac:dyDescent="0.35">
      <c r="A69" s="77"/>
      <c r="B69" s="77"/>
      <c r="C69" s="77"/>
      <c r="D69" s="77"/>
      <c r="E69" s="1" t="s">
        <v>39</v>
      </c>
      <c r="F69" s="78" t="s">
        <v>35</v>
      </c>
      <c r="G69" s="1" t="s">
        <v>63</v>
      </c>
      <c r="H69" s="88" t="s">
        <v>76</v>
      </c>
      <c r="I69" s="27" cm="1">
        <f t="array" ref="I69">_xlfn.PERCENTILE.INC(IF($E$9:$E$19=$E69,$L$9:$X$19),$J69)</f>
        <v>1</v>
      </c>
      <c r="J69" s="90">
        <v>0.6</v>
      </c>
      <c r="K69" s="80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14"/>
      <c r="Y69" s="14"/>
      <c r="Z69" s="78"/>
      <c r="AA69" s="78"/>
      <c r="AB69" s="78"/>
    </row>
    <row r="70" spans="1:28" ht="13.15" hidden="1" outlineLevel="1" x14ac:dyDescent="0.35">
      <c r="A70" s="77"/>
      <c r="B70" s="77"/>
      <c r="C70" s="77"/>
      <c r="D70" s="77"/>
      <c r="E70" s="1" t="s">
        <v>39</v>
      </c>
      <c r="F70" s="78" t="s">
        <v>35</v>
      </c>
      <c r="G70" s="1" t="s">
        <v>63</v>
      </c>
      <c r="H70" s="88" t="s">
        <v>77</v>
      </c>
      <c r="I70" s="27" cm="1">
        <f t="array" ref="I70">_xlfn.PERCENTILE.INC(IF($E$9:$E$19=$E70,$L$9:$X$19),$J70)</f>
        <v>1</v>
      </c>
      <c r="J70" s="90">
        <v>0.65</v>
      </c>
      <c r="K70" s="80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14"/>
      <c r="Y70" s="14"/>
      <c r="Z70" s="78"/>
      <c r="AA70" s="78"/>
      <c r="AB70" s="78"/>
    </row>
    <row r="71" spans="1:28" ht="13.15" hidden="1" outlineLevel="1" x14ac:dyDescent="0.35">
      <c r="A71" s="77"/>
      <c r="B71" s="77"/>
      <c r="C71" s="77"/>
      <c r="D71" s="77"/>
      <c r="E71" s="1" t="s">
        <v>39</v>
      </c>
      <c r="F71" s="78" t="s">
        <v>35</v>
      </c>
      <c r="G71" s="1" t="s">
        <v>63</v>
      </c>
      <c r="H71" s="88" t="s">
        <v>78</v>
      </c>
      <c r="I71" s="27" cm="1">
        <f t="array" ref="I71">_xlfn.PERCENTILE.INC(IF($E$9:$E$19=$E71,$L$9:$X$19),$J71)</f>
        <v>1</v>
      </c>
      <c r="J71" s="90">
        <v>0.7</v>
      </c>
      <c r="K71" s="80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14"/>
      <c r="Y71" s="14"/>
      <c r="Z71" s="78"/>
      <c r="AA71" s="78"/>
      <c r="AB71" s="78"/>
    </row>
    <row r="72" spans="1:28" ht="13.15" hidden="1" outlineLevel="1" x14ac:dyDescent="0.35">
      <c r="A72" s="77"/>
      <c r="B72" s="77"/>
      <c r="C72" s="77"/>
      <c r="D72" s="77"/>
      <c r="E72" s="1" t="s">
        <v>39</v>
      </c>
      <c r="F72" s="78" t="s">
        <v>35</v>
      </c>
      <c r="G72" s="1" t="s">
        <v>63</v>
      </c>
      <c r="H72" s="88" t="s">
        <v>79</v>
      </c>
      <c r="I72" s="27" cm="1">
        <f t="array" ref="I72">_xlfn.PERCENTILE.INC(IF($E$9:$E$19=$E72,$L$9:$X$19),$J72)</f>
        <v>1</v>
      </c>
      <c r="J72" s="90">
        <v>0.75</v>
      </c>
      <c r="K72" s="80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14"/>
      <c r="Y72" s="14"/>
      <c r="Z72" s="78"/>
      <c r="AA72" s="78"/>
      <c r="AB72" s="78"/>
    </row>
    <row r="73" spans="1:28" ht="13.15" hidden="1" outlineLevel="1" x14ac:dyDescent="0.35">
      <c r="A73" s="77"/>
      <c r="B73" s="77"/>
      <c r="C73" s="77"/>
      <c r="D73" s="77"/>
      <c r="E73" s="1" t="s">
        <v>39</v>
      </c>
      <c r="F73" s="78" t="s">
        <v>35</v>
      </c>
      <c r="G73" s="1" t="s">
        <v>63</v>
      </c>
      <c r="H73" s="88" t="s">
        <v>80</v>
      </c>
      <c r="I73" s="27" cm="1">
        <f t="array" ref="I73">_xlfn.PERCENTILE.INC(IF($E$9:$E$19=$E73,$L$9:$X$19),$J73)</f>
        <v>1</v>
      </c>
      <c r="J73" s="90">
        <v>0.8</v>
      </c>
      <c r="K73" s="80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14"/>
      <c r="Y73" s="14"/>
      <c r="Z73" s="78"/>
      <c r="AA73" s="78"/>
      <c r="AB73" s="78"/>
    </row>
    <row r="74" spans="1:28" ht="13.15" hidden="1" outlineLevel="1" x14ac:dyDescent="0.35">
      <c r="A74" s="77"/>
      <c r="B74" s="77"/>
      <c r="C74" s="77"/>
      <c r="D74" s="77"/>
      <c r="E74" s="1" t="s">
        <v>39</v>
      </c>
      <c r="F74" s="78" t="s">
        <v>35</v>
      </c>
      <c r="G74" s="1" t="s">
        <v>63</v>
      </c>
      <c r="H74" s="88" t="s">
        <v>81</v>
      </c>
      <c r="I74" s="27" cm="1">
        <f t="array" ref="I74">_xlfn.PERCENTILE.INC(IF($E$9:$E$19=$E74,$L$9:$X$19),$J74)</f>
        <v>1</v>
      </c>
      <c r="J74" s="90">
        <v>0.85</v>
      </c>
      <c r="K74" s="80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14"/>
      <c r="Y74" s="14"/>
      <c r="Z74" s="78"/>
      <c r="AA74" s="78"/>
      <c r="AB74" s="78"/>
    </row>
    <row r="75" spans="1:28" ht="13.15" hidden="1" outlineLevel="1" x14ac:dyDescent="0.35">
      <c r="A75" s="77"/>
      <c r="B75" s="77"/>
      <c r="C75" s="77"/>
      <c r="D75" s="77"/>
      <c r="E75" s="1" t="s">
        <v>39</v>
      </c>
      <c r="F75" s="78" t="s">
        <v>35</v>
      </c>
      <c r="G75" s="1" t="s">
        <v>63</v>
      </c>
      <c r="H75" s="88" t="s">
        <v>82</v>
      </c>
      <c r="I75" s="27" cm="1">
        <f t="array" ref="I75">_xlfn.PERCENTILE.INC(IF($E$9:$E$19=$E75,$L$9:$X$19),$J75)</f>
        <v>1</v>
      </c>
      <c r="J75" s="90">
        <v>0.9</v>
      </c>
      <c r="K75" s="80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14"/>
      <c r="Y75" s="14"/>
      <c r="Z75" s="78"/>
      <c r="AA75" s="78"/>
      <c r="AB75" s="78"/>
    </row>
    <row r="76" spans="1:28" ht="13.15" collapsed="1" x14ac:dyDescent="0.35">
      <c r="A76" s="77"/>
      <c r="B76" s="77"/>
      <c r="C76" s="77"/>
      <c r="D76" s="77"/>
      <c r="E76" s="1"/>
      <c r="F76" s="78"/>
      <c r="H76" s="88"/>
      <c r="I76" s="27"/>
      <c r="J76" s="88"/>
      <c r="K76" s="80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78"/>
      <c r="AB76" s="78"/>
    </row>
    <row r="77" spans="1:28" ht="13.15" x14ac:dyDescent="0.35">
      <c r="A77" s="77"/>
      <c r="B77" s="77"/>
      <c r="C77" s="77"/>
      <c r="D77" s="77"/>
      <c r="E77" s="1" t="s">
        <v>40</v>
      </c>
      <c r="F77" s="78" t="s">
        <v>35</v>
      </c>
      <c r="G77" s="1" t="s">
        <v>63</v>
      </c>
      <c r="H77" s="88" t="s">
        <v>66</v>
      </c>
      <c r="I77" s="27" cm="1">
        <f t="array" ref="I77">_xlfn.PERCENTILE.INC(IF($E$9:$E$19=$E77,$L$9:$X$19),$J77)</f>
        <v>-5.3999999999999995</v>
      </c>
      <c r="J77" s="90">
        <v>0.1</v>
      </c>
      <c r="K77" s="80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14"/>
      <c r="Y77" s="14"/>
      <c r="Z77" s="78"/>
      <c r="AA77" s="78"/>
      <c r="AB77" s="78"/>
    </row>
    <row r="78" spans="1:28" ht="13.15" hidden="1" outlineLevel="1" x14ac:dyDescent="0.35">
      <c r="A78" s="77"/>
      <c r="B78" s="77"/>
      <c r="C78" s="77"/>
      <c r="D78" s="77"/>
      <c r="E78" s="1" t="s">
        <v>40</v>
      </c>
      <c r="F78" s="78" t="s">
        <v>35</v>
      </c>
      <c r="G78" s="1" t="s">
        <v>63</v>
      </c>
      <c r="H78" s="88" t="s">
        <v>67</v>
      </c>
      <c r="I78" s="27" cm="1">
        <f t="array" ref="I78">_xlfn.PERCENTILE.INC(IF($E$9:$E$19=$E78,$L$9:$X$19),$J78)</f>
        <v>-3.6000000000000005</v>
      </c>
      <c r="J78" s="90">
        <v>0.15</v>
      </c>
      <c r="K78" s="80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14"/>
      <c r="Y78" s="14"/>
      <c r="Z78" s="78"/>
      <c r="AA78" s="78"/>
      <c r="AB78" s="78"/>
    </row>
    <row r="79" spans="1:28" ht="13.15" hidden="1" outlineLevel="1" x14ac:dyDescent="0.35">
      <c r="A79" s="77"/>
      <c r="B79" s="77"/>
      <c r="C79" s="77"/>
      <c r="D79" s="77"/>
      <c r="E79" s="1" t="s">
        <v>40</v>
      </c>
      <c r="F79" s="78" t="s">
        <v>35</v>
      </c>
      <c r="G79" s="1" t="s">
        <v>63</v>
      </c>
      <c r="H79" s="88" t="s">
        <v>68</v>
      </c>
      <c r="I79" s="27" cm="1">
        <f t="array" ref="I79">_xlfn.PERCENTILE.INC(IF($E$9:$E$19=$E79,$L$9:$X$19),$J79)</f>
        <v>-2.5999999999999996</v>
      </c>
      <c r="J79" s="90">
        <v>0.2</v>
      </c>
      <c r="K79" s="80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14"/>
      <c r="Y79" s="14"/>
      <c r="Z79" s="78"/>
      <c r="AA79" s="78"/>
      <c r="AB79" s="78"/>
    </row>
    <row r="80" spans="1:28" ht="13.15" hidden="1" outlineLevel="1" x14ac:dyDescent="0.35">
      <c r="A80" s="77"/>
      <c r="B80" s="77"/>
      <c r="C80" s="77"/>
      <c r="D80" s="77"/>
      <c r="E80" s="1" t="s">
        <v>40</v>
      </c>
      <c r="F80" s="78" t="s">
        <v>35</v>
      </c>
      <c r="G80" s="1" t="s">
        <v>63</v>
      </c>
      <c r="H80" s="88" t="s">
        <v>69</v>
      </c>
      <c r="I80" s="27" cm="1">
        <f t="array" ref="I80">_xlfn.PERCENTILE.INC(IF($E$9:$E$19=$E80,$L$9:$X$19),$J80)</f>
        <v>-2</v>
      </c>
      <c r="J80" s="90">
        <v>0.25</v>
      </c>
      <c r="K80" s="80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14"/>
      <c r="Y80" s="14"/>
      <c r="Z80" s="78"/>
      <c r="AA80" s="78"/>
      <c r="AB80" s="78"/>
    </row>
    <row r="81" spans="1:28" ht="13.15" hidden="1" outlineLevel="1" x14ac:dyDescent="0.35">
      <c r="A81" s="77"/>
      <c r="B81" s="77"/>
      <c r="C81" s="77"/>
      <c r="D81" s="77"/>
      <c r="E81" s="1" t="s">
        <v>40</v>
      </c>
      <c r="F81" s="78" t="s">
        <v>35</v>
      </c>
      <c r="G81" s="1" t="s">
        <v>63</v>
      </c>
      <c r="H81" s="88" t="s">
        <v>70</v>
      </c>
      <c r="I81" s="27" cm="1">
        <f t="array" ref="I81">_xlfn.PERCENTILE.INC(IF($E$9:$E$19=$E81,$L$9:$X$19),$J81)</f>
        <v>-1.4000000000000004</v>
      </c>
      <c r="J81" s="90">
        <v>0.3</v>
      </c>
      <c r="K81" s="80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14"/>
      <c r="Y81" s="14"/>
      <c r="Z81" s="78"/>
      <c r="AA81" s="78"/>
      <c r="AB81" s="78"/>
    </row>
    <row r="82" spans="1:28" ht="13.15" hidden="1" outlineLevel="1" x14ac:dyDescent="0.35">
      <c r="A82" s="77"/>
      <c r="B82" s="77"/>
      <c r="C82" s="77"/>
      <c r="D82" s="77"/>
      <c r="E82" s="1" t="s">
        <v>40</v>
      </c>
      <c r="F82" s="78" t="s">
        <v>35</v>
      </c>
      <c r="G82" s="1" t="s">
        <v>63</v>
      </c>
      <c r="H82" s="88" t="s">
        <v>71</v>
      </c>
      <c r="I82" s="27" cm="1">
        <f t="array" ref="I82">_xlfn.PERCENTILE.INC(IF($E$9:$E$19=$E82,$L$9:$X$19),$J82)</f>
        <v>-0.80000000000000071</v>
      </c>
      <c r="J82" s="90">
        <v>0.35</v>
      </c>
      <c r="K82" s="80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14"/>
      <c r="Y82" s="14"/>
      <c r="Z82" s="78"/>
      <c r="AA82" s="78"/>
      <c r="AB82" s="78"/>
    </row>
    <row r="83" spans="1:28" ht="13.15" hidden="1" outlineLevel="1" x14ac:dyDescent="0.35">
      <c r="A83" s="77"/>
      <c r="B83" s="77"/>
      <c r="C83" s="77"/>
      <c r="D83" s="77"/>
      <c r="E83" s="1" t="s">
        <v>40</v>
      </c>
      <c r="F83" s="78" t="s">
        <v>35</v>
      </c>
      <c r="G83" s="1" t="s">
        <v>63</v>
      </c>
      <c r="H83" s="88" t="s">
        <v>72</v>
      </c>
      <c r="I83" s="27" cm="1">
        <f t="array" ref="I83">_xlfn.PERCENTILE.INC(IF($E$9:$E$19=$E83,$L$9:$X$19),$J83)</f>
        <v>-0.19999999999999929</v>
      </c>
      <c r="J83" s="90">
        <v>0.4</v>
      </c>
      <c r="K83" s="80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14"/>
      <c r="Y83" s="14"/>
      <c r="Z83" s="78"/>
      <c r="AA83" s="78"/>
      <c r="AB83" s="78"/>
    </row>
    <row r="84" spans="1:28" ht="13.15" hidden="1" outlineLevel="1" x14ac:dyDescent="0.35">
      <c r="A84" s="77"/>
      <c r="B84" s="77"/>
      <c r="C84" s="77"/>
      <c r="D84" s="77"/>
      <c r="E84" s="1" t="s">
        <v>40</v>
      </c>
      <c r="F84" s="78" t="s">
        <v>35</v>
      </c>
      <c r="G84" s="1" t="s">
        <v>63</v>
      </c>
      <c r="H84" s="88" t="s">
        <v>73</v>
      </c>
      <c r="I84" s="27" cm="1">
        <f t="array" ref="I84">_xlfn.PERCENTILE.INC(IF($E$9:$E$19=$E84,$L$9:$X$19),$J84)</f>
        <v>0</v>
      </c>
      <c r="J84" s="90">
        <v>0.45</v>
      </c>
      <c r="K84" s="80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14"/>
      <c r="Y84" s="14"/>
      <c r="Z84" s="78"/>
      <c r="AA84" s="78"/>
      <c r="AB84" s="78"/>
    </row>
    <row r="85" spans="1:28" ht="13.15" hidden="1" outlineLevel="1" x14ac:dyDescent="0.35">
      <c r="A85" s="77"/>
      <c r="B85" s="77"/>
      <c r="C85" s="77"/>
      <c r="D85" s="77"/>
      <c r="E85" s="1" t="s">
        <v>40</v>
      </c>
      <c r="F85" s="78" t="s">
        <v>35</v>
      </c>
      <c r="G85" s="1" t="s">
        <v>63</v>
      </c>
      <c r="H85" s="88" t="s">
        <v>74</v>
      </c>
      <c r="I85" s="27" cm="1">
        <f t="array" ref="I85">_xlfn.PERCENTILE.INC(IF($E$9:$E$19=$E85,$L$9:$X$19),$J85)</f>
        <v>0</v>
      </c>
      <c r="J85" s="90">
        <v>0.5</v>
      </c>
      <c r="K85" s="80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14"/>
      <c r="Y85" s="14"/>
      <c r="Z85" s="78"/>
      <c r="AA85" s="78"/>
      <c r="AB85" s="78"/>
    </row>
    <row r="86" spans="1:28" ht="13.15" hidden="1" outlineLevel="1" x14ac:dyDescent="0.35">
      <c r="A86" s="77"/>
      <c r="B86" s="77"/>
      <c r="C86" s="77"/>
      <c r="D86" s="77"/>
      <c r="E86" s="1" t="s">
        <v>40</v>
      </c>
      <c r="F86" s="78" t="s">
        <v>35</v>
      </c>
      <c r="G86" s="1" t="s">
        <v>63</v>
      </c>
      <c r="H86" s="88" t="s">
        <v>75</v>
      </c>
      <c r="I86" s="27" cm="1">
        <f t="array" ref="I86">_xlfn.PERCENTILE.INC(IF($E$9:$E$19=$E86,$L$9:$X$19),$J86)</f>
        <v>0</v>
      </c>
      <c r="J86" s="90">
        <v>0.55000000000000004</v>
      </c>
      <c r="K86" s="80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14"/>
      <c r="Y86" s="14"/>
      <c r="Z86" s="78"/>
      <c r="AA86" s="78"/>
      <c r="AB86" s="78"/>
    </row>
    <row r="87" spans="1:28" ht="13.15" hidden="1" outlineLevel="1" x14ac:dyDescent="0.35">
      <c r="A87" s="77"/>
      <c r="B87" s="77"/>
      <c r="C87" s="77"/>
      <c r="D87" s="77"/>
      <c r="E87" s="1" t="s">
        <v>40</v>
      </c>
      <c r="F87" s="78" t="s">
        <v>35</v>
      </c>
      <c r="G87" s="1" t="s">
        <v>63</v>
      </c>
      <c r="H87" s="88" t="s">
        <v>76</v>
      </c>
      <c r="I87" s="27" cm="1">
        <f t="array" ref="I87">_xlfn.PERCENTILE.INC(IF($E$9:$E$19=$E87,$L$9:$X$19),$J87)</f>
        <v>0</v>
      </c>
      <c r="J87" s="90">
        <v>0.6</v>
      </c>
      <c r="K87" s="80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14"/>
      <c r="Y87" s="14"/>
      <c r="Z87" s="78"/>
      <c r="AA87" s="78"/>
      <c r="AB87" s="78"/>
    </row>
    <row r="88" spans="1:28" ht="13.15" hidden="1" outlineLevel="1" x14ac:dyDescent="0.35">
      <c r="A88" s="77"/>
      <c r="B88" s="77"/>
      <c r="C88" s="77"/>
      <c r="D88" s="77"/>
      <c r="E88" s="1" t="s">
        <v>40</v>
      </c>
      <c r="F88" s="78" t="s">
        <v>35</v>
      </c>
      <c r="G88" s="1" t="s">
        <v>63</v>
      </c>
      <c r="H88" s="88" t="s">
        <v>77</v>
      </c>
      <c r="I88" s="27" cm="1">
        <f t="array" ref="I88">_xlfn.PERCENTILE.INC(IF($E$9:$E$19=$E88,$L$9:$X$19),$J88)</f>
        <v>0</v>
      </c>
      <c r="J88" s="90">
        <v>0.65</v>
      </c>
      <c r="K88" s="80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14"/>
      <c r="Y88" s="14"/>
      <c r="Z88" s="78"/>
      <c r="AA88" s="78"/>
      <c r="AB88" s="78"/>
    </row>
    <row r="89" spans="1:28" ht="13.15" hidden="1" outlineLevel="1" x14ac:dyDescent="0.35">
      <c r="A89" s="77"/>
      <c r="B89" s="77"/>
      <c r="C89" s="77"/>
      <c r="D89" s="77"/>
      <c r="E89" s="1" t="s">
        <v>40</v>
      </c>
      <c r="F89" s="78" t="s">
        <v>35</v>
      </c>
      <c r="G89" s="1" t="s">
        <v>63</v>
      </c>
      <c r="H89" s="88" t="s">
        <v>78</v>
      </c>
      <c r="I89" s="27" cm="1">
        <f t="array" ref="I89">_xlfn.PERCENTILE.INC(IF($E$9:$E$19=$E89,$L$9:$X$19),$J89)</f>
        <v>0.39999999999999858</v>
      </c>
      <c r="J89" s="90">
        <v>0.7</v>
      </c>
      <c r="K89" s="80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14"/>
      <c r="Y89" s="14"/>
      <c r="Z89" s="78"/>
      <c r="AA89" s="78"/>
      <c r="AB89" s="78"/>
    </row>
    <row r="90" spans="1:28" ht="13.15" hidden="1" outlineLevel="1" x14ac:dyDescent="0.35">
      <c r="A90" s="77"/>
      <c r="B90" s="77"/>
      <c r="C90" s="77"/>
      <c r="D90" s="77"/>
      <c r="E90" s="1" t="s">
        <v>40</v>
      </c>
      <c r="F90" s="78" t="s">
        <v>35</v>
      </c>
      <c r="G90" s="1" t="s">
        <v>63</v>
      </c>
      <c r="H90" s="88" t="s">
        <v>79</v>
      </c>
      <c r="I90" s="27" cm="1">
        <f t="array" ref="I90">_xlfn.PERCENTILE.INC(IF($E$9:$E$19=$E90,$L$9:$X$19),$J90)</f>
        <v>1</v>
      </c>
      <c r="J90" s="90">
        <v>0.75</v>
      </c>
      <c r="K90" s="80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14"/>
      <c r="Y90" s="14"/>
      <c r="Z90" s="78"/>
      <c r="AA90" s="78"/>
      <c r="AB90" s="78"/>
    </row>
    <row r="91" spans="1:28" ht="13.15" hidden="1" outlineLevel="1" x14ac:dyDescent="0.35">
      <c r="A91" s="77"/>
      <c r="B91" s="77"/>
      <c r="C91" s="77"/>
      <c r="D91" s="77"/>
      <c r="E91" s="1" t="s">
        <v>40</v>
      </c>
      <c r="F91" s="78" t="s">
        <v>35</v>
      </c>
      <c r="G91" s="1" t="s">
        <v>63</v>
      </c>
      <c r="H91" s="88" t="s">
        <v>80</v>
      </c>
      <c r="I91" s="27" cm="1">
        <f t="array" ref="I91">_xlfn.PERCENTILE.INC(IF($E$9:$E$19=$E91,$L$9:$X$19),$J91)</f>
        <v>1</v>
      </c>
      <c r="J91" s="90">
        <v>0.8</v>
      </c>
      <c r="K91" s="80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14"/>
      <c r="Y91" s="14"/>
      <c r="Z91" s="78"/>
      <c r="AA91" s="78"/>
      <c r="AB91" s="78"/>
    </row>
    <row r="92" spans="1:28" ht="13.15" hidden="1" outlineLevel="1" x14ac:dyDescent="0.35">
      <c r="A92" s="77"/>
      <c r="B92" s="77"/>
      <c r="C92" s="77"/>
      <c r="D92" s="77"/>
      <c r="E92" s="1" t="s">
        <v>40</v>
      </c>
      <c r="F92" s="78" t="s">
        <v>35</v>
      </c>
      <c r="G92" s="1" t="s">
        <v>63</v>
      </c>
      <c r="H92" s="88" t="s">
        <v>81</v>
      </c>
      <c r="I92" s="27" cm="1">
        <f t="array" ref="I92">_xlfn.PERCENTILE.INC(IF($E$9:$E$19=$E92,$L$9:$X$19),$J92)</f>
        <v>1.1999999999999993</v>
      </c>
      <c r="J92" s="90">
        <v>0.85</v>
      </c>
      <c r="K92" s="80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14"/>
      <c r="Y92" s="14"/>
      <c r="Z92" s="78"/>
      <c r="AA92" s="78"/>
      <c r="AB92" s="78"/>
    </row>
    <row r="93" spans="1:28" ht="13.15" hidden="1" outlineLevel="1" x14ac:dyDescent="0.35">
      <c r="A93" s="77"/>
      <c r="B93" s="77"/>
      <c r="C93" s="77"/>
      <c r="D93" s="77"/>
      <c r="E93" s="1" t="s">
        <v>40</v>
      </c>
      <c r="F93" s="78" t="s">
        <v>35</v>
      </c>
      <c r="G93" s="1" t="s">
        <v>63</v>
      </c>
      <c r="H93" s="88" t="s">
        <v>82</v>
      </c>
      <c r="I93" s="27" cm="1">
        <f t="array" ref="I93">_xlfn.PERCENTILE.INC(IF($E$9:$E$19=$E93,$L$9:$X$19),$J93)</f>
        <v>1.8000000000000007</v>
      </c>
      <c r="J93" s="90">
        <v>0.9</v>
      </c>
      <c r="K93" s="80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14"/>
      <c r="Y93" s="14"/>
      <c r="Z93" s="78"/>
      <c r="AA93" s="78"/>
      <c r="AB93" s="78"/>
    </row>
    <row r="94" spans="1:28" ht="13.15" collapsed="1" x14ac:dyDescent="0.35">
      <c r="A94" s="77"/>
      <c r="B94" s="77"/>
      <c r="C94" s="77"/>
      <c r="D94" s="77"/>
      <c r="E94" s="1"/>
      <c r="F94" s="78"/>
      <c r="H94" s="88"/>
      <c r="I94" s="27"/>
      <c r="J94" s="88"/>
      <c r="K94" s="80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78"/>
      <c r="AB94" s="78"/>
    </row>
    <row r="95" spans="1:28" ht="13.15" x14ac:dyDescent="0.35">
      <c r="A95" s="77"/>
      <c r="B95" s="77"/>
      <c r="C95" s="77"/>
      <c r="D95" s="77"/>
      <c r="E95" s="1" t="s">
        <v>41</v>
      </c>
      <c r="F95" s="78" t="s">
        <v>35</v>
      </c>
      <c r="G95" s="1" t="s">
        <v>63</v>
      </c>
      <c r="H95" s="88" t="s">
        <v>66</v>
      </c>
      <c r="I95" s="27" cm="1">
        <f t="array" ref="I95">_xlfn.PERCENTILE.INC(IF($E$9:$E$19=$E95,$L$9:$X$19),$J95)</f>
        <v>-1.7999999999999998</v>
      </c>
      <c r="J95" s="90">
        <v>0.1</v>
      </c>
      <c r="K95" s="80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14"/>
      <c r="Y95" s="14"/>
      <c r="Z95" s="78"/>
      <c r="AA95" s="78"/>
      <c r="AB95" s="78"/>
    </row>
    <row r="96" spans="1:28" ht="13.15" hidden="1" outlineLevel="1" x14ac:dyDescent="0.35">
      <c r="A96" s="77"/>
      <c r="B96" s="77"/>
      <c r="C96" s="77"/>
      <c r="D96" s="77"/>
      <c r="E96" s="1" t="s">
        <v>41</v>
      </c>
      <c r="F96" s="78" t="s">
        <v>35</v>
      </c>
      <c r="G96" s="1" t="s">
        <v>63</v>
      </c>
      <c r="H96" s="88" t="s">
        <v>67</v>
      </c>
      <c r="I96" s="27" cm="1">
        <f t="array" ref="I96">_xlfn.PERCENTILE.INC(IF($E$9:$E$19=$E96,$L$9:$X$19),$J96)</f>
        <v>-1.2000000000000002</v>
      </c>
      <c r="J96" s="90">
        <v>0.15</v>
      </c>
      <c r="K96" s="80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14"/>
      <c r="Y96" s="14"/>
      <c r="Z96" s="78"/>
      <c r="AA96" s="78"/>
      <c r="AB96" s="78"/>
    </row>
    <row r="97" spans="1:28" ht="13.15" hidden="1" outlineLevel="1" x14ac:dyDescent="0.35">
      <c r="A97" s="77"/>
      <c r="B97" s="77"/>
      <c r="C97" s="77"/>
      <c r="D97" s="77"/>
      <c r="E97" s="1" t="s">
        <v>41</v>
      </c>
      <c r="F97" s="78" t="s">
        <v>35</v>
      </c>
      <c r="G97" s="1" t="s">
        <v>63</v>
      </c>
      <c r="H97" s="88" t="s">
        <v>68</v>
      </c>
      <c r="I97" s="27" cm="1">
        <f t="array" ref="I97">_xlfn.PERCENTILE.INC(IF($E$9:$E$19=$E97,$L$9:$X$19),$J97)</f>
        <v>-1</v>
      </c>
      <c r="J97" s="90">
        <v>0.2</v>
      </c>
      <c r="K97" s="80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14"/>
      <c r="Y97" s="14"/>
      <c r="Z97" s="78"/>
      <c r="AA97" s="78"/>
      <c r="AB97" s="78"/>
    </row>
    <row r="98" spans="1:28" ht="13.15" hidden="1" outlineLevel="1" x14ac:dyDescent="0.35">
      <c r="A98" s="77"/>
      <c r="B98" s="77"/>
      <c r="C98" s="77"/>
      <c r="D98" s="77"/>
      <c r="E98" s="1" t="s">
        <v>41</v>
      </c>
      <c r="F98" s="78" t="s">
        <v>35</v>
      </c>
      <c r="G98" s="1" t="s">
        <v>63</v>
      </c>
      <c r="H98" s="88" t="s">
        <v>69</v>
      </c>
      <c r="I98" s="27" cm="1">
        <f t="array" ref="I98">_xlfn.PERCENTILE.INC(IF($E$9:$E$19=$E98,$L$9:$X$19),$J98)</f>
        <v>-1</v>
      </c>
      <c r="J98" s="90">
        <v>0.25</v>
      </c>
      <c r="K98" s="80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14"/>
      <c r="Y98" s="14"/>
      <c r="Z98" s="78"/>
      <c r="AA98" s="78"/>
      <c r="AB98" s="78"/>
    </row>
    <row r="99" spans="1:28" ht="13.15" hidden="1" outlineLevel="1" x14ac:dyDescent="0.35">
      <c r="A99" s="77"/>
      <c r="B99" s="77"/>
      <c r="C99" s="77"/>
      <c r="D99" s="77"/>
      <c r="E99" s="1" t="s">
        <v>41</v>
      </c>
      <c r="F99" s="78" t="s">
        <v>35</v>
      </c>
      <c r="G99" s="1" t="s">
        <v>63</v>
      </c>
      <c r="H99" s="88" t="s">
        <v>70</v>
      </c>
      <c r="I99" s="27" cm="1">
        <f t="array" ref="I99">_xlfn.PERCENTILE.INC(IF($E$9:$E$19=$E99,$L$9:$X$19),$J99)</f>
        <v>-0.40000000000000036</v>
      </c>
      <c r="J99" s="90">
        <v>0.3</v>
      </c>
      <c r="K99" s="80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14"/>
      <c r="Y99" s="14"/>
      <c r="Z99" s="78"/>
      <c r="AA99" s="78"/>
      <c r="AB99" s="78"/>
    </row>
    <row r="100" spans="1:28" ht="13.15" hidden="1" outlineLevel="1" x14ac:dyDescent="0.35">
      <c r="A100" s="77"/>
      <c r="B100" s="77"/>
      <c r="C100" s="77"/>
      <c r="D100" s="77"/>
      <c r="E100" s="1" t="s">
        <v>41</v>
      </c>
      <c r="F100" s="78" t="s">
        <v>35</v>
      </c>
      <c r="G100" s="1" t="s">
        <v>63</v>
      </c>
      <c r="H100" s="88" t="s">
        <v>71</v>
      </c>
      <c r="I100" s="27" cm="1">
        <f t="array" ref="I100">_xlfn.PERCENTILE.INC(IF($E$9:$E$19=$E100,$L$9:$X$19),$J100)</f>
        <v>0.19999999999999929</v>
      </c>
      <c r="J100" s="90">
        <v>0.35</v>
      </c>
      <c r="K100" s="80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14"/>
      <c r="Y100" s="14"/>
      <c r="Z100" s="78"/>
      <c r="AA100" s="78"/>
      <c r="AB100" s="78"/>
    </row>
    <row r="101" spans="1:28" ht="13.15" hidden="1" outlineLevel="1" x14ac:dyDescent="0.35">
      <c r="A101" s="77"/>
      <c r="B101" s="77"/>
      <c r="C101" s="77"/>
      <c r="D101" s="77"/>
      <c r="E101" s="1" t="s">
        <v>41</v>
      </c>
      <c r="F101" s="78" t="s">
        <v>35</v>
      </c>
      <c r="G101" s="1" t="s">
        <v>63</v>
      </c>
      <c r="H101" s="88" t="s">
        <v>72</v>
      </c>
      <c r="I101" s="27" cm="1">
        <f t="array" ref="I101">_xlfn.PERCENTILE.INC(IF($E$9:$E$19=$E101,$L$9:$X$19),$J101)</f>
        <v>0.80000000000000071</v>
      </c>
      <c r="J101" s="90">
        <v>0.4</v>
      </c>
      <c r="K101" s="80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14"/>
      <c r="Y101" s="14"/>
      <c r="Z101" s="78"/>
      <c r="AA101" s="78"/>
      <c r="AB101" s="78"/>
    </row>
    <row r="102" spans="1:28" ht="13.15" hidden="1" outlineLevel="1" x14ac:dyDescent="0.35">
      <c r="A102" s="77"/>
      <c r="B102" s="77"/>
      <c r="C102" s="77"/>
      <c r="D102" s="77"/>
      <c r="E102" s="1" t="s">
        <v>41</v>
      </c>
      <c r="F102" s="78" t="s">
        <v>35</v>
      </c>
      <c r="G102" s="1" t="s">
        <v>63</v>
      </c>
      <c r="H102" s="88" t="s">
        <v>73</v>
      </c>
      <c r="I102" s="27" cm="1">
        <f t="array" ref="I102">_xlfn.PERCENTILE.INC(IF($E$9:$E$19=$E102,$L$9:$X$19),$J102)</f>
        <v>1</v>
      </c>
      <c r="J102" s="90">
        <v>0.45</v>
      </c>
      <c r="K102" s="80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14"/>
      <c r="Y102" s="14"/>
      <c r="Z102" s="78"/>
      <c r="AA102" s="78"/>
      <c r="AB102" s="78"/>
    </row>
    <row r="103" spans="1:28" ht="13.15" hidden="1" outlineLevel="1" x14ac:dyDescent="0.35">
      <c r="A103" s="77"/>
      <c r="B103" s="77"/>
      <c r="C103" s="77"/>
      <c r="D103" s="77"/>
      <c r="E103" s="1" t="s">
        <v>41</v>
      </c>
      <c r="F103" s="78" t="s">
        <v>35</v>
      </c>
      <c r="G103" s="1" t="s">
        <v>63</v>
      </c>
      <c r="H103" s="88" t="s">
        <v>74</v>
      </c>
      <c r="I103" s="27" cm="1">
        <f t="array" ref="I103">_xlfn.PERCENTILE.INC(IF($E$9:$E$19=$E103,$L$9:$X$19),$J103)</f>
        <v>1</v>
      </c>
      <c r="J103" s="90">
        <v>0.5</v>
      </c>
      <c r="K103" s="80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14"/>
      <c r="Y103" s="14"/>
      <c r="Z103" s="78"/>
      <c r="AA103" s="78"/>
      <c r="AB103" s="78"/>
    </row>
    <row r="104" spans="1:28" ht="13.15" hidden="1" outlineLevel="1" x14ac:dyDescent="0.35">
      <c r="A104" s="77"/>
      <c r="B104" s="77"/>
      <c r="C104" s="77"/>
      <c r="D104" s="77"/>
      <c r="E104" s="1" t="s">
        <v>41</v>
      </c>
      <c r="F104" s="78" t="s">
        <v>35</v>
      </c>
      <c r="G104" s="1" t="s">
        <v>63</v>
      </c>
      <c r="H104" s="88" t="s">
        <v>75</v>
      </c>
      <c r="I104" s="27" cm="1">
        <f t="array" ref="I104">_xlfn.PERCENTILE.INC(IF($E$9:$E$19=$E104,$L$9:$X$19),$J104)</f>
        <v>1</v>
      </c>
      <c r="J104" s="90">
        <v>0.55000000000000004</v>
      </c>
      <c r="K104" s="80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14"/>
      <c r="Y104" s="14"/>
      <c r="Z104" s="78"/>
      <c r="AA104" s="78"/>
      <c r="AB104" s="78"/>
    </row>
    <row r="105" spans="1:28" ht="13.15" hidden="1" outlineLevel="1" x14ac:dyDescent="0.35">
      <c r="A105" s="77"/>
      <c r="B105" s="77"/>
      <c r="C105" s="77"/>
      <c r="D105" s="77"/>
      <c r="E105" s="1" t="s">
        <v>41</v>
      </c>
      <c r="F105" s="78" t="s">
        <v>35</v>
      </c>
      <c r="G105" s="1" t="s">
        <v>63</v>
      </c>
      <c r="H105" s="88" t="s">
        <v>76</v>
      </c>
      <c r="I105" s="27" cm="1">
        <f t="array" ref="I105">_xlfn.PERCENTILE.INC(IF($E$9:$E$19=$E105,$L$9:$X$19),$J105)</f>
        <v>1.1999999999999993</v>
      </c>
      <c r="J105" s="90">
        <v>0.6</v>
      </c>
      <c r="K105" s="80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14"/>
      <c r="Y105" s="14"/>
      <c r="Z105" s="78"/>
      <c r="AA105" s="78"/>
      <c r="AB105" s="78"/>
    </row>
    <row r="106" spans="1:28" ht="13.15" hidden="1" outlineLevel="1" x14ac:dyDescent="0.35">
      <c r="A106" s="77"/>
      <c r="B106" s="77"/>
      <c r="C106" s="77"/>
      <c r="D106" s="77"/>
      <c r="E106" s="1" t="s">
        <v>41</v>
      </c>
      <c r="F106" s="78" t="s">
        <v>35</v>
      </c>
      <c r="G106" s="1" t="s">
        <v>63</v>
      </c>
      <c r="H106" s="88" t="s">
        <v>77</v>
      </c>
      <c r="I106" s="27" cm="1">
        <f t="array" ref="I106">_xlfn.PERCENTILE.INC(IF($E$9:$E$19=$E106,$L$9:$X$19),$J106)</f>
        <v>1.8000000000000007</v>
      </c>
      <c r="J106" s="90">
        <v>0.65</v>
      </c>
      <c r="K106" s="80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14"/>
      <c r="Y106" s="14"/>
      <c r="Z106" s="78"/>
      <c r="AA106" s="78"/>
      <c r="AB106" s="78"/>
    </row>
    <row r="107" spans="1:28" ht="13.15" hidden="1" outlineLevel="1" x14ac:dyDescent="0.35">
      <c r="A107" s="77"/>
      <c r="B107" s="77"/>
      <c r="C107" s="77"/>
      <c r="D107" s="77"/>
      <c r="E107" s="1" t="s">
        <v>41</v>
      </c>
      <c r="F107" s="78" t="s">
        <v>35</v>
      </c>
      <c r="G107" s="1" t="s">
        <v>63</v>
      </c>
      <c r="H107" s="88" t="s">
        <v>78</v>
      </c>
      <c r="I107" s="27" cm="1">
        <f t="array" ref="I107">_xlfn.PERCENTILE.INC(IF($E$9:$E$19=$E107,$L$9:$X$19),$J107)</f>
        <v>2.3999999999999986</v>
      </c>
      <c r="J107" s="90">
        <v>0.7</v>
      </c>
      <c r="K107" s="80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14"/>
      <c r="Y107" s="14"/>
      <c r="Z107" s="78"/>
      <c r="AA107" s="78"/>
      <c r="AB107" s="78"/>
    </row>
    <row r="108" spans="1:28" ht="13.15" hidden="1" outlineLevel="1" x14ac:dyDescent="0.35">
      <c r="A108" s="77"/>
      <c r="B108" s="77"/>
      <c r="C108" s="77"/>
      <c r="D108" s="77"/>
      <c r="E108" s="1" t="s">
        <v>41</v>
      </c>
      <c r="F108" s="78" t="s">
        <v>35</v>
      </c>
      <c r="G108" s="1" t="s">
        <v>63</v>
      </c>
      <c r="H108" s="88" t="s">
        <v>79</v>
      </c>
      <c r="I108" s="27" cm="1">
        <f t="array" ref="I108">_xlfn.PERCENTILE.INC(IF($E$9:$E$19=$E108,$L$9:$X$19),$J108)</f>
        <v>3</v>
      </c>
      <c r="J108" s="90">
        <v>0.75</v>
      </c>
      <c r="K108" s="80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14"/>
      <c r="Y108" s="14"/>
      <c r="Z108" s="78"/>
      <c r="AA108" s="78"/>
      <c r="AB108" s="78"/>
    </row>
    <row r="109" spans="1:28" ht="13.15" hidden="1" outlineLevel="1" x14ac:dyDescent="0.35">
      <c r="A109" s="77"/>
      <c r="B109" s="77"/>
      <c r="C109" s="77"/>
      <c r="D109" s="77"/>
      <c r="E109" s="1" t="s">
        <v>41</v>
      </c>
      <c r="F109" s="78" t="s">
        <v>35</v>
      </c>
      <c r="G109" s="1" t="s">
        <v>63</v>
      </c>
      <c r="H109" s="88" t="s">
        <v>80</v>
      </c>
      <c r="I109" s="27" cm="1">
        <f t="array" ref="I109">_xlfn.PERCENTILE.INC(IF($E$9:$E$19=$E109,$L$9:$X$19),$J109)</f>
        <v>3.6000000000000014</v>
      </c>
      <c r="J109" s="90">
        <v>0.8</v>
      </c>
      <c r="K109" s="80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14"/>
      <c r="Y109" s="14"/>
      <c r="Z109" s="78"/>
      <c r="AA109" s="78"/>
      <c r="AB109" s="78"/>
    </row>
    <row r="110" spans="1:28" ht="13.15" hidden="1" outlineLevel="1" x14ac:dyDescent="0.35">
      <c r="A110" s="77"/>
      <c r="B110" s="77"/>
      <c r="C110" s="77"/>
      <c r="D110" s="77"/>
      <c r="E110" s="1" t="s">
        <v>41</v>
      </c>
      <c r="F110" s="78" t="s">
        <v>35</v>
      </c>
      <c r="G110" s="1" t="s">
        <v>63</v>
      </c>
      <c r="H110" s="88" t="s">
        <v>81</v>
      </c>
      <c r="I110" s="27" cm="1">
        <f t="array" ref="I110">_xlfn.PERCENTILE.INC(IF($E$9:$E$19=$E110,$L$9:$X$19),$J110)</f>
        <v>4.5999999999999979</v>
      </c>
      <c r="J110" s="90">
        <v>0.85</v>
      </c>
      <c r="K110" s="80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14"/>
      <c r="Y110" s="14"/>
      <c r="Z110" s="78"/>
      <c r="AA110" s="78"/>
      <c r="AB110" s="78"/>
    </row>
    <row r="111" spans="1:28" ht="13.15" hidden="1" outlineLevel="1" x14ac:dyDescent="0.35">
      <c r="A111" s="77"/>
      <c r="B111" s="77"/>
      <c r="C111" s="77"/>
      <c r="D111" s="77"/>
      <c r="E111" s="1" t="s">
        <v>41</v>
      </c>
      <c r="F111" s="78" t="s">
        <v>35</v>
      </c>
      <c r="G111" s="1" t="s">
        <v>63</v>
      </c>
      <c r="H111" s="88" t="s">
        <v>82</v>
      </c>
      <c r="I111" s="27" cm="1">
        <f t="array" ref="I111">_xlfn.PERCENTILE.INC(IF($E$9:$E$19=$E111,$L$9:$X$19),$J111)</f>
        <v>6.4000000000000021</v>
      </c>
      <c r="J111" s="90">
        <v>0.9</v>
      </c>
      <c r="K111" s="80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14"/>
      <c r="Y111" s="14"/>
      <c r="Z111" s="78"/>
      <c r="AA111" s="78"/>
      <c r="AB111" s="78"/>
    </row>
    <row r="112" spans="1:28" ht="13.15" collapsed="1" x14ac:dyDescent="0.35">
      <c r="A112" s="77"/>
      <c r="B112" s="77"/>
      <c r="C112" s="77"/>
      <c r="D112" s="77"/>
      <c r="E112" s="1"/>
      <c r="F112" s="78"/>
      <c r="H112" s="88"/>
      <c r="I112" s="27"/>
      <c r="J112" s="88"/>
      <c r="K112" s="80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78"/>
      <c r="AB112" s="78"/>
    </row>
    <row r="113" spans="1:28" ht="13.15" x14ac:dyDescent="0.35">
      <c r="A113" s="77"/>
      <c r="B113" s="77"/>
      <c r="C113" s="77"/>
      <c r="D113" s="77"/>
      <c r="E113" s="1" t="s">
        <v>42</v>
      </c>
      <c r="F113" s="78" t="s">
        <v>35</v>
      </c>
      <c r="G113" s="1" t="s">
        <v>63</v>
      </c>
      <c r="H113" s="88" t="s">
        <v>66</v>
      </c>
      <c r="I113" s="27" cm="1">
        <f t="array" ref="I113">_xlfn.PERCENTILE.INC(IF($E$9:$E$19=$E113,$L$9:$X$19),$J113)</f>
        <v>-6.8</v>
      </c>
      <c r="J113" s="90">
        <v>0.1</v>
      </c>
      <c r="K113" s="80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14"/>
      <c r="Y113" s="14"/>
      <c r="Z113" s="78"/>
      <c r="AA113" s="78"/>
      <c r="AB113" s="78"/>
    </row>
    <row r="114" spans="1:28" ht="13.15" hidden="1" outlineLevel="1" x14ac:dyDescent="0.35">
      <c r="A114" s="77"/>
      <c r="B114" s="77"/>
      <c r="C114" s="77"/>
      <c r="D114" s="77"/>
      <c r="E114" s="1" t="s">
        <v>42</v>
      </c>
      <c r="F114" s="78" t="s">
        <v>35</v>
      </c>
      <c r="G114" s="1" t="s">
        <v>63</v>
      </c>
      <c r="H114" s="88" t="s">
        <v>67</v>
      </c>
      <c r="I114" s="27" cm="1">
        <f t="array" ref="I114">_xlfn.PERCENTILE.INC(IF($E$9:$E$19=$E114,$L$9:$X$19),$J114)</f>
        <v>-6.2</v>
      </c>
      <c r="J114" s="90">
        <v>0.15</v>
      </c>
      <c r="K114" s="80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14"/>
      <c r="Y114" s="14"/>
      <c r="Z114" s="78"/>
      <c r="AA114" s="78"/>
      <c r="AB114" s="78"/>
    </row>
    <row r="115" spans="1:28" ht="13.15" hidden="1" outlineLevel="1" x14ac:dyDescent="0.35">
      <c r="A115" s="77"/>
      <c r="B115" s="77"/>
      <c r="C115" s="77"/>
      <c r="D115" s="77"/>
      <c r="E115" s="1" t="s">
        <v>42</v>
      </c>
      <c r="F115" s="78" t="s">
        <v>35</v>
      </c>
      <c r="G115" s="1" t="s">
        <v>63</v>
      </c>
      <c r="H115" s="88" t="s">
        <v>68</v>
      </c>
      <c r="I115" s="27" cm="1">
        <f t="array" ref="I115">_xlfn.PERCENTILE.INC(IF($E$9:$E$19=$E115,$L$9:$X$19),$J115)</f>
        <v>-4.7999999999999989</v>
      </c>
      <c r="J115" s="90">
        <v>0.2</v>
      </c>
      <c r="K115" s="80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14"/>
      <c r="Y115" s="14"/>
      <c r="Z115" s="78"/>
      <c r="AA115" s="78"/>
      <c r="AB115" s="78"/>
    </row>
    <row r="116" spans="1:28" ht="13.15" hidden="1" outlineLevel="1" x14ac:dyDescent="0.35">
      <c r="A116" s="77"/>
      <c r="B116" s="77"/>
      <c r="C116" s="77"/>
      <c r="D116" s="77"/>
      <c r="E116" s="1" t="s">
        <v>42</v>
      </c>
      <c r="F116" s="78" t="s">
        <v>35</v>
      </c>
      <c r="G116" s="1" t="s">
        <v>63</v>
      </c>
      <c r="H116" s="88" t="s">
        <v>69</v>
      </c>
      <c r="I116" s="27" cm="1">
        <f t="array" ref="I116">_xlfn.PERCENTILE.INC(IF($E$9:$E$19=$E116,$L$9:$X$19),$J116)</f>
        <v>-3</v>
      </c>
      <c r="J116" s="90">
        <v>0.25</v>
      </c>
      <c r="K116" s="80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14"/>
      <c r="Y116" s="14"/>
      <c r="Z116" s="78"/>
      <c r="AA116" s="78"/>
      <c r="AB116" s="78"/>
    </row>
    <row r="117" spans="1:28" ht="13.15" hidden="1" outlineLevel="1" x14ac:dyDescent="0.35">
      <c r="A117" s="77"/>
      <c r="B117" s="77"/>
      <c r="C117" s="77"/>
      <c r="D117" s="77"/>
      <c r="E117" s="1" t="s">
        <v>42</v>
      </c>
      <c r="F117" s="78" t="s">
        <v>35</v>
      </c>
      <c r="G117" s="1" t="s">
        <v>63</v>
      </c>
      <c r="H117" s="88" t="s">
        <v>70</v>
      </c>
      <c r="I117" s="27" cm="1">
        <f t="array" ref="I117">_xlfn.PERCENTILE.INC(IF($E$9:$E$19=$E117,$L$9:$X$19),$J117)</f>
        <v>-2.4000000000000004</v>
      </c>
      <c r="J117" s="90">
        <v>0.3</v>
      </c>
      <c r="K117" s="80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14"/>
      <c r="Y117" s="14"/>
      <c r="Z117" s="78"/>
      <c r="AA117" s="78"/>
      <c r="AB117" s="78"/>
    </row>
    <row r="118" spans="1:28" ht="13.15" hidden="1" outlineLevel="1" x14ac:dyDescent="0.35">
      <c r="A118" s="77"/>
      <c r="B118" s="77"/>
      <c r="C118" s="77"/>
      <c r="D118" s="77"/>
      <c r="E118" s="1" t="s">
        <v>42</v>
      </c>
      <c r="F118" s="78" t="s">
        <v>35</v>
      </c>
      <c r="G118" s="1" t="s">
        <v>63</v>
      </c>
      <c r="H118" s="88" t="s">
        <v>71</v>
      </c>
      <c r="I118" s="27" cm="1">
        <f t="array" ref="I118">_xlfn.PERCENTILE.INC(IF($E$9:$E$19=$E118,$L$9:$X$19),$J118)</f>
        <v>-2</v>
      </c>
      <c r="J118" s="90">
        <v>0.35</v>
      </c>
      <c r="K118" s="80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14"/>
      <c r="Y118" s="14"/>
      <c r="Z118" s="78"/>
      <c r="AA118" s="78"/>
      <c r="AB118" s="78"/>
    </row>
    <row r="119" spans="1:28" ht="13.15" hidden="1" outlineLevel="1" x14ac:dyDescent="0.35">
      <c r="A119" s="77"/>
      <c r="B119" s="77"/>
      <c r="C119" s="77"/>
      <c r="D119" s="77"/>
      <c r="E119" s="1" t="s">
        <v>42</v>
      </c>
      <c r="F119" s="78" t="s">
        <v>35</v>
      </c>
      <c r="G119" s="1" t="s">
        <v>63</v>
      </c>
      <c r="H119" s="88" t="s">
        <v>72</v>
      </c>
      <c r="I119" s="27" cm="1">
        <f t="array" ref="I119">_xlfn.PERCENTILE.INC(IF($E$9:$E$19=$E119,$L$9:$X$19),$J119)</f>
        <v>-2</v>
      </c>
      <c r="J119" s="90">
        <v>0.4</v>
      </c>
      <c r="K119" s="80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14"/>
      <c r="Y119" s="14"/>
      <c r="Z119" s="78"/>
      <c r="AA119" s="78"/>
      <c r="AB119" s="78"/>
    </row>
    <row r="120" spans="1:28" ht="13.15" hidden="1" outlineLevel="1" x14ac:dyDescent="0.35">
      <c r="A120" s="77"/>
      <c r="B120" s="77"/>
      <c r="C120" s="77"/>
      <c r="D120" s="77"/>
      <c r="E120" s="1" t="s">
        <v>42</v>
      </c>
      <c r="F120" s="78" t="s">
        <v>35</v>
      </c>
      <c r="G120" s="1" t="s">
        <v>63</v>
      </c>
      <c r="H120" s="88" t="s">
        <v>73</v>
      </c>
      <c r="I120" s="27" cm="1">
        <f t="array" ref="I120">_xlfn.PERCENTILE.INC(IF($E$9:$E$19=$E120,$L$9:$X$19),$J120)</f>
        <v>-1.5999999999999996</v>
      </c>
      <c r="J120" s="90">
        <v>0.45</v>
      </c>
      <c r="K120" s="80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14"/>
      <c r="Y120" s="14"/>
      <c r="Z120" s="78"/>
      <c r="AA120" s="78"/>
      <c r="AB120" s="78"/>
    </row>
    <row r="121" spans="1:28" ht="13.15" hidden="1" outlineLevel="1" x14ac:dyDescent="0.35">
      <c r="A121" s="77"/>
      <c r="B121" s="77"/>
      <c r="C121" s="77"/>
      <c r="D121" s="77"/>
      <c r="E121" s="1" t="s">
        <v>42</v>
      </c>
      <c r="F121" s="78" t="s">
        <v>35</v>
      </c>
      <c r="G121" s="1" t="s">
        <v>63</v>
      </c>
      <c r="H121" s="88" t="s">
        <v>74</v>
      </c>
      <c r="I121" s="27" cm="1">
        <f t="array" ref="I121">_xlfn.PERCENTILE.INC(IF($E$9:$E$19=$E121,$L$9:$X$19),$J121)</f>
        <v>-1</v>
      </c>
      <c r="J121" s="90">
        <v>0.5</v>
      </c>
      <c r="K121" s="80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14"/>
      <c r="Y121" s="14"/>
      <c r="Z121" s="78"/>
      <c r="AA121" s="78"/>
      <c r="AB121" s="78"/>
    </row>
    <row r="122" spans="1:28" ht="13.15" hidden="1" outlineLevel="1" x14ac:dyDescent="0.35">
      <c r="A122" s="77"/>
      <c r="B122" s="77"/>
      <c r="C122" s="77"/>
      <c r="D122" s="77"/>
      <c r="E122" s="1" t="s">
        <v>42</v>
      </c>
      <c r="F122" s="78" t="s">
        <v>35</v>
      </c>
      <c r="G122" s="1" t="s">
        <v>63</v>
      </c>
      <c r="H122" s="88" t="s">
        <v>75</v>
      </c>
      <c r="I122" s="27" cm="1">
        <f t="array" ref="I122">_xlfn.PERCENTILE.INC(IF($E$9:$E$19=$E122,$L$9:$X$19),$J122)</f>
        <v>-1</v>
      </c>
      <c r="J122" s="90">
        <v>0.55000000000000004</v>
      </c>
      <c r="K122" s="80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14"/>
      <c r="Y122" s="14"/>
      <c r="Z122" s="78"/>
      <c r="AA122" s="78"/>
      <c r="AB122" s="78"/>
    </row>
    <row r="123" spans="1:28" ht="13.15" hidden="1" outlineLevel="1" x14ac:dyDescent="0.35">
      <c r="A123" s="77"/>
      <c r="B123" s="77"/>
      <c r="C123" s="77"/>
      <c r="D123" s="77"/>
      <c r="E123" s="1" t="s">
        <v>42</v>
      </c>
      <c r="F123" s="78" t="s">
        <v>35</v>
      </c>
      <c r="G123" s="1" t="s">
        <v>63</v>
      </c>
      <c r="H123" s="88" t="s">
        <v>76</v>
      </c>
      <c r="I123" s="27" cm="1">
        <f t="array" ref="I123">_xlfn.PERCENTILE.INC(IF($E$9:$E$19=$E123,$L$9:$X$19),$J123)</f>
        <v>-1</v>
      </c>
      <c r="J123" s="90">
        <v>0.6</v>
      </c>
      <c r="K123" s="80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14"/>
      <c r="Y123" s="14"/>
      <c r="Z123" s="78"/>
      <c r="AA123" s="78"/>
      <c r="AB123" s="78"/>
    </row>
    <row r="124" spans="1:28" ht="13.15" hidden="1" outlineLevel="1" x14ac:dyDescent="0.35">
      <c r="A124" s="77"/>
      <c r="B124" s="77"/>
      <c r="C124" s="77"/>
      <c r="D124" s="77"/>
      <c r="E124" s="1" t="s">
        <v>42</v>
      </c>
      <c r="F124" s="78" t="s">
        <v>35</v>
      </c>
      <c r="G124" s="1" t="s">
        <v>63</v>
      </c>
      <c r="H124" s="88" t="s">
        <v>77</v>
      </c>
      <c r="I124" s="27" cm="1">
        <f t="array" ref="I124">_xlfn.PERCENTILE.INC(IF($E$9:$E$19=$E124,$L$9:$X$19),$J124)</f>
        <v>-1</v>
      </c>
      <c r="J124" s="90">
        <v>0.65</v>
      </c>
      <c r="K124" s="80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14"/>
      <c r="Y124" s="14"/>
      <c r="Z124" s="78"/>
      <c r="AA124" s="78"/>
      <c r="AB124" s="78"/>
    </row>
    <row r="125" spans="1:28" ht="13.15" hidden="1" outlineLevel="1" x14ac:dyDescent="0.35">
      <c r="A125" s="77"/>
      <c r="B125" s="77"/>
      <c r="C125" s="77"/>
      <c r="D125" s="77"/>
      <c r="E125" s="1" t="s">
        <v>42</v>
      </c>
      <c r="F125" s="78" t="s">
        <v>35</v>
      </c>
      <c r="G125" s="1" t="s">
        <v>63</v>
      </c>
      <c r="H125" s="88" t="s">
        <v>78</v>
      </c>
      <c r="I125" s="27" cm="1">
        <f t="array" ref="I125">_xlfn.PERCENTILE.INC(IF($E$9:$E$19=$E125,$L$9:$X$19),$J125)</f>
        <v>-0.60000000000000142</v>
      </c>
      <c r="J125" s="90">
        <v>0.7</v>
      </c>
      <c r="K125" s="80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14"/>
      <c r="Y125" s="14"/>
      <c r="Z125" s="78"/>
      <c r="AA125" s="78"/>
      <c r="AB125" s="78"/>
    </row>
    <row r="126" spans="1:28" ht="13.15" hidden="1" outlineLevel="1" x14ac:dyDescent="0.35">
      <c r="A126" s="77"/>
      <c r="B126" s="77"/>
      <c r="C126" s="77"/>
      <c r="D126" s="77"/>
      <c r="E126" s="1" t="s">
        <v>42</v>
      </c>
      <c r="F126" s="78" t="s">
        <v>35</v>
      </c>
      <c r="G126" s="1" t="s">
        <v>63</v>
      </c>
      <c r="H126" s="88" t="s">
        <v>79</v>
      </c>
      <c r="I126" s="27" cm="1">
        <f t="array" ref="I126">_xlfn.PERCENTILE.INC(IF($E$9:$E$19=$E126,$L$9:$X$19),$J126)</f>
        <v>0</v>
      </c>
      <c r="J126" s="90">
        <v>0.75</v>
      </c>
      <c r="K126" s="80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14"/>
      <c r="Y126" s="14"/>
      <c r="Z126" s="78"/>
      <c r="AA126" s="78"/>
      <c r="AB126" s="78"/>
    </row>
    <row r="127" spans="1:28" ht="13.15" hidden="1" outlineLevel="1" x14ac:dyDescent="0.35">
      <c r="A127" s="77"/>
      <c r="B127" s="77"/>
      <c r="C127" s="77"/>
      <c r="D127" s="77"/>
      <c r="E127" s="1" t="s">
        <v>42</v>
      </c>
      <c r="F127" s="78" t="s">
        <v>35</v>
      </c>
      <c r="G127" s="1" t="s">
        <v>63</v>
      </c>
      <c r="H127" s="88" t="s">
        <v>80</v>
      </c>
      <c r="I127" s="27" cm="1">
        <f t="array" ref="I127">_xlfn.PERCENTILE.INC(IF($E$9:$E$19=$E127,$L$9:$X$19),$J127)</f>
        <v>0</v>
      </c>
      <c r="J127" s="90">
        <v>0.8</v>
      </c>
      <c r="K127" s="80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14"/>
      <c r="Y127" s="14"/>
      <c r="Z127" s="78"/>
      <c r="AA127" s="78"/>
      <c r="AB127" s="78"/>
    </row>
    <row r="128" spans="1:28" ht="13.15" hidden="1" outlineLevel="1" x14ac:dyDescent="0.35">
      <c r="A128" s="77"/>
      <c r="B128" s="77"/>
      <c r="C128" s="77"/>
      <c r="D128" s="77"/>
      <c r="E128" s="1" t="s">
        <v>42</v>
      </c>
      <c r="F128" s="78" t="s">
        <v>35</v>
      </c>
      <c r="G128" s="1" t="s">
        <v>63</v>
      </c>
      <c r="H128" s="88" t="s">
        <v>81</v>
      </c>
      <c r="I128" s="27" cm="1">
        <f t="array" ref="I128">_xlfn.PERCENTILE.INC(IF($E$9:$E$19=$E128,$L$9:$X$19),$J128)</f>
        <v>0.19999999999999929</v>
      </c>
      <c r="J128" s="90">
        <v>0.85</v>
      </c>
      <c r="K128" s="80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14"/>
      <c r="Y128" s="14"/>
      <c r="Z128" s="78"/>
      <c r="AA128" s="78"/>
      <c r="AB128" s="78"/>
    </row>
    <row r="129" spans="1:28" ht="13.15" hidden="1" outlineLevel="1" x14ac:dyDescent="0.35">
      <c r="A129" s="77"/>
      <c r="B129" s="77"/>
      <c r="C129" s="77"/>
      <c r="D129" s="77"/>
      <c r="E129" s="1" t="s">
        <v>42</v>
      </c>
      <c r="F129" s="78" t="s">
        <v>35</v>
      </c>
      <c r="G129" s="1" t="s">
        <v>63</v>
      </c>
      <c r="H129" s="88" t="s">
        <v>82</v>
      </c>
      <c r="I129" s="27" cm="1">
        <f t="array" ref="I129">_xlfn.PERCENTILE.INC(IF($E$9:$E$19=$E129,$L$9:$X$19),$J129)</f>
        <v>0.80000000000000071</v>
      </c>
      <c r="J129" s="90">
        <v>0.9</v>
      </c>
      <c r="K129" s="80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14"/>
      <c r="Y129" s="14"/>
      <c r="Z129" s="78"/>
      <c r="AA129" s="78"/>
      <c r="AB129" s="78"/>
    </row>
    <row r="130" spans="1:28" ht="13.15" collapsed="1" x14ac:dyDescent="0.35">
      <c r="A130" s="77"/>
      <c r="B130" s="77"/>
      <c r="C130" s="77"/>
      <c r="D130" s="77"/>
      <c r="E130" s="1"/>
      <c r="F130" s="78"/>
      <c r="H130" s="88"/>
      <c r="I130" s="27"/>
      <c r="J130" s="88"/>
      <c r="K130" s="80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78"/>
      <c r="AB130" s="78"/>
    </row>
    <row r="131" spans="1:28" ht="13.15" x14ac:dyDescent="0.35">
      <c r="A131" s="77"/>
      <c r="B131" s="77"/>
      <c r="C131" s="77"/>
      <c r="D131" s="77"/>
      <c r="E131" s="1" t="s">
        <v>43</v>
      </c>
      <c r="F131" s="78" t="s">
        <v>35</v>
      </c>
      <c r="G131" s="1" t="s">
        <v>63</v>
      </c>
      <c r="H131" s="88" t="s">
        <v>66</v>
      </c>
      <c r="I131" s="27" cm="1">
        <f t="array" ref="I131">_xlfn.PERCENTILE.INC(IF($E$9:$E$19=$E131,$L$9:$X$19),$J131)</f>
        <v>-11.8</v>
      </c>
      <c r="J131" s="90">
        <v>0.1</v>
      </c>
      <c r="K131" s="80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14"/>
      <c r="Y131" s="14"/>
      <c r="Z131" s="78"/>
      <c r="AA131" s="78"/>
      <c r="AB131" s="78"/>
    </row>
    <row r="132" spans="1:28" ht="13.15" hidden="1" outlineLevel="1" x14ac:dyDescent="0.35">
      <c r="A132" s="77"/>
      <c r="B132" s="77"/>
      <c r="C132" s="77"/>
      <c r="D132" s="77"/>
      <c r="E132" s="1" t="s">
        <v>43</v>
      </c>
      <c r="F132" s="78" t="s">
        <v>35</v>
      </c>
      <c r="G132" s="1" t="s">
        <v>63</v>
      </c>
      <c r="H132" s="88" t="s">
        <v>67</v>
      </c>
      <c r="I132" s="27" cm="1">
        <f t="array" ref="I132">_xlfn.PERCENTILE.INC(IF($E$9:$E$19=$E132,$L$9:$X$19),$J132)</f>
        <v>-11.2</v>
      </c>
      <c r="J132" s="90">
        <v>0.15</v>
      </c>
      <c r="K132" s="80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14"/>
      <c r="Y132" s="14"/>
      <c r="Z132" s="78"/>
      <c r="AA132" s="78"/>
      <c r="AB132" s="78"/>
    </row>
    <row r="133" spans="1:28" ht="13.15" hidden="1" outlineLevel="1" x14ac:dyDescent="0.35">
      <c r="A133" s="77"/>
      <c r="B133" s="77"/>
      <c r="C133" s="77"/>
      <c r="D133" s="77"/>
      <c r="E133" s="1" t="s">
        <v>43</v>
      </c>
      <c r="F133" s="78" t="s">
        <v>35</v>
      </c>
      <c r="G133" s="1" t="s">
        <v>63</v>
      </c>
      <c r="H133" s="88" t="s">
        <v>68</v>
      </c>
      <c r="I133" s="27" cm="1">
        <f t="array" ref="I133">_xlfn.PERCENTILE.INC(IF($E$9:$E$19=$E133,$L$9:$X$19),$J133)</f>
        <v>-8.9999999999999982</v>
      </c>
      <c r="J133" s="90">
        <v>0.2</v>
      </c>
      <c r="K133" s="80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14"/>
      <c r="Y133" s="14"/>
      <c r="Z133" s="78"/>
      <c r="AA133" s="78"/>
      <c r="AB133" s="78"/>
    </row>
    <row r="134" spans="1:28" ht="13.15" hidden="1" outlineLevel="1" x14ac:dyDescent="0.35">
      <c r="A134" s="77"/>
      <c r="B134" s="77"/>
      <c r="C134" s="77"/>
      <c r="D134" s="77"/>
      <c r="E134" s="1" t="s">
        <v>43</v>
      </c>
      <c r="F134" s="78" t="s">
        <v>35</v>
      </c>
      <c r="G134" s="1" t="s">
        <v>63</v>
      </c>
      <c r="H134" s="88" t="s">
        <v>69</v>
      </c>
      <c r="I134" s="27" cm="1">
        <f t="array" ref="I134">_xlfn.PERCENTILE.INC(IF($E$9:$E$19=$E134,$L$9:$X$19),$J134)</f>
        <v>-6</v>
      </c>
      <c r="J134" s="90">
        <v>0.25</v>
      </c>
      <c r="K134" s="80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14"/>
      <c r="Y134" s="14"/>
      <c r="Z134" s="78"/>
      <c r="AA134" s="78"/>
      <c r="AB134" s="78"/>
    </row>
    <row r="135" spans="1:28" ht="13.15" hidden="1" outlineLevel="1" x14ac:dyDescent="0.35">
      <c r="A135" s="77"/>
      <c r="B135" s="77"/>
      <c r="C135" s="77"/>
      <c r="D135" s="77"/>
      <c r="E135" s="1" t="s">
        <v>43</v>
      </c>
      <c r="F135" s="78" t="s">
        <v>35</v>
      </c>
      <c r="G135" s="1" t="s">
        <v>63</v>
      </c>
      <c r="H135" s="88" t="s">
        <v>70</v>
      </c>
      <c r="I135" s="27" cm="1">
        <f t="array" ref="I135">_xlfn.PERCENTILE.INC(IF($E$9:$E$19=$E135,$L$9:$X$19),$J135)</f>
        <v>-5.4</v>
      </c>
      <c r="J135" s="90">
        <v>0.3</v>
      </c>
      <c r="K135" s="80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14"/>
      <c r="Y135" s="14"/>
      <c r="Z135" s="78"/>
      <c r="AA135" s="78"/>
      <c r="AB135" s="78"/>
    </row>
    <row r="136" spans="1:28" ht="13.15" hidden="1" outlineLevel="1" x14ac:dyDescent="0.35">
      <c r="A136" s="77"/>
      <c r="B136" s="77"/>
      <c r="C136" s="77"/>
      <c r="D136" s="77"/>
      <c r="E136" s="1" t="s">
        <v>43</v>
      </c>
      <c r="F136" s="78" t="s">
        <v>35</v>
      </c>
      <c r="G136" s="1" t="s">
        <v>63</v>
      </c>
      <c r="H136" s="88" t="s">
        <v>71</v>
      </c>
      <c r="I136" s="27" cm="1">
        <f t="array" ref="I136">_xlfn.PERCENTILE.INC(IF($E$9:$E$19=$E136,$L$9:$X$19),$J136)</f>
        <v>-5</v>
      </c>
      <c r="J136" s="90">
        <v>0.35</v>
      </c>
      <c r="K136" s="80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14"/>
      <c r="Y136" s="14"/>
      <c r="Z136" s="78"/>
      <c r="AA136" s="78"/>
      <c r="AB136" s="78"/>
    </row>
    <row r="137" spans="1:28" ht="13.15" hidden="1" outlineLevel="1" x14ac:dyDescent="0.35">
      <c r="A137" s="77"/>
      <c r="B137" s="77"/>
      <c r="C137" s="77"/>
      <c r="D137" s="77"/>
      <c r="E137" s="1" t="s">
        <v>43</v>
      </c>
      <c r="F137" s="78" t="s">
        <v>35</v>
      </c>
      <c r="G137" s="1" t="s">
        <v>63</v>
      </c>
      <c r="H137" s="88" t="s">
        <v>72</v>
      </c>
      <c r="I137" s="27" cm="1">
        <f t="array" ref="I137">_xlfn.PERCENTILE.INC(IF($E$9:$E$19=$E137,$L$9:$X$19),$J137)</f>
        <v>-5</v>
      </c>
      <c r="J137" s="90">
        <v>0.4</v>
      </c>
      <c r="K137" s="80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14"/>
      <c r="Y137" s="14"/>
      <c r="Z137" s="78"/>
      <c r="AA137" s="78"/>
      <c r="AB137" s="78"/>
    </row>
    <row r="138" spans="1:28" ht="13.15" hidden="1" outlineLevel="1" x14ac:dyDescent="0.35">
      <c r="A138" s="77"/>
      <c r="B138" s="77"/>
      <c r="C138" s="77"/>
      <c r="D138" s="77"/>
      <c r="E138" s="1" t="s">
        <v>43</v>
      </c>
      <c r="F138" s="78" t="s">
        <v>35</v>
      </c>
      <c r="G138" s="1" t="s">
        <v>63</v>
      </c>
      <c r="H138" s="88" t="s">
        <v>73</v>
      </c>
      <c r="I138" s="27" cm="1">
        <f t="array" ref="I138">_xlfn.PERCENTILE.INC(IF($E$9:$E$19=$E138,$L$9:$X$19),$J138)</f>
        <v>-4.5999999999999996</v>
      </c>
      <c r="J138" s="90">
        <v>0.45</v>
      </c>
      <c r="K138" s="80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14"/>
      <c r="Y138" s="14"/>
      <c r="Z138" s="78"/>
      <c r="AA138" s="78"/>
      <c r="AB138" s="78"/>
    </row>
    <row r="139" spans="1:28" ht="13.15" hidden="1" outlineLevel="1" x14ac:dyDescent="0.35">
      <c r="A139" s="77"/>
      <c r="B139" s="77"/>
      <c r="C139" s="77"/>
      <c r="D139" s="77"/>
      <c r="E139" s="1" t="s">
        <v>43</v>
      </c>
      <c r="F139" s="78" t="s">
        <v>35</v>
      </c>
      <c r="G139" s="1" t="s">
        <v>63</v>
      </c>
      <c r="H139" s="88" t="s">
        <v>74</v>
      </c>
      <c r="I139" s="27" cm="1">
        <f t="array" ref="I139">_xlfn.PERCENTILE.INC(IF($E$9:$E$19=$E139,$L$9:$X$19),$J139)</f>
        <v>-4</v>
      </c>
      <c r="J139" s="90">
        <v>0.5</v>
      </c>
      <c r="K139" s="80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14"/>
      <c r="Y139" s="14"/>
      <c r="Z139" s="78"/>
      <c r="AA139" s="78"/>
      <c r="AB139" s="78"/>
    </row>
    <row r="140" spans="1:28" ht="13.15" hidden="1" outlineLevel="1" x14ac:dyDescent="0.35">
      <c r="A140" s="77"/>
      <c r="B140" s="77"/>
      <c r="C140" s="77"/>
      <c r="D140" s="77"/>
      <c r="E140" s="1" t="s">
        <v>43</v>
      </c>
      <c r="F140" s="78" t="s">
        <v>35</v>
      </c>
      <c r="G140" s="1" t="s">
        <v>63</v>
      </c>
      <c r="H140" s="88" t="s">
        <v>75</v>
      </c>
      <c r="I140" s="27" cm="1">
        <f t="array" ref="I140">_xlfn.PERCENTILE.INC(IF($E$9:$E$19=$E140,$L$9:$X$19),$J140)</f>
        <v>-4</v>
      </c>
      <c r="J140" s="90">
        <v>0.55000000000000004</v>
      </c>
      <c r="K140" s="80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14"/>
      <c r="Y140" s="14"/>
      <c r="Z140" s="78"/>
      <c r="AA140" s="78"/>
      <c r="AB140" s="78"/>
    </row>
    <row r="141" spans="1:28" ht="13.15" hidden="1" outlineLevel="1" x14ac:dyDescent="0.35">
      <c r="A141" s="77"/>
      <c r="B141" s="77"/>
      <c r="C141" s="77"/>
      <c r="D141" s="77"/>
      <c r="E141" s="1" t="s">
        <v>43</v>
      </c>
      <c r="F141" s="78" t="s">
        <v>35</v>
      </c>
      <c r="G141" s="1" t="s">
        <v>63</v>
      </c>
      <c r="H141" s="88" t="s">
        <v>76</v>
      </c>
      <c r="I141" s="27" cm="1">
        <f t="array" ref="I141">_xlfn.PERCENTILE.INC(IF($E$9:$E$19=$E141,$L$9:$X$19),$J141)</f>
        <v>-3.8000000000000007</v>
      </c>
      <c r="J141" s="90">
        <v>0.6</v>
      </c>
      <c r="K141" s="80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14"/>
      <c r="Y141" s="14"/>
      <c r="Z141" s="78"/>
      <c r="AA141" s="78"/>
      <c r="AB141" s="78"/>
    </row>
    <row r="142" spans="1:28" ht="13.15" hidden="1" outlineLevel="1" x14ac:dyDescent="0.35">
      <c r="A142" s="77"/>
      <c r="B142" s="77"/>
      <c r="C142" s="77"/>
      <c r="D142" s="77"/>
      <c r="E142" s="1" t="s">
        <v>43</v>
      </c>
      <c r="F142" s="78" t="s">
        <v>35</v>
      </c>
      <c r="G142" s="1" t="s">
        <v>63</v>
      </c>
      <c r="H142" s="88" t="s">
        <v>77</v>
      </c>
      <c r="I142" s="27" cm="1">
        <f t="array" ref="I142">_xlfn.PERCENTILE.INC(IF($E$9:$E$19=$E142,$L$9:$X$19),$J142)</f>
        <v>-3.1999999999999993</v>
      </c>
      <c r="J142" s="90">
        <v>0.65</v>
      </c>
      <c r="K142" s="80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14"/>
      <c r="Y142" s="14"/>
      <c r="Z142" s="78"/>
      <c r="AA142" s="78"/>
      <c r="AB142" s="78"/>
    </row>
    <row r="143" spans="1:28" ht="13.15" hidden="1" outlineLevel="1" x14ac:dyDescent="0.35">
      <c r="A143" s="77"/>
      <c r="B143" s="77"/>
      <c r="C143" s="77"/>
      <c r="D143" s="77"/>
      <c r="E143" s="1" t="s">
        <v>43</v>
      </c>
      <c r="F143" s="78" t="s">
        <v>35</v>
      </c>
      <c r="G143" s="1" t="s">
        <v>63</v>
      </c>
      <c r="H143" s="88" t="s">
        <v>78</v>
      </c>
      <c r="I143" s="27" cm="1">
        <f t="array" ref="I143">_xlfn.PERCENTILE.INC(IF($E$9:$E$19=$E143,$L$9:$X$19),$J143)</f>
        <v>-3</v>
      </c>
      <c r="J143" s="90">
        <v>0.7</v>
      </c>
      <c r="K143" s="80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14"/>
      <c r="Y143" s="14"/>
      <c r="Z143" s="78"/>
      <c r="AA143" s="78"/>
      <c r="AB143" s="78"/>
    </row>
    <row r="144" spans="1:28" ht="13.15" hidden="1" outlineLevel="1" x14ac:dyDescent="0.35">
      <c r="A144" s="77"/>
      <c r="B144" s="77"/>
      <c r="C144" s="77"/>
      <c r="D144" s="77"/>
      <c r="E144" s="1" t="s">
        <v>43</v>
      </c>
      <c r="F144" s="78" t="s">
        <v>35</v>
      </c>
      <c r="G144" s="1" t="s">
        <v>63</v>
      </c>
      <c r="H144" s="88" t="s">
        <v>79</v>
      </c>
      <c r="I144" s="27" cm="1">
        <f t="array" ref="I144">_xlfn.PERCENTILE.INC(IF($E$9:$E$19=$E144,$L$9:$X$19),$J144)</f>
        <v>-3</v>
      </c>
      <c r="J144" s="90">
        <v>0.75</v>
      </c>
      <c r="K144" s="80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14"/>
      <c r="Y144" s="14"/>
      <c r="Z144" s="78"/>
      <c r="AA144" s="78"/>
      <c r="AB144" s="78"/>
    </row>
    <row r="145" spans="1:28" ht="13.15" hidden="1" outlineLevel="1" x14ac:dyDescent="0.35">
      <c r="A145" s="77"/>
      <c r="B145" s="77"/>
      <c r="C145" s="77"/>
      <c r="D145" s="77"/>
      <c r="E145" s="1" t="s">
        <v>43</v>
      </c>
      <c r="F145" s="78" t="s">
        <v>35</v>
      </c>
      <c r="G145" s="1" t="s">
        <v>63</v>
      </c>
      <c r="H145" s="88" t="s">
        <v>80</v>
      </c>
      <c r="I145" s="27" cm="1">
        <f t="array" ref="I145">_xlfn.PERCENTILE.INC(IF($E$9:$E$19=$E145,$L$9:$X$19),$J145)</f>
        <v>-2.3999999999999986</v>
      </c>
      <c r="J145" s="90">
        <v>0.8</v>
      </c>
      <c r="K145" s="80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14"/>
      <c r="Y145" s="14"/>
      <c r="Z145" s="78"/>
      <c r="AA145" s="78"/>
      <c r="AB145" s="78"/>
    </row>
    <row r="146" spans="1:28" ht="13.15" hidden="1" outlineLevel="1" x14ac:dyDescent="0.35">
      <c r="A146" s="77"/>
      <c r="B146" s="77"/>
      <c r="C146" s="77"/>
      <c r="D146" s="77"/>
      <c r="E146" s="1" t="s">
        <v>43</v>
      </c>
      <c r="F146" s="78" t="s">
        <v>35</v>
      </c>
      <c r="G146" s="1" t="s">
        <v>63</v>
      </c>
      <c r="H146" s="88" t="s">
        <v>81</v>
      </c>
      <c r="I146" s="27" cm="1">
        <f t="array" ref="I146">_xlfn.PERCENTILE.INC(IF($E$9:$E$19=$E146,$L$9:$X$19),$J146)</f>
        <v>-1.8000000000000007</v>
      </c>
      <c r="J146" s="90">
        <v>0.85</v>
      </c>
      <c r="K146" s="80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14"/>
      <c r="Y146" s="14"/>
      <c r="Z146" s="78"/>
      <c r="AA146" s="78"/>
      <c r="AB146" s="78"/>
    </row>
    <row r="147" spans="1:28" ht="13.15" hidden="1" outlineLevel="1" x14ac:dyDescent="0.35">
      <c r="A147" s="77"/>
      <c r="B147" s="77"/>
      <c r="C147" s="77"/>
      <c r="D147" s="77"/>
      <c r="E147" s="1" t="s">
        <v>43</v>
      </c>
      <c r="F147" s="78" t="s">
        <v>35</v>
      </c>
      <c r="G147" s="1" t="s">
        <v>63</v>
      </c>
      <c r="H147" s="88" t="s">
        <v>82</v>
      </c>
      <c r="I147" s="27" cm="1">
        <f t="array" ref="I147">_xlfn.PERCENTILE.INC(IF($E$9:$E$19=$E147,$L$9:$X$19),$J147)</f>
        <v>-1.1999999999999993</v>
      </c>
      <c r="J147" s="90">
        <v>0.9</v>
      </c>
      <c r="K147" s="80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14"/>
      <c r="Y147" s="14"/>
      <c r="Z147" s="78"/>
      <c r="AA147" s="78"/>
      <c r="AB147" s="78"/>
    </row>
    <row r="148" spans="1:28" ht="13.15" collapsed="1" x14ac:dyDescent="0.35">
      <c r="A148" s="77"/>
      <c r="B148" s="77"/>
      <c r="C148" s="77"/>
      <c r="D148" s="77"/>
      <c r="E148" s="1"/>
      <c r="F148" s="78"/>
      <c r="H148" s="88"/>
      <c r="I148" s="27"/>
      <c r="J148" s="88"/>
      <c r="K148" s="80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78"/>
      <c r="AB148" s="78"/>
    </row>
    <row r="149" spans="1:28" ht="13.15" x14ac:dyDescent="0.35">
      <c r="A149" s="77"/>
      <c r="B149" s="77"/>
      <c r="C149" s="77"/>
      <c r="D149" s="77"/>
      <c r="E149" s="1" t="s">
        <v>44</v>
      </c>
      <c r="F149" s="78" t="s">
        <v>35</v>
      </c>
      <c r="G149" s="1" t="s">
        <v>63</v>
      </c>
      <c r="H149" s="88" t="s">
        <v>66</v>
      </c>
      <c r="I149" s="27" cm="1">
        <f t="array" ref="I149">_xlfn.PERCENTILE.INC(IF($E$9:$E$19=$E149,$L$9:$X$19),$J149)</f>
        <v>-11.6</v>
      </c>
      <c r="J149" s="90">
        <v>0.1</v>
      </c>
      <c r="K149" s="80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14"/>
      <c r="Y149" s="14"/>
      <c r="Z149" s="78"/>
      <c r="AA149" s="78"/>
      <c r="AB149" s="78"/>
    </row>
    <row r="150" spans="1:28" ht="13.15" hidden="1" outlineLevel="1" x14ac:dyDescent="0.35">
      <c r="A150" s="77"/>
      <c r="B150" s="77"/>
      <c r="C150" s="77"/>
      <c r="D150" s="77"/>
      <c r="E150" s="1" t="s">
        <v>44</v>
      </c>
      <c r="F150" s="78" t="s">
        <v>35</v>
      </c>
      <c r="G150" s="1" t="s">
        <v>63</v>
      </c>
      <c r="H150" s="88" t="s">
        <v>67</v>
      </c>
      <c r="I150" s="27" cm="1">
        <f t="array" ref="I150">_xlfn.PERCENTILE.INC(IF($E$9:$E$19=$E150,$L$9:$X$19),$J150)</f>
        <v>-10.4</v>
      </c>
      <c r="J150" s="90">
        <v>0.15</v>
      </c>
      <c r="K150" s="80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14"/>
      <c r="Y150" s="14"/>
      <c r="Z150" s="78"/>
      <c r="AA150" s="78"/>
      <c r="AB150" s="78"/>
    </row>
    <row r="151" spans="1:28" ht="13.15" hidden="1" outlineLevel="1" x14ac:dyDescent="0.35">
      <c r="A151" s="77"/>
      <c r="B151" s="77"/>
      <c r="C151" s="77"/>
      <c r="D151" s="77"/>
      <c r="E151" s="1" t="s">
        <v>44</v>
      </c>
      <c r="F151" s="78" t="s">
        <v>35</v>
      </c>
      <c r="G151" s="1" t="s">
        <v>63</v>
      </c>
      <c r="H151" s="88" t="s">
        <v>68</v>
      </c>
      <c r="I151" s="27" cm="1">
        <f t="array" ref="I151">_xlfn.PERCENTILE.INC(IF($E$9:$E$19=$E151,$L$9:$X$19),$J151)</f>
        <v>-9.6</v>
      </c>
      <c r="J151" s="90">
        <v>0.2</v>
      </c>
      <c r="K151" s="80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14"/>
      <c r="Y151" s="14"/>
      <c r="Z151" s="78"/>
      <c r="AA151" s="78"/>
      <c r="AB151" s="78"/>
    </row>
    <row r="152" spans="1:28" ht="13.15" hidden="1" outlineLevel="1" x14ac:dyDescent="0.35">
      <c r="A152" s="77"/>
      <c r="B152" s="77"/>
      <c r="C152" s="77"/>
      <c r="D152" s="77"/>
      <c r="E152" s="1" t="s">
        <v>44</v>
      </c>
      <c r="F152" s="78" t="s">
        <v>35</v>
      </c>
      <c r="G152" s="1" t="s">
        <v>63</v>
      </c>
      <c r="H152" s="88" t="s">
        <v>69</v>
      </c>
      <c r="I152" s="27" cm="1">
        <f t="array" ref="I152">_xlfn.PERCENTILE.INC(IF($E$9:$E$19=$E152,$L$9:$X$19),$J152)</f>
        <v>-9</v>
      </c>
      <c r="J152" s="90">
        <v>0.25</v>
      </c>
      <c r="K152" s="80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14"/>
      <c r="Y152" s="14"/>
      <c r="Z152" s="78"/>
      <c r="AA152" s="78"/>
      <c r="AB152" s="78"/>
    </row>
    <row r="153" spans="1:28" ht="13.15" hidden="1" outlineLevel="1" x14ac:dyDescent="0.35">
      <c r="A153" s="77"/>
      <c r="B153" s="77"/>
      <c r="C153" s="77"/>
      <c r="D153" s="77"/>
      <c r="E153" s="1" t="s">
        <v>44</v>
      </c>
      <c r="F153" s="78" t="s">
        <v>35</v>
      </c>
      <c r="G153" s="1" t="s">
        <v>63</v>
      </c>
      <c r="H153" s="88" t="s">
        <v>70</v>
      </c>
      <c r="I153" s="27" cm="1">
        <f t="array" ref="I153">_xlfn.PERCENTILE.INC(IF($E$9:$E$19=$E153,$L$9:$X$19),$J153)</f>
        <v>-9</v>
      </c>
      <c r="J153" s="90">
        <v>0.3</v>
      </c>
      <c r="K153" s="80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14"/>
      <c r="Y153" s="14"/>
      <c r="Z153" s="78"/>
      <c r="AA153" s="78"/>
      <c r="AB153" s="78"/>
    </row>
    <row r="154" spans="1:28" ht="13.15" hidden="1" outlineLevel="1" x14ac:dyDescent="0.35">
      <c r="A154" s="77"/>
      <c r="B154" s="77"/>
      <c r="C154" s="77"/>
      <c r="D154" s="77"/>
      <c r="E154" s="1" t="s">
        <v>44</v>
      </c>
      <c r="F154" s="78" t="s">
        <v>35</v>
      </c>
      <c r="G154" s="1" t="s">
        <v>63</v>
      </c>
      <c r="H154" s="88" t="s">
        <v>71</v>
      </c>
      <c r="I154" s="27" cm="1">
        <f t="array" ref="I154">_xlfn.PERCENTILE.INC(IF($E$9:$E$19=$E154,$L$9:$X$19),$J154)</f>
        <v>-8.2000000000000028</v>
      </c>
      <c r="J154" s="90">
        <v>0.35</v>
      </c>
      <c r="K154" s="80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14"/>
      <c r="Y154" s="14"/>
      <c r="Z154" s="78"/>
      <c r="AA154" s="78"/>
      <c r="AB154" s="78"/>
    </row>
    <row r="155" spans="1:28" ht="13.15" hidden="1" outlineLevel="1" x14ac:dyDescent="0.35">
      <c r="A155" s="77"/>
      <c r="B155" s="77"/>
      <c r="C155" s="77"/>
      <c r="D155" s="77"/>
      <c r="E155" s="1" t="s">
        <v>44</v>
      </c>
      <c r="F155" s="78" t="s">
        <v>35</v>
      </c>
      <c r="G155" s="1" t="s">
        <v>63</v>
      </c>
      <c r="H155" s="88" t="s">
        <v>72</v>
      </c>
      <c r="I155" s="27" cm="1">
        <f t="array" ref="I155">_xlfn.PERCENTILE.INC(IF($E$9:$E$19=$E155,$L$9:$X$19),$J155)</f>
        <v>-5.7999999999999972</v>
      </c>
      <c r="J155" s="90">
        <v>0.4</v>
      </c>
      <c r="K155" s="80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14"/>
      <c r="Y155" s="14"/>
      <c r="Z155" s="78"/>
      <c r="AA155" s="78"/>
      <c r="AB155" s="78"/>
    </row>
    <row r="156" spans="1:28" ht="13.15" hidden="1" outlineLevel="1" x14ac:dyDescent="0.35">
      <c r="A156" s="77"/>
      <c r="B156" s="77"/>
      <c r="C156" s="77"/>
      <c r="D156" s="77"/>
      <c r="E156" s="1" t="s">
        <v>44</v>
      </c>
      <c r="F156" s="78" t="s">
        <v>35</v>
      </c>
      <c r="G156" s="1" t="s">
        <v>63</v>
      </c>
      <c r="H156" s="88" t="s">
        <v>73</v>
      </c>
      <c r="I156" s="27" cm="1">
        <f t="array" ref="I156">_xlfn.PERCENTILE.INC(IF($E$9:$E$19=$E156,$L$9:$X$19),$J156)</f>
        <v>-4.5999999999999996</v>
      </c>
      <c r="J156" s="90">
        <v>0.45</v>
      </c>
      <c r="K156" s="80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14"/>
      <c r="Y156" s="14"/>
      <c r="Z156" s="78"/>
      <c r="AA156" s="78"/>
      <c r="AB156" s="78"/>
    </row>
    <row r="157" spans="1:28" ht="13.15" hidden="1" outlineLevel="1" x14ac:dyDescent="0.35">
      <c r="A157" s="77"/>
      <c r="B157" s="77"/>
      <c r="C157" s="77"/>
      <c r="D157" s="77"/>
      <c r="E157" s="1" t="s">
        <v>44</v>
      </c>
      <c r="F157" s="78" t="s">
        <v>35</v>
      </c>
      <c r="G157" s="1" t="s">
        <v>63</v>
      </c>
      <c r="H157" s="88" t="s">
        <v>74</v>
      </c>
      <c r="I157" s="27" cm="1">
        <f t="array" ref="I157">_xlfn.PERCENTILE.INC(IF($E$9:$E$19=$E157,$L$9:$X$19),$J157)</f>
        <v>-4</v>
      </c>
      <c r="J157" s="90">
        <v>0.5</v>
      </c>
      <c r="K157" s="80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14"/>
      <c r="Y157" s="14"/>
      <c r="Z157" s="78"/>
      <c r="AA157" s="78"/>
      <c r="AB157" s="78"/>
    </row>
    <row r="158" spans="1:28" ht="13.15" hidden="1" outlineLevel="1" x14ac:dyDescent="0.35">
      <c r="A158" s="77"/>
      <c r="B158" s="77"/>
      <c r="C158" s="77"/>
      <c r="D158" s="77"/>
      <c r="E158" s="1" t="s">
        <v>44</v>
      </c>
      <c r="F158" s="78" t="s">
        <v>35</v>
      </c>
      <c r="G158" s="1" t="s">
        <v>63</v>
      </c>
      <c r="H158" s="88" t="s">
        <v>75</v>
      </c>
      <c r="I158" s="27" cm="1">
        <f t="array" ref="I158">_xlfn.PERCENTILE.INC(IF($E$9:$E$19=$E158,$L$9:$X$19),$J158)</f>
        <v>-4</v>
      </c>
      <c r="J158" s="90">
        <v>0.55000000000000004</v>
      </c>
      <c r="K158" s="80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14"/>
      <c r="Y158" s="14"/>
      <c r="Z158" s="78"/>
      <c r="AA158" s="78"/>
      <c r="AB158" s="78"/>
    </row>
    <row r="159" spans="1:28" ht="13.15" hidden="1" outlineLevel="1" x14ac:dyDescent="0.35">
      <c r="A159" s="77"/>
      <c r="B159" s="77"/>
      <c r="C159" s="77"/>
      <c r="D159" s="77"/>
      <c r="E159" s="1" t="s">
        <v>44</v>
      </c>
      <c r="F159" s="78" t="s">
        <v>35</v>
      </c>
      <c r="G159" s="1" t="s">
        <v>63</v>
      </c>
      <c r="H159" s="88" t="s">
        <v>76</v>
      </c>
      <c r="I159" s="27" cm="1">
        <f t="array" ref="I159">_xlfn.PERCENTILE.INC(IF($E$9:$E$19=$E159,$L$9:$X$19),$J159)</f>
        <v>-4</v>
      </c>
      <c r="J159" s="90">
        <v>0.6</v>
      </c>
      <c r="K159" s="80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14"/>
      <c r="Y159" s="14"/>
      <c r="Z159" s="78"/>
      <c r="AA159" s="78"/>
      <c r="AB159" s="78"/>
    </row>
    <row r="160" spans="1:28" ht="13.15" hidden="1" outlineLevel="1" x14ac:dyDescent="0.35">
      <c r="A160" s="77"/>
      <c r="B160" s="77"/>
      <c r="C160" s="77"/>
      <c r="D160" s="77"/>
      <c r="E160" s="1" t="s">
        <v>44</v>
      </c>
      <c r="F160" s="78" t="s">
        <v>35</v>
      </c>
      <c r="G160" s="1" t="s">
        <v>63</v>
      </c>
      <c r="H160" s="88" t="s">
        <v>77</v>
      </c>
      <c r="I160" s="27" cm="1">
        <f t="array" ref="I160">_xlfn.PERCENTILE.INC(IF($E$9:$E$19=$E160,$L$9:$X$19),$J160)</f>
        <v>-4</v>
      </c>
      <c r="J160" s="90">
        <v>0.65</v>
      </c>
      <c r="K160" s="80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14"/>
      <c r="Y160" s="14"/>
      <c r="Z160" s="78"/>
      <c r="AA160" s="78"/>
      <c r="AB160" s="78"/>
    </row>
    <row r="161" spans="1:28" ht="13.15" hidden="1" outlineLevel="1" x14ac:dyDescent="0.35">
      <c r="A161" s="77"/>
      <c r="B161" s="77"/>
      <c r="C161" s="77"/>
      <c r="D161" s="77"/>
      <c r="E161" s="1" t="s">
        <v>44</v>
      </c>
      <c r="F161" s="78" t="s">
        <v>35</v>
      </c>
      <c r="G161" s="1" t="s">
        <v>63</v>
      </c>
      <c r="H161" s="88" t="s">
        <v>78</v>
      </c>
      <c r="I161" s="27" cm="1">
        <f t="array" ref="I161">_xlfn.PERCENTILE.INC(IF($E$9:$E$19=$E161,$L$9:$X$19),$J161)</f>
        <v>-3.6000000000000014</v>
      </c>
      <c r="J161" s="90">
        <v>0.7</v>
      </c>
      <c r="K161" s="80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14"/>
      <c r="Y161" s="14"/>
      <c r="Z161" s="78"/>
      <c r="AA161" s="78"/>
      <c r="AB161" s="78"/>
    </row>
    <row r="162" spans="1:28" ht="13.15" hidden="1" outlineLevel="1" x14ac:dyDescent="0.35">
      <c r="A162" s="77"/>
      <c r="B162" s="77"/>
      <c r="C162" s="77"/>
      <c r="D162" s="77"/>
      <c r="E162" s="1" t="s">
        <v>44</v>
      </c>
      <c r="F162" s="78" t="s">
        <v>35</v>
      </c>
      <c r="G162" s="1" t="s">
        <v>63</v>
      </c>
      <c r="H162" s="88" t="s">
        <v>79</v>
      </c>
      <c r="I162" s="27" cm="1">
        <f t="array" ref="I162">_xlfn.PERCENTILE.INC(IF($E$9:$E$19=$E162,$L$9:$X$19),$J162)</f>
        <v>-3</v>
      </c>
      <c r="J162" s="90">
        <v>0.75</v>
      </c>
      <c r="K162" s="80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14"/>
      <c r="Y162" s="14"/>
      <c r="Z162" s="78"/>
      <c r="AA162" s="78"/>
      <c r="AB162" s="78"/>
    </row>
    <row r="163" spans="1:28" ht="13.15" hidden="1" outlineLevel="1" x14ac:dyDescent="0.35">
      <c r="A163" s="77"/>
      <c r="B163" s="77"/>
      <c r="C163" s="77"/>
      <c r="D163" s="77"/>
      <c r="E163" s="1" t="s">
        <v>44</v>
      </c>
      <c r="F163" s="78" t="s">
        <v>35</v>
      </c>
      <c r="G163" s="1" t="s">
        <v>63</v>
      </c>
      <c r="H163" s="88" t="s">
        <v>80</v>
      </c>
      <c r="I163" s="27" cm="1">
        <f t="array" ref="I163">_xlfn.PERCENTILE.INC(IF($E$9:$E$19=$E163,$L$9:$X$19),$J163)</f>
        <v>-0.59999999999999432</v>
      </c>
      <c r="J163" s="90">
        <v>0.8</v>
      </c>
      <c r="K163" s="80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14"/>
      <c r="Y163" s="14"/>
      <c r="Z163" s="78"/>
      <c r="AA163" s="78"/>
      <c r="AB163" s="78"/>
    </row>
    <row r="164" spans="1:28" ht="13.15" hidden="1" outlineLevel="1" x14ac:dyDescent="0.35">
      <c r="A164" s="77"/>
      <c r="B164" s="77"/>
      <c r="C164" s="77"/>
      <c r="D164" s="77"/>
      <c r="E164" s="1" t="s">
        <v>44</v>
      </c>
      <c r="F164" s="78" t="s">
        <v>35</v>
      </c>
      <c r="G164" s="1" t="s">
        <v>63</v>
      </c>
      <c r="H164" s="88" t="s">
        <v>81</v>
      </c>
      <c r="I164" s="27" cm="1">
        <f t="array" ref="I164">_xlfn.PERCENTILE.INC(IF($E$9:$E$19=$E164,$L$9:$X$19),$J164)</f>
        <v>1.1999999999999993</v>
      </c>
      <c r="J164" s="90">
        <v>0.85</v>
      </c>
      <c r="K164" s="80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14"/>
      <c r="Y164" s="14"/>
      <c r="Z164" s="78"/>
      <c r="AA164" s="78"/>
      <c r="AB164" s="78"/>
    </row>
    <row r="165" spans="1:28" ht="13.15" hidden="1" outlineLevel="1" x14ac:dyDescent="0.35">
      <c r="A165" s="77"/>
      <c r="B165" s="77"/>
      <c r="C165" s="77"/>
      <c r="D165" s="77"/>
      <c r="E165" s="1" t="s">
        <v>44</v>
      </c>
      <c r="F165" s="78" t="s">
        <v>35</v>
      </c>
      <c r="G165" s="1" t="s">
        <v>63</v>
      </c>
      <c r="H165" s="88" t="s">
        <v>82</v>
      </c>
      <c r="I165" s="27" cm="1">
        <f t="array" ref="I165">_xlfn.PERCENTILE.INC(IF($E$9:$E$19=$E165,$L$9:$X$19),$J165)</f>
        <v>1.8000000000000007</v>
      </c>
      <c r="J165" s="90">
        <v>0.9</v>
      </c>
      <c r="K165" s="80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14"/>
      <c r="Y165" s="14"/>
      <c r="Z165" s="78"/>
      <c r="AA165" s="78"/>
      <c r="AB165" s="78"/>
    </row>
    <row r="166" spans="1:28" ht="13.15" collapsed="1" x14ac:dyDescent="0.35">
      <c r="A166" s="77"/>
      <c r="B166" s="77"/>
      <c r="C166" s="77"/>
      <c r="D166" s="77"/>
      <c r="E166" s="1"/>
      <c r="F166" s="78"/>
      <c r="H166" s="88"/>
      <c r="I166" s="27"/>
      <c r="J166" s="88"/>
      <c r="K166" s="80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78"/>
      <c r="AB166" s="78"/>
    </row>
    <row r="167" spans="1:28" ht="13.15" x14ac:dyDescent="0.35">
      <c r="A167" s="77"/>
      <c r="B167" s="77"/>
      <c r="C167" s="77"/>
      <c r="D167" s="77"/>
      <c r="E167" s="1" t="s">
        <v>45</v>
      </c>
      <c r="F167" s="78" t="s">
        <v>35</v>
      </c>
      <c r="G167" s="1" t="s">
        <v>63</v>
      </c>
      <c r="H167" s="88" t="s">
        <v>66</v>
      </c>
      <c r="I167" s="27" cm="1">
        <f t="array" ref="I167">_xlfn.PERCENTILE.INC(IF($E$9:$E$19=$E167,$L$9:$X$19),$J167)</f>
        <v>1.2000000000000002</v>
      </c>
      <c r="J167" s="90">
        <v>0.1</v>
      </c>
      <c r="K167" s="80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14"/>
      <c r="Y167" s="14"/>
      <c r="Z167" s="78"/>
      <c r="AA167" s="78"/>
      <c r="AB167" s="78"/>
    </row>
    <row r="168" spans="1:28" ht="13.15" hidden="1" outlineLevel="1" x14ac:dyDescent="0.35">
      <c r="A168" s="77"/>
      <c r="B168" s="77"/>
      <c r="C168" s="77"/>
      <c r="D168" s="77"/>
      <c r="E168" s="1" t="s">
        <v>45</v>
      </c>
      <c r="F168" s="78" t="s">
        <v>35</v>
      </c>
      <c r="G168" s="1" t="s">
        <v>63</v>
      </c>
      <c r="H168" s="88" t="s">
        <v>67</v>
      </c>
      <c r="I168" s="27" cm="1">
        <f t="array" ref="I168">_xlfn.PERCENTILE.INC(IF($E$9:$E$19=$E168,$L$9:$X$19),$J168)</f>
        <v>1.7999999999999998</v>
      </c>
      <c r="J168" s="90">
        <v>0.15</v>
      </c>
      <c r="K168" s="80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14"/>
      <c r="Y168" s="14"/>
      <c r="Z168" s="78"/>
      <c r="AA168" s="78"/>
      <c r="AB168" s="78"/>
    </row>
    <row r="169" spans="1:28" ht="13.15" hidden="1" outlineLevel="1" x14ac:dyDescent="0.35">
      <c r="A169" s="77"/>
      <c r="B169" s="77"/>
      <c r="C169" s="77"/>
      <c r="D169" s="77"/>
      <c r="E169" s="1" t="s">
        <v>45</v>
      </c>
      <c r="F169" s="78" t="s">
        <v>35</v>
      </c>
      <c r="G169" s="1" t="s">
        <v>63</v>
      </c>
      <c r="H169" s="88" t="s">
        <v>68</v>
      </c>
      <c r="I169" s="27" cm="1">
        <f t="array" ref="I169">_xlfn.PERCENTILE.INC(IF($E$9:$E$19=$E169,$L$9:$X$19),$J169)</f>
        <v>2</v>
      </c>
      <c r="J169" s="90">
        <v>0.2</v>
      </c>
      <c r="K169" s="80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14"/>
      <c r="Y169" s="14"/>
      <c r="Z169" s="78"/>
      <c r="AA169" s="78"/>
      <c r="AB169" s="78"/>
    </row>
    <row r="170" spans="1:28" ht="13.15" hidden="1" outlineLevel="1" x14ac:dyDescent="0.35">
      <c r="A170" s="77"/>
      <c r="B170" s="77"/>
      <c r="C170" s="77"/>
      <c r="D170" s="77"/>
      <c r="E170" s="1" t="s">
        <v>45</v>
      </c>
      <c r="F170" s="78" t="s">
        <v>35</v>
      </c>
      <c r="G170" s="1" t="s">
        <v>63</v>
      </c>
      <c r="H170" s="88" t="s">
        <v>69</v>
      </c>
      <c r="I170" s="27" cm="1">
        <f t="array" ref="I170">_xlfn.PERCENTILE.INC(IF($E$9:$E$19=$E170,$L$9:$X$19),$J170)</f>
        <v>2</v>
      </c>
      <c r="J170" s="90">
        <v>0.25</v>
      </c>
      <c r="K170" s="80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14"/>
      <c r="Y170" s="14"/>
      <c r="Z170" s="78"/>
      <c r="AA170" s="78"/>
      <c r="AB170" s="78"/>
    </row>
    <row r="171" spans="1:28" ht="13.15" hidden="1" outlineLevel="1" x14ac:dyDescent="0.35">
      <c r="A171" s="77"/>
      <c r="B171" s="77"/>
      <c r="C171" s="77"/>
      <c r="D171" s="77"/>
      <c r="E171" s="1" t="s">
        <v>45</v>
      </c>
      <c r="F171" s="78" t="s">
        <v>35</v>
      </c>
      <c r="G171" s="1" t="s">
        <v>63</v>
      </c>
      <c r="H171" s="88" t="s">
        <v>70</v>
      </c>
      <c r="I171" s="27" cm="1">
        <f t="array" ref="I171">_xlfn.PERCENTILE.INC(IF($E$9:$E$19=$E171,$L$9:$X$19),$J171)</f>
        <v>2</v>
      </c>
      <c r="J171" s="90">
        <v>0.3</v>
      </c>
      <c r="K171" s="80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14"/>
      <c r="Y171" s="14"/>
      <c r="Z171" s="78"/>
      <c r="AA171" s="78"/>
      <c r="AB171" s="78"/>
    </row>
    <row r="172" spans="1:28" ht="13.15" hidden="1" outlineLevel="1" x14ac:dyDescent="0.35">
      <c r="A172" s="77"/>
      <c r="B172" s="77"/>
      <c r="C172" s="77"/>
      <c r="D172" s="77"/>
      <c r="E172" s="1" t="s">
        <v>45</v>
      </c>
      <c r="F172" s="78" t="s">
        <v>35</v>
      </c>
      <c r="G172" s="1" t="s">
        <v>63</v>
      </c>
      <c r="H172" s="88" t="s">
        <v>71</v>
      </c>
      <c r="I172" s="27" cm="1">
        <f t="array" ref="I172">_xlfn.PERCENTILE.INC(IF($E$9:$E$19=$E172,$L$9:$X$19),$J172)</f>
        <v>2.1999999999999993</v>
      </c>
      <c r="J172" s="90">
        <v>0.35</v>
      </c>
      <c r="K172" s="80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14"/>
      <c r="Y172" s="14"/>
      <c r="Z172" s="78"/>
      <c r="AA172" s="78"/>
      <c r="AB172" s="78"/>
    </row>
    <row r="173" spans="1:28" ht="13.15" hidden="1" outlineLevel="1" x14ac:dyDescent="0.35">
      <c r="A173" s="77"/>
      <c r="B173" s="77"/>
      <c r="C173" s="77"/>
      <c r="D173" s="77"/>
      <c r="E173" s="1" t="s">
        <v>45</v>
      </c>
      <c r="F173" s="78" t="s">
        <v>35</v>
      </c>
      <c r="G173" s="1" t="s">
        <v>63</v>
      </c>
      <c r="H173" s="88" t="s">
        <v>72</v>
      </c>
      <c r="I173" s="27" cm="1">
        <f t="array" ref="I173">_xlfn.PERCENTILE.INC(IF($E$9:$E$19=$E173,$L$9:$X$19),$J173)</f>
        <v>2.8000000000000007</v>
      </c>
      <c r="J173" s="90">
        <v>0.4</v>
      </c>
      <c r="K173" s="80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14"/>
      <c r="Y173" s="14"/>
      <c r="Z173" s="78"/>
      <c r="AA173" s="78"/>
      <c r="AB173" s="78"/>
    </row>
    <row r="174" spans="1:28" ht="13.15" hidden="1" outlineLevel="1" x14ac:dyDescent="0.35">
      <c r="A174" s="77"/>
      <c r="B174" s="77"/>
      <c r="C174" s="77"/>
      <c r="D174" s="77"/>
      <c r="E174" s="1" t="s">
        <v>45</v>
      </c>
      <c r="F174" s="78" t="s">
        <v>35</v>
      </c>
      <c r="G174" s="1" t="s">
        <v>63</v>
      </c>
      <c r="H174" s="88" t="s">
        <v>73</v>
      </c>
      <c r="I174" s="27" cm="1">
        <f t="array" ref="I174">_xlfn.PERCENTILE.INC(IF($E$9:$E$19=$E174,$L$9:$X$19),$J174)</f>
        <v>3</v>
      </c>
      <c r="J174" s="90">
        <v>0.45</v>
      </c>
      <c r="K174" s="80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14"/>
      <c r="Y174" s="14"/>
      <c r="Z174" s="78"/>
      <c r="AA174" s="78"/>
      <c r="AB174" s="78"/>
    </row>
    <row r="175" spans="1:28" ht="13.15" hidden="1" outlineLevel="1" x14ac:dyDescent="0.35">
      <c r="A175" s="77"/>
      <c r="B175" s="77"/>
      <c r="C175" s="77"/>
      <c r="D175" s="77"/>
      <c r="E175" s="1" t="s">
        <v>45</v>
      </c>
      <c r="F175" s="78" t="s">
        <v>35</v>
      </c>
      <c r="G175" s="1" t="s">
        <v>63</v>
      </c>
      <c r="H175" s="88" t="s">
        <v>74</v>
      </c>
      <c r="I175" s="27" cm="1">
        <f t="array" ref="I175">_xlfn.PERCENTILE.INC(IF($E$9:$E$19=$E175,$L$9:$X$19),$J175)</f>
        <v>3</v>
      </c>
      <c r="J175" s="90">
        <v>0.5</v>
      </c>
      <c r="K175" s="80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14"/>
      <c r="Y175" s="14"/>
      <c r="Z175" s="78"/>
      <c r="AA175" s="78"/>
      <c r="AB175" s="78"/>
    </row>
    <row r="176" spans="1:28" ht="13.15" hidden="1" outlineLevel="1" x14ac:dyDescent="0.35">
      <c r="A176" s="77"/>
      <c r="B176" s="77"/>
      <c r="C176" s="77"/>
      <c r="D176" s="77"/>
      <c r="E176" s="1" t="s">
        <v>45</v>
      </c>
      <c r="F176" s="78" t="s">
        <v>35</v>
      </c>
      <c r="G176" s="1" t="s">
        <v>63</v>
      </c>
      <c r="H176" s="88" t="s">
        <v>75</v>
      </c>
      <c r="I176" s="27" cm="1">
        <f t="array" ref="I176">_xlfn.PERCENTILE.INC(IF($E$9:$E$19=$E176,$L$9:$X$19),$J176)</f>
        <v>3.6000000000000005</v>
      </c>
      <c r="J176" s="90">
        <v>0.55000000000000004</v>
      </c>
      <c r="K176" s="80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14"/>
      <c r="Y176" s="14"/>
      <c r="Z176" s="78"/>
      <c r="AA176" s="78"/>
      <c r="AB176" s="78"/>
    </row>
    <row r="177" spans="1:28" ht="13.15" hidden="1" outlineLevel="1" x14ac:dyDescent="0.35">
      <c r="A177" s="77"/>
      <c r="B177" s="77"/>
      <c r="C177" s="77"/>
      <c r="D177" s="77"/>
      <c r="E177" s="1" t="s">
        <v>45</v>
      </c>
      <c r="F177" s="78" t="s">
        <v>35</v>
      </c>
      <c r="G177" s="1" t="s">
        <v>63</v>
      </c>
      <c r="H177" s="88" t="s">
        <v>76</v>
      </c>
      <c r="I177" s="27" cm="1">
        <f t="array" ref="I177">_xlfn.PERCENTILE.INC(IF($E$9:$E$19=$E177,$L$9:$X$19),$J177)</f>
        <v>4.1999999999999993</v>
      </c>
      <c r="J177" s="90">
        <v>0.6</v>
      </c>
      <c r="K177" s="80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14"/>
      <c r="Y177" s="14"/>
      <c r="Z177" s="78"/>
      <c r="AA177" s="78"/>
      <c r="AB177" s="78"/>
    </row>
    <row r="178" spans="1:28" ht="13.15" hidden="1" outlineLevel="1" x14ac:dyDescent="0.35">
      <c r="A178" s="77"/>
      <c r="B178" s="77"/>
      <c r="C178" s="77"/>
      <c r="D178" s="77"/>
      <c r="E178" s="1" t="s">
        <v>45</v>
      </c>
      <c r="F178" s="78" t="s">
        <v>35</v>
      </c>
      <c r="G178" s="1" t="s">
        <v>63</v>
      </c>
      <c r="H178" s="88" t="s">
        <v>77</v>
      </c>
      <c r="I178" s="27" cm="1">
        <f t="array" ref="I178">_xlfn.PERCENTILE.INC(IF($E$9:$E$19=$E178,$L$9:$X$19),$J178)</f>
        <v>4.8000000000000007</v>
      </c>
      <c r="J178" s="90">
        <v>0.65</v>
      </c>
      <c r="K178" s="80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14"/>
      <c r="Y178" s="14"/>
      <c r="Z178" s="78"/>
      <c r="AA178" s="78"/>
      <c r="AB178" s="78"/>
    </row>
    <row r="179" spans="1:28" ht="13.15" hidden="1" outlineLevel="1" x14ac:dyDescent="0.35">
      <c r="A179" s="77"/>
      <c r="B179" s="77"/>
      <c r="C179" s="77"/>
      <c r="D179" s="77"/>
      <c r="E179" s="1" t="s">
        <v>45</v>
      </c>
      <c r="F179" s="78" t="s">
        <v>35</v>
      </c>
      <c r="G179" s="1" t="s">
        <v>63</v>
      </c>
      <c r="H179" s="88" t="s">
        <v>78</v>
      </c>
      <c r="I179" s="27" cm="1">
        <f t="array" ref="I179">_xlfn.PERCENTILE.INC(IF($E$9:$E$19=$E179,$L$9:$X$19),$J179)</f>
        <v>5.3999999999999986</v>
      </c>
      <c r="J179" s="90">
        <v>0.7</v>
      </c>
      <c r="K179" s="80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14"/>
      <c r="Y179" s="14"/>
      <c r="Z179" s="78"/>
      <c r="AA179" s="78"/>
      <c r="AB179" s="78"/>
    </row>
    <row r="180" spans="1:28" ht="13.15" hidden="1" outlineLevel="1" x14ac:dyDescent="0.35">
      <c r="A180" s="77"/>
      <c r="B180" s="77"/>
      <c r="C180" s="77"/>
      <c r="D180" s="77"/>
      <c r="E180" s="1" t="s">
        <v>45</v>
      </c>
      <c r="F180" s="78" t="s">
        <v>35</v>
      </c>
      <c r="G180" s="1" t="s">
        <v>63</v>
      </c>
      <c r="H180" s="88" t="s">
        <v>79</v>
      </c>
      <c r="I180" s="27" cm="1">
        <f t="array" ref="I180">_xlfn.PERCENTILE.INC(IF($E$9:$E$19=$E180,$L$9:$X$19),$J180)</f>
        <v>6</v>
      </c>
      <c r="J180" s="90">
        <v>0.75</v>
      </c>
      <c r="K180" s="80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14"/>
      <c r="Y180" s="14"/>
      <c r="Z180" s="78"/>
      <c r="AA180" s="78"/>
      <c r="AB180" s="78"/>
    </row>
    <row r="181" spans="1:28" ht="13.15" hidden="1" outlineLevel="1" x14ac:dyDescent="0.35">
      <c r="A181" s="77"/>
      <c r="B181" s="77"/>
      <c r="C181" s="77"/>
      <c r="D181" s="77"/>
      <c r="E181" s="1" t="s">
        <v>45</v>
      </c>
      <c r="F181" s="78" t="s">
        <v>35</v>
      </c>
      <c r="G181" s="1" t="s">
        <v>63</v>
      </c>
      <c r="H181" s="88" t="s">
        <v>80</v>
      </c>
      <c r="I181" s="27" cm="1">
        <f t="array" ref="I181">_xlfn.PERCENTILE.INC(IF($E$9:$E$19=$E181,$L$9:$X$19),$J181)</f>
        <v>6</v>
      </c>
      <c r="J181" s="90">
        <v>0.8</v>
      </c>
      <c r="K181" s="80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14"/>
      <c r="Y181" s="14"/>
      <c r="Z181" s="78"/>
      <c r="AA181" s="78"/>
      <c r="AB181" s="78"/>
    </row>
    <row r="182" spans="1:28" ht="13.15" hidden="1" outlineLevel="1" x14ac:dyDescent="0.35">
      <c r="A182" s="77"/>
      <c r="B182" s="77"/>
      <c r="C182" s="77"/>
      <c r="D182" s="77"/>
      <c r="E182" s="1" t="s">
        <v>45</v>
      </c>
      <c r="F182" s="78" t="s">
        <v>35</v>
      </c>
      <c r="G182" s="1" t="s">
        <v>63</v>
      </c>
      <c r="H182" s="88" t="s">
        <v>81</v>
      </c>
      <c r="I182" s="27" cm="1">
        <f t="array" ref="I182">_xlfn.PERCENTILE.INC(IF($E$9:$E$19=$E182,$L$9:$X$19),$J182)</f>
        <v>6.3999999999999986</v>
      </c>
      <c r="J182" s="90">
        <v>0.85</v>
      </c>
      <c r="K182" s="80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14"/>
      <c r="Y182" s="14"/>
      <c r="Z182" s="78"/>
      <c r="AA182" s="78"/>
      <c r="AB182" s="78"/>
    </row>
    <row r="183" spans="1:28" ht="13.15" hidden="1" outlineLevel="1" x14ac:dyDescent="0.35">
      <c r="A183" s="77"/>
      <c r="B183" s="77"/>
      <c r="C183" s="77"/>
      <c r="D183" s="77"/>
      <c r="E183" s="1" t="s">
        <v>45</v>
      </c>
      <c r="F183" s="78" t="s">
        <v>35</v>
      </c>
      <c r="G183" s="1" t="s">
        <v>63</v>
      </c>
      <c r="H183" s="88" t="s">
        <v>82</v>
      </c>
      <c r="I183" s="27" cm="1">
        <f t="array" ref="I183">_xlfn.PERCENTILE.INC(IF($E$9:$E$19=$E183,$L$9:$X$19),$J183)</f>
        <v>7.6000000000000014</v>
      </c>
      <c r="J183" s="90">
        <v>0.9</v>
      </c>
      <c r="K183" s="80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14"/>
      <c r="Y183" s="14"/>
      <c r="Z183" s="78"/>
      <c r="AA183" s="78"/>
      <c r="AB183" s="78"/>
    </row>
    <row r="184" spans="1:28" ht="13.15" collapsed="1" x14ac:dyDescent="0.35">
      <c r="A184" s="77"/>
      <c r="B184" s="77"/>
      <c r="C184" s="77"/>
      <c r="D184" s="77"/>
      <c r="E184" s="1"/>
      <c r="F184" s="78"/>
      <c r="H184" s="88"/>
      <c r="I184" s="27"/>
      <c r="J184" s="88"/>
      <c r="K184" s="80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78"/>
      <c r="AB184" s="78"/>
    </row>
    <row r="185" spans="1:28" ht="13.15" x14ac:dyDescent="0.35">
      <c r="A185" s="77"/>
      <c r="B185" s="77"/>
      <c r="C185" s="77"/>
      <c r="D185" s="77"/>
      <c r="E185" s="1" t="s">
        <v>46</v>
      </c>
      <c r="F185" s="78" t="s">
        <v>35</v>
      </c>
      <c r="G185" s="1" t="s">
        <v>63</v>
      </c>
      <c r="H185" s="88" t="s">
        <v>66</v>
      </c>
      <c r="I185" s="27" cm="1">
        <f t="array" ref="I185">_xlfn.PERCENTILE.INC(IF($E$9:$E$19=$E185,$L$9:$X$19),$J185)</f>
        <v>-3.8</v>
      </c>
      <c r="J185" s="90">
        <v>0.1</v>
      </c>
      <c r="K185" s="80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14"/>
      <c r="Y185" s="14"/>
      <c r="Z185" s="78"/>
      <c r="AA185" s="78"/>
      <c r="AB185" s="78"/>
    </row>
    <row r="186" spans="1:28" ht="13.15" hidden="1" outlineLevel="1" x14ac:dyDescent="0.35">
      <c r="A186" s="77"/>
      <c r="B186" s="77"/>
      <c r="C186" s="77"/>
      <c r="D186" s="77"/>
      <c r="E186" s="1" t="s">
        <v>46</v>
      </c>
      <c r="F186" s="78" t="s">
        <v>35</v>
      </c>
      <c r="G186" s="1" t="s">
        <v>63</v>
      </c>
      <c r="H186" s="88" t="s">
        <v>67</v>
      </c>
      <c r="I186" s="27" cm="1">
        <f t="array" ref="I186">_xlfn.PERCENTILE.INC(IF($E$9:$E$19=$E186,$L$9:$X$19),$J186)</f>
        <v>-3.2</v>
      </c>
      <c r="J186" s="90">
        <v>0.15</v>
      </c>
      <c r="K186" s="80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14"/>
      <c r="Y186" s="14"/>
      <c r="Z186" s="78"/>
      <c r="AA186" s="78"/>
      <c r="AB186" s="78"/>
    </row>
    <row r="187" spans="1:28" ht="13.15" hidden="1" outlineLevel="1" x14ac:dyDescent="0.35">
      <c r="A187" s="77"/>
      <c r="B187" s="77"/>
      <c r="C187" s="77"/>
      <c r="D187" s="77"/>
      <c r="E187" s="1" t="s">
        <v>46</v>
      </c>
      <c r="F187" s="78" t="s">
        <v>35</v>
      </c>
      <c r="G187" s="1" t="s">
        <v>63</v>
      </c>
      <c r="H187" s="88" t="s">
        <v>68</v>
      </c>
      <c r="I187" s="27" cm="1">
        <f t="array" ref="I187">_xlfn.PERCENTILE.INC(IF($E$9:$E$19=$E187,$L$9:$X$19),$J187)</f>
        <v>-2.5999999999999996</v>
      </c>
      <c r="J187" s="90">
        <v>0.2</v>
      </c>
      <c r="K187" s="80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14"/>
      <c r="Y187" s="14"/>
      <c r="Z187" s="78"/>
      <c r="AA187" s="78"/>
      <c r="AB187" s="78"/>
    </row>
    <row r="188" spans="1:28" ht="13.15" hidden="1" outlineLevel="1" x14ac:dyDescent="0.35">
      <c r="A188" s="77"/>
      <c r="B188" s="77"/>
      <c r="C188" s="77"/>
      <c r="D188" s="77"/>
      <c r="E188" s="1" t="s">
        <v>46</v>
      </c>
      <c r="F188" s="78" t="s">
        <v>35</v>
      </c>
      <c r="G188" s="1" t="s">
        <v>63</v>
      </c>
      <c r="H188" s="88" t="s">
        <v>69</v>
      </c>
      <c r="I188" s="27" cm="1">
        <f t="array" ref="I188">_xlfn.PERCENTILE.INC(IF($E$9:$E$19=$E188,$L$9:$X$19),$J188)</f>
        <v>-2</v>
      </c>
      <c r="J188" s="90">
        <v>0.25</v>
      </c>
      <c r="K188" s="80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14"/>
      <c r="Y188" s="14"/>
      <c r="Z188" s="78"/>
      <c r="AA188" s="78"/>
      <c r="AB188" s="78"/>
    </row>
    <row r="189" spans="1:28" ht="13.15" hidden="1" outlineLevel="1" x14ac:dyDescent="0.35">
      <c r="A189" s="77"/>
      <c r="B189" s="77"/>
      <c r="C189" s="77"/>
      <c r="D189" s="77"/>
      <c r="E189" s="1" t="s">
        <v>46</v>
      </c>
      <c r="F189" s="78" t="s">
        <v>35</v>
      </c>
      <c r="G189" s="1" t="s">
        <v>63</v>
      </c>
      <c r="H189" s="88" t="s">
        <v>70</v>
      </c>
      <c r="I189" s="27" cm="1">
        <f t="array" ref="I189">_xlfn.PERCENTILE.INC(IF($E$9:$E$19=$E189,$L$9:$X$19),$J189)</f>
        <v>-1.4000000000000004</v>
      </c>
      <c r="J189" s="90">
        <v>0.3</v>
      </c>
      <c r="K189" s="80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14"/>
      <c r="Y189" s="14"/>
      <c r="Z189" s="78"/>
      <c r="AA189" s="78"/>
      <c r="AB189" s="78"/>
    </row>
    <row r="190" spans="1:28" ht="13.15" hidden="1" outlineLevel="1" x14ac:dyDescent="0.35">
      <c r="A190" s="77"/>
      <c r="B190" s="77"/>
      <c r="C190" s="77"/>
      <c r="D190" s="77"/>
      <c r="E190" s="1" t="s">
        <v>46</v>
      </c>
      <c r="F190" s="78" t="s">
        <v>35</v>
      </c>
      <c r="G190" s="1" t="s">
        <v>63</v>
      </c>
      <c r="H190" s="88" t="s">
        <v>71</v>
      </c>
      <c r="I190" s="27" cm="1">
        <f t="array" ref="I190">_xlfn.PERCENTILE.INC(IF($E$9:$E$19=$E190,$L$9:$X$19),$J190)</f>
        <v>-0.80000000000000071</v>
      </c>
      <c r="J190" s="90">
        <v>0.35</v>
      </c>
      <c r="K190" s="80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14"/>
      <c r="Y190" s="14"/>
      <c r="Z190" s="78"/>
      <c r="AA190" s="78"/>
      <c r="AB190" s="78"/>
    </row>
    <row r="191" spans="1:28" ht="13.15" hidden="1" outlineLevel="1" x14ac:dyDescent="0.35">
      <c r="A191" s="77"/>
      <c r="B191" s="77"/>
      <c r="C191" s="77"/>
      <c r="D191" s="77"/>
      <c r="E191" s="1" t="s">
        <v>46</v>
      </c>
      <c r="F191" s="78" t="s">
        <v>35</v>
      </c>
      <c r="G191" s="1" t="s">
        <v>63</v>
      </c>
      <c r="H191" s="88" t="s">
        <v>72</v>
      </c>
      <c r="I191" s="27" cm="1">
        <f t="array" ref="I191">_xlfn.PERCENTILE.INC(IF($E$9:$E$19=$E191,$L$9:$X$19),$J191)</f>
        <v>-0.19999999999999929</v>
      </c>
      <c r="J191" s="90">
        <v>0.4</v>
      </c>
      <c r="K191" s="80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14"/>
      <c r="Y191" s="14"/>
      <c r="Z191" s="78"/>
      <c r="AA191" s="78"/>
      <c r="AB191" s="78"/>
    </row>
    <row r="192" spans="1:28" ht="13.15" hidden="1" outlineLevel="1" x14ac:dyDescent="0.35">
      <c r="A192" s="77"/>
      <c r="B192" s="77"/>
      <c r="C192" s="77"/>
      <c r="D192" s="77"/>
      <c r="E192" s="1" t="s">
        <v>46</v>
      </c>
      <c r="F192" s="78" t="s">
        <v>35</v>
      </c>
      <c r="G192" s="1" t="s">
        <v>63</v>
      </c>
      <c r="H192" s="88" t="s">
        <v>73</v>
      </c>
      <c r="I192" s="27" cm="1">
        <f t="array" ref="I192">_xlfn.PERCENTILE.INC(IF($E$9:$E$19=$E192,$L$9:$X$19),$J192)</f>
        <v>0</v>
      </c>
      <c r="J192" s="90">
        <v>0.45</v>
      </c>
      <c r="K192" s="80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14"/>
      <c r="Y192" s="14"/>
      <c r="Z192" s="78"/>
      <c r="AA192" s="78"/>
      <c r="AB192" s="78"/>
    </row>
    <row r="193" spans="1:28" ht="13.15" hidden="1" outlineLevel="1" x14ac:dyDescent="0.35">
      <c r="A193" s="77"/>
      <c r="B193" s="77"/>
      <c r="C193" s="77"/>
      <c r="D193" s="77"/>
      <c r="E193" s="1" t="s">
        <v>46</v>
      </c>
      <c r="F193" s="78" t="s">
        <v>35</v>
      </c>
      <c r="G193" s="1" t="s">
        <v>63</v>
      </c>
      <c r="H193" s="88" t="s">
        <v>74</v>
      </c>
      <c r="I193" s="27" cm="1">
        <f t="array" ref="I193">_xlfn.PERCENTILE.INC(IF($E$9:$E$19=$E193,$L$9:$X$19),$J193)</f>
        <v>0</v>
      </c>
      <c r="J193" s="90">
        <v>0.5</v>
      </c>
      <c r="K193" s="80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14"/>
      <c r="Y193" s="14"/>
      <c r="Z193" s="78"/>
      <c r="AA193" s="78"/>
      <c r="AB193" s="78"/>
    </row>
    <row r="194" spans="1:28" ht="13.15" hidden="1" outlineLevel="1" x14ac:dyDescent="0.35">
      <c r="A194" s="77"/>
      <c r="B194" s="77"/>
      <c r="C194" s="77"/>
      <c r="D194" s="77"/>
      <c r="E194" s="1" t="s">
        <v>46</v>
      </c>
      <c r="F194" s="78" t="s">
        <v>35</v>
      </c>
      <c r="G194" s="1" t="s">
        <v>63</v>
      </c>
      <c r="H194" s="88" t="s">
        <v>75</v>
      </c>
      <c r="I194" s="27" cm="1">
        <f t="array" ref="I194">_xlfn.PERCENTILE.INC(IF($E$9:$E$19=$E194,$L$9:$X$19),$J194)</f>
        <v>0</v>
      </c>
      <c r="J194" s="90">
        <v>0.55000000000000004</v>
      </c>
      <c r="K194" s="80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14"/>
      <c r="Y194" s="14"/>
      <c r="Z194" s="78"/>
      <c r="AA194" s="78"/>
      <c r="AB194" s="78"/>
    </row>
    <row r="195" spans="1:28" ht="13.15" hidden="1" outlineLevel="1" x14ac:dyDescent="0.35">
      <c r="A195" s="77"/>
      <c r="B195" s="77"/>
      <c r="C195" s="77"/>
      <c r="D195" s="77"/>
      <c r="E195" s="1" t="s">
        <v>46</v>
      </c>
      <c r="F195" s="78" t="s">
        <v>35</v>
      </c>
      <c r="G195" s="1" t="s">
        <v>63</v>
      </c>
      <c r="H195" s="88" t="s">
        <v>76</v>
      </c>
      <c r="I195" s="27" cm="1">
        <f t="array" ref="I195">_xlfn.PERCENTILE.INC(IF($E$9:$E$19=$E195,$L$9:$X$19),$J195)</f>
        <v>0.19999999999999929</v>
      </c>
      <c r="J195" s="90">
        <v>0.6</v>
      </c>
      <c r="K195" s="80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14"/>
      <c r="Y195" s="14"/>
      <c r="Z195" s="78"/>
      <c r="AA195" s="78"/>
      <c r="AB195" s="78"/>
    </row>
    <row r="196" spans="1:28" ht="13.15" hidden="1" outlineLevel="1" x14ac:dyDescent="0.35">
      <c r="A196" s="77"/>
      <c r="B196" s="77"/>
      <c r="C196" s="77"/>
      <c r="D196" s="77"/>
      <c r="E196" s="1" t="s">
        <v>46</v>
      </c>
      <c r="F196" s="78" t="s">
        <v>35</v>
      </c>
      <c r="G196" s="1" t="s">
        <v>63</v>
      </c>
      <c r="H196" s="88" t="s">
        <v>77</v>
      </c>
      <c r="I196" s="27" cm="1">
        <f t="array" ref="I196">_xlfn.PERCENTILE.INC(IF($E$9:$E$19=$E196,$L$9:$X$19),$J196)</f>
        <v>0.80000000000000071</v>
      </c>
      <c r="J196" s="90">
        <v>0.65</v>
      </c>
      <c r="K196" s="80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14"/>
      <c r="Y196" s="14"/>
      <c r="Z196" s="78"/>
      <c r="AA196" s="78"/>
      <c r="AB196" s="78"/>
    </row>
    <row r="197" spans="1:28" ht="13.15" hidden="1" outlineLevel="1" x14ac:dyDescent="0.35">
      <c r="A197" s="77"/>
      <c r="B197" s="77"/>
      <c r="C197" s="77"/>
      <c r="D197" s="77"/>
      <c r="E197" s="1" t="s">
        <v>46</v>
      </c>
      <c r="F197" s="78" t="s">
        <v>35</v>
      </c>
      <c r="G197" s="1" t="s">
        <v>63</v>
      </c>
      <c r="H197" s="88" t="s">
        <v>78</v>
      </c>
      <c r="I197" s="27" cm="1">
        <f t="array" ref="I197">_xlfn.PERCENTILE.INC(IF($E$9:$E$19=$E197,$L$9:$X$19),$J197)</f>
        <v>1.7999999999999972</v>
      </c>
      <c r="J197" s="90">
        <v>0.7</v>
      </c>
      <c r="K197" s="80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14"/>
      <c r="Y197" s="14"/>
      <c r="Z197" s="78"/>
      <c r="AA197" s="78"/>
      <c r="AB197" s="78"/>
    </row>
    <row r="198" spans="1:28" ht="13.15" hidden="1" outlineLevel="1" x14ac:dyDescent="0.35">
      <c r="A198" s="77"/>
      <c r="B198" s="77"/>
      <c r="C198" s="77"/>
      <c r="D198" s="77"/>
      <c r="E198" s="1" t="s">
        <v>46</v>
      </c>
      <c r="F198" s="78" t="s">
        <v>35</v>
      </c>
      <c r="G198" s="1" t="s">
        <v>63</v>
      </c>
      <c r="H198" s="88" t="s">
        <v>79</v>
      </c>
      <c r="I198" s="27" cm="1">
        <f t="array" ref="I198">_xlfn.PERCENTILE.INC(IF($E$9:$E$19=$E198,$L$9:$X$19),$J198)</f>
        <v>3</v>
      </c>
      <c r="J198" s="90">
        <v>0.75</v>
      </c>
      <c r="K198" s="80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14"/>
      <c r="Y198" s="14"/>
      <c r="Z198" s="78"/>
      <c r="AA198" s="78"/>
      <c r="AB198" s="78"/>
    </row>
    <row r="199" spans="1:28" ht="13.15" hidden="1" outlineLevel="1" x14ac:dyDescent="0.35">
      <c r="A199" s="77"/>
      <c r="B199" s="77"/>
      <c r="C199" s="77"/>
      <c r="D199" s="77"/>
      <c r="E199" s="1" t="s">
        <v>46</v>
      </c>
      <c r="F199" s="78" t="s">
        <v>35</v>
      </c>
      <c r="G199" s="1" t="s">
        <v>63</v>
      </c>
      <c r="H199" s="88" t="s">
        <v>80</v>
      </c>
      <c r="I199" s="27" cm="1">
        <f t="array" ref="I199">_xlfn.PERCENTILE.INC(IF($E$9:$E$19=$E199,$L$9:$X$19),$J199)</f>
        <v>3</v>
      </c>
      <c r="J199" s="90">
        <v>0.8</v>
      </c>
      <c r="K199" s="80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14"/>
      <c r="Y199" s="14"/>
      <c r="Z199" s="78"/>
      <c r="AA199" s="78"/>
      <c r="AB199" s="78"/>
    </row>
    <row r="200" spans="1:28" ht="13.15" hidden="1" outlineLevel="1" x14ac:dyDescent="0.35">
      <c r="A200" s="77"/>
      <c r="B200" s="77"/>
      <c r="C200" s="77"/>
      <c r="D200" s="77"/>
      <c r="E200" s="1" t="s">
        <v>46</v>
      </c>
      <c r="F200" s="78" t="s">
        <v>35</v>
      </c>
      <c r="G200" s="1" t="s">
        <v>63</v>
      </c>
      <c r="H200" s="88" t="s">
        <v>81</v>
      </c>
      <c r="I200" s="27" cm="1">
        <f t="array" ref="I200">_xlfn.PERCENTILE.INC(IF($E$9:$E$19=$E200,$L$9:$X$19),$J200)</f>
        <v>3.1999999999999993</v>
      </c>
      <c r="J200" s="90">
        <v>0.85</v>
      </c>
      <c r="K200" s="80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14"/>
      <c r="Y200" s="14"/>
      <c r="Z200" s="78"/>
      <c r="AA200" s="78"/>
      <c r="AB200" s="78"/>
    </row>
    <row r="201" spans="1:28" ht="13.15" hidden="1" outlineLevel="1" x14ac:dyDescent="0.35">
      <c r="A201" s="77"/>
      <c r="B201" s="77"/>
      <c r="C201" s="77"/>
      <c r="D201" s="77"/>
      <c r="E201" s="1" t="s">
        <v>46</v>
      </c>
      <c r="F201" s="78" t="s">
        <v>35</v>
      </c>
      <c r="G201" s="1" t="s">
        <v>63</v>
      </c>
      <c r="H201" s="88" t="s">
        <v>82</v>
      </c>
      <c r="I201" s="27" cm="1">
        <f t="array" ref="I201">_xlfn.PERCENTILE.INC(IF($E$9:$E$19=$E201,$L$9:$X$19),$J201)</f>
        <v>3.8000000000000007</v>
      </c>
      <c r="J201" s="90">
        <v>0.9</v>
      </c>
      <c r="K201" s="80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14"/>
      <c r="Y201" s="14"/>
      <c r="Z201" s="78"/>
      <c r="AA201" s="78"/>
      <c r="AB201" s="78"/>
    </row>
    <row r="202" spans="1:28" ht="13.15" collapsed="1" x14ac:dyDescent="0.35">
      <c r="A202" s="77"/>
      <c r="B202" s="77"/>
      <c r="C202" s="77"/>
      <c r="D202" s="77"/>
      <c r="E202" s="1"/>
      <c r="F202" s="78"/>
      <c r="H202" s="88"/>
      <c r="I202" s="27"/>
      <c r="J202" s="88"/>
      <c r="K202" s="80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78"/>
      <c r="AB202" s="78"/>
    </row>
    <row r="203" spans="1:28" ht="13.15" x14ac:dyDescent="0.35">
      <c r="A203" s="77"/>
      <c r="B203" s="77"/>
      <c r="C203" s="77"/>
      <c r="D203" s="77"/>
      <c r="E203" s="1" t="s">
        <v>47</v>
      </c>
      <c r="F203" s="78" t="s">
        <v>35</v>
      </c>
      <c r="G203" s="1" t="s">
        <v>63</v>
      </c>
      <c r="H203" s="88" t="s">
        <v>66</v>
      </c>
      <c r="I203" s="27" cm="1">
        <f t="array" ref="I203">_xlfn.PERCENTILE.INC(IF($E$9:$E$19=$E203,$L$9:$X$19),$J203)</f>
        <v>-6.3999999999999995</v>
      </c>
      <c r="J203" s="90">
        <v>0.1</v>
      </c>
      <c r="K203" s="80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14"/>
      <c r="Y203" s="14"/>
      <c r="Z203" s="78"/>
      <c r="AA203" s="78"/>
      <c r="AB203" s="78"/>
    </row>
    <row r="204" spans="1:28" ht="13.15" hidden="1" outlineLevel="1" x14ac:dyDescent="0.35">
      <c r="A204" s="77"/>
      <c r="B204" s="77"/>
      <c r="C204" s="77"/>
      <c r="D204" s="77"/>
      <c r="E204" s="1" t="s">
        <v>47</v>
      </c>
      <c r="F204" s="78" t="s">
        <v>35</v>
      </c>
      <c r="G204" s="1" t="s">
        <v>63</v>
      </c>
      <c r="H204" s="88" t="s">
        <v>67</v>
      </c>
      <c r="I204" s="27" cm="1">
        <f t="array" ref="I204">_xlfn.PERCENTILE.INC(IF($E$9:$E$19=$E204,$L$9:$X$19),$J204)</f>
        <v>-4.6000000000000005</v>
      </c>
      <c r="J204" s="90">
        <v>0.15</v>
      </c>
      <c r="K204" s="80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14"/>
      <c r="Y204" s="14"/>
      <c r="Z204" s="78"/>
      <c r="AA204" s="78"/>
      <c r="AB204" s="78"/>
    </row>
    <row r="205" spans="1:28" ht="13.15" hidden="1" outlineLevel="1" x14ac:dyDescent="0.35">
      <c r="A205" s="77"/>
      <c r="B205" s="77"/>
      <c r="C205" s="77"/>
      <c r="D205" s="77"/>
      <c r="E205" s="1" t="s">
        <v>47</v>
      </c>
      <c r="F205" s="78" t="s">
        <v>35</v>
      </c>
      <c r="G205" s="1" t="s">
        <v>63</v>
      </c>
      <c r="H205" s="88" t="s">
        <v>68</v>
      </c>
      <c r="I205" s="27" cm="1">
        <f t="array" ref="I205">_xlfn.PERCENTILE.INC(IF($E$9:$E$19=$E205,$L$9:$X$19),$J205)</f>
        <v>-4</v>
      </c>
      <c r="J205" s="90">
        <v>0.2</v>
      </c>
      <c r="K205" s="80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14"/>
      <c r="Y205" s="14"/>
      <c r="Z205" s="78"/>
      <c r="AA205" s="78"/>
      <c r="AB205" s="78"/>
    </row>
    <row r="206" spans="1:28" ht="13.15" hidden="1" outlineLevel="1" x14ac:dyDescent="0.35">
      <c r="A206" s="77"/>
      <c r="B206" s="77"/>
      <c r="C206" s="77"/>
      <c r="D206" s="77"/>
      <c r="E206" s="1" t="s">
        <v>47</v>
      </c>
      <c r="F206" s="78" t="s">
        <v>35</v>
      </c>
      <c r="G206" s="1" t="s">
        <v>63</v>
      </c>
      <c r="H206" s="88" t="s">
        <v>69</v>
      </c>
      <c r="I206" s="27" cm="1">
        <f t="array" ref="I206">_xlfn.PERCENTILE.INC(IF($E$9:$E$19=$E206,$L$9:$X$19),$J206)</f>
        <v>-4</v>
      </c>
      <c r="J206" s="90">
        <v>0.25</v>
      </c>
      <c r="K206" s="80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14"/>
      <c r="Y206" s="14"/>
      <c r="Z206" s="78"/>
      <c r="AA206" s="78"/>
      <c r="AB206" s="78"/>
    </row>
    <row r="207" spans="1:28" ht="13.15" hidden="1" outlineLevel="1" x14ac:dyDescent="0.35">
      <c r="A207" s="77"/>
      <c r="B207" s="77"/>
      <c r="C207" s="77"/>
      <c r="D207" s="77"/>
      <c r="E207" s="1" t="s">
        <v>47</v>
      </c>
      <c r="F207" s="78" t="s">
        <v>35</v>
      </c>
      <c r="G207" s="1" t="s">
        <v>63</v>
      </c>
      <c r="H207" s="88" t="s">
        <v>70</v>
      </c>
      <c r="I207" s="27" cm="1">
        <f t="array" ref="I207">_xlfn.PERCENTILE.INC(IF($E$9:$E$19=$E207,$L$9:$X$19),$J207)</f>
        <v>-4</v>
      </c>
      <c r="J207" s="90">
        <v>0.3</v>
      </c>
      <c r="K207" s="80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14"/>
      <c r="Y207" s="14"/>
      <c r="Z207" s="78"/>
      <c r="AA207" s="78"/>
      <c r="AB207" s="78"/>
    </row>
    <row r="208" spans="1:28" ht="13.15" hidden="1" outlineLevel="1" x14ac:dyDescent="0.35">
      <c r="A208" s="77"/>
      <c r="B208" s="77"/>
      <c r="C208" s="77"/>
      <c r="D208" s="77"/>
      <c r="E208" s="1" t="s">
        <v>47</v>
      </c>
      <c r="F208" s="78" t="s">
        <v>35</v>
      </c>
      <c r="G208" s="1" t="s">
        <v>63</v>
      </c>
      <c r="H208" s="88" t="s">
        <v>71</v>
      </c>
      <c r="I208" s="27" cm="1">
        <f t="array" ref="I208">_xlfn.PERCENTILE.INC(IF($E$9:$E$19=$E208,$L$9:$X$19),$J208)</f>
        <v>-4</v>
      </c>
      <c r="J208" s="90">
        <v>0.35</v>
      </c>
      <c r="K208" s="80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14"/>
      <c r="Y208" s="14"/>
      <c r="Z208" s="78"/>
      <c r="AA208" s="78"/>
      <c r="AB208" s="78"/>
    </row>
    <row r="209" spans="1:28" ht="13.15" hidden="1" outlineLevel="1" x14ac:dyDescent="0.35">
      <c r="A209" s="77"/>
      <c r="B209" s="77"/>
      <c r="C209" s="77"/>
      <c r="D209" s="77"/>
      <c r="E209" s="1" t="s">
        <v>47</v>
      </c>
      <c r="F209" s="78" t="s">
        <v>35</v>
      </c>
      <c r="G209" s="1" t="s">
        <v>63</v>
      </c>
      <c r="H209" s="88" t="s">
        <v>72</v>
      </c>
      <c r="I209" s="27" cm="1">
        <f t="array" ref="I209">_xlfn.PERCENTILE.INC(IF($E$9:$E$19=$E209,$L$9:$X$19),$J209)</f>
        <v>-4</v>
      </c>
      <c r="J209" s="90">
        <v>0.4</v>
      </c>
      <c r="K209" s="80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14"/>
      <c r="Y209" s="14"/>
      <c r="Z209" s="78"/>
      <c r="AA209" s="78"/>
      <c r="AB209" s="78"/>
    </row>
    <row r="210" spans="1:28" ht="13.15" hidden="1" outlineLevel="1" x14ac:dyDescent="0.35">
      <c r="A210" s="77"/>
      <c r="B210" s="77"/>
      <c r="C210" s="77"/>
      <c r="D210" s="77"/>
      <c r="E210" s="1" t="s">
        <v>47</v>
      </c>
      <c r="F210" s="78" t="s">
        <v>35</v>
      </c>
      <c r="G210" s="1" t="s">
        <v>63</v>
      </c>
      <c r="H210" s="88" t="s">
        <v>73</v>
      </c>
      <c r="I210" s="27" cm="1">
        <f t="array" ref="I210">_xlfn.PERCENTILE.INC(IF($E$9:$E$19=$E210,$L$9:$X$19),$J210)</f>
        <v>-3.5999999999999996</v>
      </c>
      <c r="J210" s="90">
        <v>0.45</v>
      </c>
      <c r="K210" s="80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14"/>
      <c r="Y210" s="14"/>
      <c r="Z210" s="78"/>
      <c r="AA210" s="78"/>
      <c r="AB210" s="78"/>
    </row>
    <row r="211" spans="1:28" ht="13.15" hidden="1" outlineLevel="1" x14ac:dyDescent="0.35">
      <c r="A211" s="77"/>
      <c r="B211" s="77"/>
      <c r="C211" s="77"/>
      <c r="D211" s="77"/>
      <c r="E211" s="1" t="s">
        <v>47</v>
      </c>
      <c r="F211" s="78" t="s">
        <v>35</v>
      </c>
      <c r="G211" s="1" t="s">
        <v>63</v>
      </c>
      <c r="H211" s="88" t="s">
        <v>74</v>
      </c>
      <c r="I211" s="27" cm="1">
        <f t="array" ref="I211">_xlfn.PERCENTILE.INC(IF($E$9:$E$19=$E211,$L$9:$X$19),$J211)</f>
        <v>-3</v>
      </c>
      <c r="J211" s="90">
        <v>0.5</v>
      </c>
      <c r="K211" s="80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14"/>
      <c r="Y211" s="14"/>
      <c r="Z211" s="78"/>
      <c r="AA211" s="78"/>
      <c r="AB211" s="78"/>
    </row>
    <row r="212" spans="1:28" ht="13.15" hidden="1" outlineLevel="1" x14ac:dyDescent="0.35">
      <c r="A212" s="77"/>
      <c r="B212" s="77"/>
      <c r="C212" s="77"/>
      <c r="D212" s="77"/>
      <c r="E212" s="1" t="s">
        <v>47</v>
      </c>
      <c r="F212" s="78" t="s">
        <v>35</v>
      </c>
      <c r="G212" s="1" t="s">
        <v>63</v>
      </c>
      <c r="H212" s="88" t="s">
        <v>75</v>
      </c>
      <c r="I212" s="27" cm="1">
        <f t="array" ref="I212">_xlfn.PERCENTILE.INC(IF($E$9:$E$19=$E212,$L$9:$X$19),$J212)</f>
        <v>-3</v>
      </c>
      <c r="J212" s="90">
        <v>0.55000000000000004</v>
      </c>
      <c r="K212" s="80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14"/>
      <c r="Y212" s="14"/>
      <c r="Z212" s="78"/>
      <c r="AA212" s="78"/>
      <c r="AB212" s="78"/>
    </row>
    <row r="213" spans="1:28" ht="13.15" hidden="1" outlineLevel="1" x14ac:dyDescent="0.35">
      <c r="A213" s="77"/>
      <c r="B213" s="77"/>
      <c r="C213" s="77"/>
      <c r="D213" s="77"/>
      <c r="E213" s="1" t="s">
        <v>47</v>
      </c>
      <c r="F213" s="78" t="s">
        <v>35</v>
      </c>
      <c r="G213" s="1" t="s">
        <v>63</v>
      </c>
      <c r="H213" s="88" t="s">
        <v>76</v>
      </c>
      <c r="I213" s="27" cm="1">
        <f t="array" ref="I213">_xlfn.PERCENTILE.INC(IF($E$9:$E$19=$E213,$L$9:$X$19),$J213)</f>
        <v>-2.8000000000000007</v>
      </c>
      <c r="J213" s="90">
        <v>0.6</v>
      </c>
      <c r="K213" s="80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14"/>
      <c r="Y213" s="14"/>
      <c r="Z213" s="78"/>
      <c r="AA213" s="78"/>
      <c r="AB213" s="78"/>
    </row>
    <row r="214" spans="1:28" ht="13.15" hidden="1" outlineLevel="1" x14ac:dyDescent="0.35">
      <c r="A214" s="77"/>
      <c r="B214" s="77"/>
      <c r="C214" s="77"/>
      <c r="D214" s="77"/>
      <c r="E214" s="1" t="s">
        <v>47</v>
      </c>
      <c r="F214" s="78" t="s">
        <v>35</v>
      </c>
      <c r="G214" s="1" t="s">
        <v>63</v>
      </c>
      <c r="H214" s="88" t="s">
        <v>77</v>
      </c>
      <c r="I214" s="27" cm="1">
        <f t="array" ref="I214">_xlfn.PERCENTILE.INC(IF($E$9:$E$19=$E214,$L$9:$X$19),$J214)</f>
        <v>-2.1999999999999993</v>
      </c>
      <c r="J214" s="90">
        <v>0.65</v>
      </c>
      <c r="K214" s="80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14"/>
      <c r="Y214" s="14"/>
      <c r="Z214" s="78"/>
      <c r="AA214" s="78"/>
      <c r="AB214" s="78"/>
    </row>
    <row r="215" spans="1:28" ht="13.15" hidden="1" outlineLevel="1" x14ac:dyDescent="0.35">
      <c r="A215" s="77"/>
      <c r="B215" s="77"/>
      <c r="C215" s="77"/>
      <c r="D215" s="77"/>
      <c r="E215" s="1" t="s">
        <v>47</v>
      </c>
      <c r="F215" s="78" t="s">
        <v>35</v>
      </c>
      <c r="G215" s="1" t="s">
        <v>63</v>
      </c>
      <c r="H215" s="88" t="s">
        <v>78</v>
      </c>
      <c r="I215" s="27" cm="1">
        <f t="array" ref="I215">_xlfn.PERCENTILE.INC(IF($E$9:$E$19=$E215,$L$9:$X$19),$J215)</f>
        <v>-2</v>
      </c>
      <c r="J215" s="90">
        <v>0.7</v>
      </c>
      <c r="K215" s="80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14"/>
      <c r="Y215" s="14"/>
      <c r="Z215" s="78"/>
      <c r="AA215" s="78"/>
      <c r="AB215" s="78"/>
    </row>
    <row r="216" spans="1:28" ht="13.15" hidden="1" outlineLevel="1" x14ac:dyDescent="0.35">
      <c r="A216" s="77"/>
      <c r="B216" s="77"/>
      <c r="C216" s="77"/>
      <c r="D216" s="77"/>
      <c r="E216" s="1" t="s">
        <v>47</v>
      </c>
      <c r="F216" s="78" t="s">
        <v>35</v>
      </c>
      <c r="G216" s="1" t="s">
        <v>63</v>
      </c>
      <c r="H216" s="88" t="s">
        <v>79</v>
      </c>
      <c r="I216" s="27" cm="1">
        <f t="array" ref="I216">_xlfn.PERCENTILE.INC(IF($E$9:$E$19=$E216,$L$9:$X$19),$J216)</f>
        <v>-2</v>
      </c>
      <c r="J216" s="90">
        <v>0.75</v>
      </c>
      <c r="K216" s="80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14"/>
      <c r="Y216" s="14"/>
      <c r="Z216" s="78"/>
      <c r="AA216" s="78"/>
      <c r="AB216" s="78"/>
    </row>
    <row r="217" spans="1:28" ht="13.15" hidden="1" outlineLevel="1" x14ac:dyDescent="0.35">
      <c r="A217" s="77"/>
      <c r="B217" s="77"/>
      <c r="C217" s="77"/>
      <c r="D217" s="77"/>
      <c r="E217" s="1" t="s">
        <v>47</v>
      </c>
      <c r="F217" s="78" t="s">
        <v>35</v>
      </c>
      <c r="G217" s="1" t="s">
        <v>63</v>
      </c>
      <c r="H217" s="88" t="s">
        <v>80</v>
      </c>
      <c r="I217" s="27" cm="1">
        <f t="array" ref="I217">_xlfn.PERCENTILE.INC(IF($E$9:$E$19=$E217,$L$9:$X$19),$J217)</f>
        <v>-0.19999999999999574</v>
      </c>
      <c r="J217" s="90">
        <v>0.8</v>
      </c>
      <c r="K217" s="80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14"/>
      <c r="Y217" s="14"/>
      <c r="Z217" s="78"/>
      <c r="AA217" s="78"/>
      <c r="AB217" s="78"/>
    </row>
    <row r="218" spans="1:28" ht="13.15" hidden="1" outlineLevel="1" x14ac:dyDescent="0.35">
      <c r="A218" s="77"/>
      <c r="B218" s="77"/>
      <c r="C218" s="77"/>
      <c r="D218" s="77"/>
      <c r="E218" s="1" t="s">
        <v>47</v>
      </c>
      <c r="F218" s="78" t="s">
        <v>35</v>
      </c>
      <c r="G218" s="1" t="s">
        <v>63</v>
      </c>
      <c r="H218" s="88" t="s">
        <v>81</v>
      </c>
      <c r="I218" s="27" cm="1">
        <f t="array" ref="I218">_xlfn.PERCENTILE.INC(IF($E$9:$E$19=$E218,$L$9:$X$19),$J218)</f>
        <v>1.1999999999999993</v>
      </c>
      <c r="J218" s="90">
        <v>0.85</v>
      </c>
      <c r="K218" s="80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14"/>
      <c r="Y218" s="14"/>
      <c r="Z218" s="78"/>
      <c r="AA218" s="78"/>
      <c r="AB218" s="78"/>
    </row>
    <row r="219" spans="1:28" ht="13.15" hidden="1" outlineLevel="1" x14ac:dyDescent="0.35">
      <c r="A219" s="77"/>
      <c r="B219" s="77"/>
      <c r="C219" s="77"/>
      <c r="D219" s="77"/>
      <c r="E219" s="1" t="s">
        <v>47</v>
      </c>
      <c r="F219" s="78" t="s">
        <v>35</v>
      </c>
      <c r="G219" s="1" t="s">
        <v>63</v>
      </c>
      <c r="H219" s="88" t="s">
        <v>82</v>
      </c>
      <c r="I219" s="27" cm="1">
        <f t="array" ref="I219">_xlfn.PERCENTILE.INC(IF($E$9:$E$19=$E219,$L$9:$X$19),$J219)</f>
        <v>1.8000000000000007</v>
      </c>
      <c r="J219" s="90">
        <v>0.9</v>
      </c>
      <c r="K219" s="80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14"/>
      <c r="Y219" s="14"/>
      <c r="Z219" s="78"/>
      <c r="AA219" s="78"/>
      <c r="AB219" s="78"/>
    </row>
    <row r="220" spans="1:28" ht="13.15" collapsed="1" x14ac:dyDescent="0.35">
      <c r="A220" s="77"/>
      <c r="B220" s="77"/>
      <c r="C220" s="77"/>
      <c r="D220" s="77"/>
      <c r="E220" s="1"/>
      <c r="F220" s="78"/>
      <c r="H220" s="88"/>
      <c r="I220" s="91"/>
      <c r="J220" s="88"/>
      <c r="K220" s="80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78"/>
      <c r="AB220" s="78"/>
    </row>
    <row r="221" spans="1:28" s="65" customFormat="1" ht="13.15" x14ac:dyDescent="0.4">
      <c r="A221" s="65" t="s">
        <v>15</v>
      </c>
      <c r="H221" s="92"/>
      <c r="I221" s="92"/>
      <c r="J221" s="92"/>
    </row>
    <row r="222" spans="1:28" ht="13.15" hidden="1" x14ac:dyDescent="0.35">
      <c r="E222" s="1"/>
      <c r="L222" s="9"/>
      <c r="M222" s="3"/>
      <c r="O222" s="9"/>
    </row>
    <row r="223" spans="1:28" ht="13.15" hidden="1" x14ac:dyDescent="0.35">
      <c r="E223" s="1"/>
      <c r="L223" s="9"/>
      <c r="M223" s="3"/>
      <c r="O223" s="9"/>
    </row>
    <row r="224" spans="1:28" ht="13.15" hidden="1" x14ac:dyDescent="0.35">
      <c r="E224" s="1"/>
      <c r="L224" s="9"/>
      <c r="M224" s="3"/>
      <c r="O224" s="9"/>
    </row>
    <row r="225" spans="5:15" ht="13.15" hidden="1" x14ac:dyDescent="0.35">
      <c r="E225" s="1"/>
      <c r="L225" s="9"/>
      <c r="M225" s="3"/>
      <c r="O225" s="9"/>
    </row>
    <row r="226" spans="5:15" ht="13.15" hidden="1" x14ac:dyDescent="0.35">
      <c r="E226" s="1"/>
      <c r="L226" s="9"/>
      <c r="M226" s="3"/>
      <c r="O226" s="9"/>
    </row>
    <row r="227" spans="5:15" ht="13.15" hidden="1" x14ac:dyDescent="0.35">
      <c r="E227" s="1"/>
      <c r="L227" s="9"/>
      <c r="M227" s="3"/>
      <c r="O227" s="9"/>
    </row>
    <row r="228" spans="5:15" ht="13.15" hidden="1" x14ac:dyDescent="0.35">
      <c r="E228" s="1"/>
      <c r="L228" s="9"/>
      <c r="M228" s="3"/>
      <c r="O228" s="9"/>
    </row>
    <row r="229" spans="5:15" ht="13.15" hidden="1" x14ac:dyDescent="0.35">
      <c r="E229" s="1"/>
      <c r="L229" s="9"/>
      <c r="M229" s="3"/>
      <c r="O229" s="9"/>
    </row>
    <row r="230" spans="5:15" ht="13.15" hidden="1" x14ac:dyDescent="0.35">
      <c r="E230" s="1"/>
      <c r="L230" s="9"/>
      <c r="M230" s="3"/>
      <c r="O230" s="9"/>
    </row>
    <row r="231" spans="5:15" ht="13.15" hidden="1" x14ac:dyDescent="0.35">
      <c r="E231" s="1"/>
      <c r="L231" s="9"/>
      <c r="M231" s="3"/>
      <c r="O231" s="9"/>
    </row>
    <row r="232" spans="5:15" ht="13.15" hidden="1" x14ac:dyDescent="0.35">
      <c r="E232" s="1"/>
      <c r="L232" s="9"/>
      <c r="M232" s="3"/>
      <c r="O232" s="9"/>
    </row>
    <row r="233" spans="5:15" ht="13.15" hidden="1" x14ac:dyDescent="0.35">
      <c r="E233" s="1"/>
      <c r="L233" s="9"/>
      <c r="M233" s="3"/>
      <c r="O233" s="9"/>
    </row>
    <row r="234" spans="5:15" ht="13.15" hidden="1" x14ac:dyDescent="0.35">
      <c r="E234" s="1"/>
      <c r="L234" s="9"/>
      <c r="M234" s="3"/>
      <c r="O234" s="9"/>
    </row>
    <row r="235" spans="5:15" ht="13.15" hidden="1" x14ac:dyDescent="0.35">
      <c r="E235" s="1"/>
      <c r="L235" s="9"/>
      <c r="M235" s="3"/>
      <c r="O235" s="9"/>
    </row>
    <row r="236" spans="5:15" ht="13.15" hidden="1" x14ac:dyDescent="0.35">
      <c r="E236" s="1"/>
      <c r="L236" s="9"/>
      <c r="M236" s="3"/>
      <c r="O236" s="9"/>
    </row>
    <row r="237" spans="5:15" ht="13.15" hidden="1" x14ac:dyDescent="0.35">
      <c r="E237" s="1"/>
      <c r="L237" s="9"/>
      <c r="M237" s="3"/>
      <c r="O237" s="9"/>
    </row>
    <row r="239" spans="5:15" ht="13.15" hidden="1" x14ac:dyDescent="0.35">
      <c r="E239" s="1"/>
      <c r="L239" s="9"/>
      <c r="M239" s="3"/>
      <c r="O239" s="9"/>
    </row>
    <row r="240" spans="5:15" ht="13.15" hidden="1" x14ac:dyDescent="0.35">
      <c r="E240" s="1"/>
      <c r="L240" s="9"/>
      <c r="M240" s="3"/>
      <c r="O240" s="9"/>
    </row>
    <row r="241" spans="5:15" ht="13.15" hidden="1" x14ac:dyDescent="0.35">
      <c r="E241" s="1"/>
      <c r="L241" s="9"/>
      <c r="M241" s="3"/>
      <c r="O241" s="9"/>
    </row>
    <row r="242" spans="5:15" ht="13.15" hidden="1" x14ac:dyDescent="0.35">
      <c r="E242" s="1"/>
      <c r="L242" s="9"/>
      <c r="M242" s="3"/>
      <c r="O242" s="9"/>
    </row>
    <row r="243" spans="5:15" ht="13.15" hidden="1" x14ac:dyDescent="0.35">
      <c r="E243" s="1"/>
      <c r="L243" s="9"/>
      <c r="M243" s="3"/>
      <c r="O243" s="9"/>
    </row>
    <row r="244" spans="5:15" ht="13.15" hidden="1" x14ac:dyDescent="0.35">
      <c r="E244" s="1"/>
      <c r="L244" s="9"/>
      <c r="M244" s="3"/>
      <c r="O244" s="9"/>
    </row>
    <row r="245" spans="5:15" ht="13.15" hidden="1" x14ac:dyDescent="0.35">
      <c r="E245" s="1"/>
      <c r="L245" s="9"/>
      <c r="M245" s="3"/>
      <c r="O245" s="9"/>
    </row>
    <row r="246" spans="5:15" ht="13.15" hidden="1" x14ac:dyDescent="0.35">
      <c r="E246" s="1"/>
      <c r="L246" s="9"/>
      <c r="M246" s="3"/>
      <c r="O246" s="9"/>
    </row>
    <row r="247" spans="5:15" ht="13.15" hidden="1" x14ac:dyDescent="0.35">
      <c r="E247" s="1"/>
      <c r="L247" s="9"/>
      <c r="M247" s="3"/>
      <c r="O247" s="9"/>
    </row>
    <row r="248" spans="5:15" ht="13.15" hidden="1" x14ac:dyDescent="0.35">
      <c r="E248" s="1"/>
      <c r="L248" s="9"/>
      <c r="M248" s="3"/>
      <c r="O248" s="9"/>
    </row>
    <row r="249" spans="5:15" ht="13.15" hidden="1" x14ac:dyDescent="0.35">
      <c r="E249" s="1"/>
      <c r="L249" s="9"/>
      <c r="M249" s="3"/>
      <c r="O249" s="9"/>
    </row>
    <row r="250" spans="5:15" ht="13.15" hidden="1" x14ac:dyDescent="0.35">
      <c r="E250" s="1"/>
      <c r="L250" s="9"/>
      <c r="M250" s="3"/>
      <c r="O250" s="9"/>
    </row>
    <row r="251" spans="5:15" ht="13.15" hidden="1" x14ac:dyDescent="0.35">
      <c r="E251" s="1"/>
      <c r="L251" s="9"/>
      <c r="M251" s="3"/>
      <c r="O251" s="9"/>
    </row>
    <row r="252" spans="5:15" ht="13.15" hidden="1" x14ac:dyDescent="0.35">
      <c r="E252" s="1"/>
      <c r="L252" s="9"/>
      <c r="M252" s="3"/>
      <c r="O252" s="9"/>
    </row>
    <row r="253" spans="5:15" ht="13.15" hidden="1" x14ac:dyDescent="0.35">
      <c r="E253" s="1"/>
      <c r="L253" s="9"/>
      <c r="M253" s="3"/>
      <c r="O253" s="9"/>
    </row>
    <row r="254" spans="5:15" ht="13.15" hidden="1" x14ac:dyDescent="0.35">
      <c r="E254" s="1"/>
      <c r="L254" s="9"/>
      <c r="M254" s="3"/>
      <c r="O254" s="9"/>
    </row>
    <row r="255" spans="5:15" ht="13.15" hidden="1" x14ac:dyDescent="0.35">
      <c r="E255" s="1"/>
      <c r="L255" s="9"/>
      <c r="M255" s="3"/>
      <c r="O255" s="9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81C96-EA90-4DF6-B38B-9103AACDB2CB}">
  <sheetPr codeName="Sheet13">
    <tabColor rgb="FFCCCCCE"/>
  </sheetPr>
  <dimension ref="A1:AH60"/>
  <sheetViews>
    <sheetView showGridLines="0" zoomScale="80" zoomScaleNormal="80" workbookViewId="0">
      <pane ySplit="5" topLeftCell="A6" activePane="bottomLeft" state="frozen"/>
      <selection pane="bottomLeft"/>
    </sheetView>
  </sheetViews>
  <sheetFormatPr defaultColWidth="0" defaultRowHeight="14.25" zeroHeight="1" outlineLevelRow="1" x14ac:dyDescent="0.45"/>
  <cols>
    <col min="1" max="1" width="1" style="6" customWidth="1"/>
    <col min="2" max="4" width="1" style="1" customWidth="1"/>
    <col min="5" max="5" width="8.125" style="63" customWidth="1"/>
    <col min="6" max="6" width="20.375" style="1" bestFit="1" customWidth="1"/>
    <col min="7" max="7" width="40.875" style="1" bestFit="1" customWidth="1"/>
    <col min="8" max="8" width="8.625" style="23" bestFit="1" customWidth="1"/>
    <col min="9" max="9" width="2.75" style="1" customWidth="1"/>
    <col min="10" max="22" width="9" style="1" customWidth="1"/>
    <col min="23" max="34" width="0" style="1" hidden="1" customWidth="1"/>
    <col min="35" max="16384" width="9" style="1" hidden="1"/>
  </cols>
  <sheetData>
    <row r="1" spans="1:22" s="4" customFormat="1" ht="30.75" x14ac:dyDescent="0.35">
      <c r="A1" s="4" t="str">
        <f ca="1">RIGHT(CELL("filename", A1), LEN(CELL("filename", A1)) - SEARCH("]", CELL("filename", A1)))</f>
        <v>WaSC_lower quartile</v>
      </c>
      <c r="D1" s="5"/>
      <c r="H1" s="22"/>
    </row>
    <row r="2" spans="1:22" ht="13.15" x14ac:dyDescent="0.35">
      <c r="E2" s="1"/>
      <c r="J2" s="6" t="s">
        <v>16</v>
      </c>
      <c r="K2" s="6" t="s">
        <v>17</v>
      </c>
      <c r="L2" s="6" t="s">
        <v>18</v>
      </c>
      <c r="M2" s="6" t="s">
        <v>19</v>
      </c>
      <c r="N2" s="6" t="s">
        <v>20</v>
      </c>
      <c r="O2" s="6" t="s">
        <v>21</v>
      </c>
      <c r="P2" s="6" t="s">
        <v>22</v>
      </c>
      <c r="Q2" s="6" t="s">
        <v>23</v>
      </c>
      <c r="R2" s="6" t="s">
        <v>24</v>
      </c>
      <c r="S2" s="6" t="s">
        <v>25</v>
      </c>
      <c r="T2" s="6" t="s">
        <v>26</v>
      </c>
      <c r="U2" s="6" t="s">
        <v>27</v>
      </c>
      <c r="V2" s="6" t="s">
        <v>28</v>
      </c>
    </row>
    <row r="3" spans="1:22" ht="13.15" x14ac:dyDescent="0.35">
      <c r="E3" s="7" t="s">
        <v>29</v>
      </c>
      <c r="F3" s="7" t="s">
        <v>30</v>
      </c>
      <c r="G3" s="7" t="s">
        <v>31</v>
      </c>
      <c r="H3" s="24" t="s">
        <v>86</v>
      </c>
      <c r="I3" s="7"/>
    </row>
    <row r="4" spans="1:22" ht="13.15" x14ac:dyDescent="0.35">
      <c r="E4" s="1"/>
    </row>
    <row r="5" spans="1:22" ht="13.15" x14ac:dyDescent="0.35">
      <c r="E5" s="1"/>
      <c r="I5" s="3"/>
    </row>
    <row r="6" spans="1:22" ht="13.15" x14ac:dyDescent="0.35">
      <c r="E6" s="1"/>
      <c r="J6" s="3"/>
    </row>
    <row r="7" spans="1:22" s="70" customFormat="1" ht="13.15" x14ac:dyDescent="0.35">
      <c r="A7" s="69" t="s">
        <v>58</v>
      </c>
      <c r="B7" s="69"/>
    </row>
    <row r="8" spans="1:22" ht="13.15" x14ac:dyDescent="0.35">
      <c r="E8" s="1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0"/>
    </row>
    <row r="9" spans="1:22" ht="13.15" x14ac:dyDescent="0.35">
      <c r="E9" s="1" t="s">
        <v>34</v>
      </c>
      <c r="F9" s="1" t="s">
        <v>35</v>
      </c>
      <c r="G9" s="1" t="s">
        <v>58</v>
      </c>
      <c r="H9" s="26">
        <f>ROUNDUP(_xlfn.PERCENTILE.INC(J9:V9,0.1),0)</f>
        <v>-11</v>
      </c>
      <c r="I9" s="9"/>
      <c r="J9" s="11">
        <f>'Performance Range_WaSC'!J39</f>
        <v>3</v>
      </c>
      <c r="K9" s="11">
        <f>'Performance Range_WaSC'!K39</f>
        <v>9</v>
      </c>
      <c r="L9" s="11">
        <f>'Performance Range_WaSC'!L39</f>
        <v>2</v>
      </c>
      <c r="M9" s="11">
        <f>'Performance Range_WaSC'!M39</f>
        <v>3</v>
      </c>
      <c r="N9" s="11">
        <f>'Performance Range_WaSC'!N39</f>
        <v>-1</v>
      </c>
      <c r="O9" s="11">
        <f>'Performance Range_WaSC'!O39</f>
        <v>-7</v>
      </c>
      <c r="P9" s="11">
        <f>'Performance Range_WaSC'!P39</f>
        <v>-15</v>
      </c>
      <c r="Q9" s="11">
        <f>'Performance Range_WaSC'!Q39</f>
        <v>-6</v>
      </c>
      <c r="R9" s="11">
        <f>'Performance Range_WaSC'!R39</f>
        <v>-10</v>
      </c>
      <c r="S9" s="11">
        <f>'Performance Range_WaSC'!S39</f>
        <v>-8</v>
      </c>
      <c r="T9" s="11">
        <f>'Performance Range_WaSC'!T39</f>
        <v>-11</v>
      </c>
      <c r="U9" s="11">
        <f>'Performance Range_WaSC'!U39</f>
        <v>-9</v>
      </c>
      <c r="V9" s="11">
        <f>'Performance Range_WaSC'!V39</f>
        <v>-9</v>
      </c>
    </row>
    <row r="10" spans="1:22" ht="13.15" hidden="1" outlineLevel="1" x14ac:dyDescent="0.35">
      <c r="E10" s="1" t="s">
        <v>38</v>
      </c>
      <c r="F10" s="1" t="s">
        <v>35</v>
      </c>
      <c r="G10" s="1" t="s">
        <v>58</v>
      </c>
      <c r="H10" s="26">
        <f t="shared" ref="H10:H19" si="0">ROUNDUP(_xlfn.PERCENTILE.INC(J10:V10,0.1),0)</f>
        <v>-4</v>
      </c>
      <c r="I10" s="9"/>
      <c r="J10" s="11">
        <f>'Performance Range_WaSC'!J40</f>
        <v>2</v>
      </c>
      <c r="K10" s="11">
        <f>'Performance Range_WaSC'!K40</f>
        <v>-1</v>
      </c>
      <c r="L10" s="11">
        <f>'Performance Range_WaSC'!L40</f>
        <v>4</v>
      </c>
      <c r="M10" s="11">
        <f>'Performance Range_WaSC'!M40</f>
        <v>1</v>
      </c>
      <c r="N10" s="11">
        <f>'Performance Range_WaSC'!N40</f>
        <v>4</v>
      </c>
      <c r="O10" s="11">
        <f>'Performance Range_WaSC'!O40</f>
        <v>0</v>
      </c>
      <c r="P10" s="11">
        <f>'Performance Range_WaSC'!P40</f>
        <v>-1</v>
      </c>
      <c r="Q10" s="11">
        <f>'Performance Range_WaSC'!Q40</f>
        <v>-3</v>
      </c>
      <c r="R10" s="11">
        <f>'Performance Range_WaSC'!R40</f>
        <v>0</v>
      </c>
      <c r="S10" s="11">
        <f>'Performance Range_WaSC'!S40</f>
        <v>-2</v>
      </c>
      <c r="T10" s="11">
        <f>'Performance Range_WaSC'!T40</f>
        <v>-2</v>
      </c>
      <c r="U10" s="11">
        <f>'Performance Range_WaSC'!U40</f>
        <v>-4</v>
      </c>
      <c r="V10" s="11">
        <f>'Performance Range_WaSC'!V40</f>
        <v>-6</v>
      </c>
    </row>
    <row r="11" spans="1:22" ht="13.15" hidden="1" outlineLevel="1" x14ac:dyDescent="0.35">
      <c r="E11" s="1" t="s">
        <v>39</v>
      </c>
      <c r="F11" s="1" t="s">
        <v>35</v>
      </c>
      <c r="G11" s="1" t="s">
        <v>58</v>
      </c>
      <c r="H11" s="26">
        <f t="shared" si="0"/>
        <v>0</v>
      </c>
      <c r="I11" s="9"/>
      <c r="J11" s="11">
        <f>'Performance Range_WaSC'!J41</f>
        <v>0</v>
      </c>
      <c r="K11" s="11">
        <f>'Performance Range_WaSC'!K41</f>
        <v>0</v>
      </c>
      <c r="L11" s="11">
        <f>'Performance Range_WaSC'!L41</f>
        <v>0</v>
      </c>
      <c r="M11" s="11">
        <f>'Performance Range_WaSC'!M41</f>
        <v>0</v>
      </c>
      <c r="N11" s="11">
        <f>'Performance Range_WaSC'!N41</f>
        <v>0</v>
      </c>
      <c r="O11" s="11">
        <f>'Performance Range_WaSC'!O41</f>
        <v>0</v>
      </c>
      <c r="P11" s="11">
        <f>'Performance Range_WaSC'!P41</f>
        <v>1</v>
      </c>
      <c r="Q11" s="11">
        <f>'Performance Range_WaSC'!Q41</f>
        <v>1</v>
      </c>
      <c r="R11" s="11">
        <f>'Performance Range_WaSC'!R41</f>
        <v>1</v>
      </c>
      <c r="S11" s="11">
        <f>'Performance Range_WaSC'!S41</f>
        <v>1</v>
      </c>
      <c r="T11" s="11">
        <f>'Performance Range_WaSC'!T41</f>
        <v>1</v>
      </c>
      <c r="U11" s="11">
        <f>'Performance Range_WaSC'!U41</f>
        <v>1</v>
      </c>
      <c r="V11" s="11">
        <f>'Performance Range_WaSC'!V41</f>
        <v>1</v>
      </c>
    </row>
    <row r="12" spans="1:22" ht="13.15" hidden="1" outlineLevel="1" x14ac:dyDescent="0.35">
      <c r="E12" s="1" t="s">
        <v>40</v>
      </c>
      <c r="F12" s="1" t="s">
        <v>35</v>
      </c>
      <c r="G12" s="1" t="s">
        <v>58</v>
      </c>
      <c r="H12" s="26">
        <f t="shared" si="0"/>
        <v>-6</v>
      </c>
      <c r="I12" s="9"/>
      <c r="J12" s="11">
        <f>'Performance Range_WaSC'!J42</f>
        <v>-6</v>
      </c>
      <c r="K12" s="11">
        <f>'Performance Range_WaSC'!K42</f>
        <v>2</v>
      </c>
      <c r="L12" s="11">
        <f>'Performance Range_WaSC'!L42</f>
        <v>0</v>
      </c>
      <c r="M12" s="11">
        <f>'Performance Range_WaSC'!M42</f>
        <v>2</v>
      </c>
      <c r="N12" s="11">
        <f>'Performance Range_WaSC'!N42</f>
        <v>0</v>
      </c>
      <c r="O12" s="11">
        <f>'Performance Range_WaSC'!O42</f>
        <v>-7</v>
      </c>
      <c r="P12" s="11">
        <f>'Performance Range_WaSC'!P42</f>
        <v>-2</v>
      </c>
      <c r="Q12" s="11">
        <f>'Performance Range_WaSC'!Q42</f>
        <v>0</v>
      </c>
      <c r="R12" s="11">
        <f>'Performance Range_WaSC'!R42</f>
        <v>-1</v>
      </c>
      <c r="S12" s="11">
        <f>'Performance Range_WaSC'!S42</f>
        <v>-3</v>
      </c>
      <c r="T12" s="11">
        <f>'Performance Range_WaSC'!T42</f>
        <v>0</v>
      </c>
      <c r="U12" s="11">
        <f>'Performance Range_WaSC'!U42</f>
        <v>1</v>
      </c>
      <c r="V12" s="11">
        <f>'Performance Range_WaSC'!V42</f>
        <v>1</v>
      </c>
    </row>
    <row r="13" spans="1:22" ht="13.15" hidden="1" outlineLevel="1" x14ac:dyDescent="0.35">
      <c r="E13" s="1" t="s">
        <v>41</v>
      </c>
      <c r="F13" s="1" t="s">
        <v>35</v>
      </c>
      <c r="G13" s="1" t="s">
        <v>58</v>
      </c>
      <c r="H13" s="26">
        <f t="shared" si="0"/>
        <v>-2</v>
      </c>
      <c r="I13" s="9"/>
      <c r="J13" s="11">
        <f>'Performance Range_WaSC'!J43</f>
        <v>-1</v>
      </c>
      <c r="K13" s="11">
        <f>'Performance Range_WaSC'!K43</f>
        <v>0</v>
      </c>
      <c r="L13" s="11">
        <f>'Performance Range_WaSC'!L43</f>
        <v>7</v>
      </c>
      <c r="M13" s="11">
        <f>'Performance Range_WaSC'!M43</f>
        <v>4</v>
      </c>
      <c r="N13" s="11">
        <f>'Performance Range_WaSC'!N43</f>
        <v>12</v>
      </c>
      <c r="O13" s="11">
        <f>'Performance Range_WaSC'!O43</f>
        <v>-2</v>
      </c>
      <c r="P13" s="11">
        <f>'Performance Range_WaSC'!P43</f>
        <v>3</v>
      </c>
      <c r="Q13" s="11">
        <f>'Performance Range_WaSC'!Q43</f>
        <v>-2</v>
      </c>
      <c r="R13" s="11">
        <f>'Performance Range_WaSC'!R43</f>
        <v>1</v>
      </c>
      <c r="S13" s="11">
        <f>'Performance Range_WaSC'!S43</f>
        <v>1</v>
      </c>
      <c r="T13" s="11">
        <f>'Performance Range_WaSC'!T43</f>
        <v>-1</v>
      </c>
      <c r="U13" s="11">
        <f>'Performance Range_WaSC'!U43</f>
        <v>1</v>
      </c>
      <c r="V13" s="11">
        <f>'Performance Range_WaSC'!V43</f>
        <v>2</v>
      </c>
    </row>
    <row r="14" spans="1:22" ht="13.15" hidden="1" outlineLevel="1" x14ac:dyDescent="0.35">
      <c r="E14" s="1" t="s">
        <v>42</v>
      </c>
      <c r="F14" s="1" t="s">
        <v>35</v>
      </c>
      <c r="G14" s="1" t="s">
        <v>58</v>
      </c>
      <c r="H14" s="26">
        <f t="shared" si="0"/>
        <v>-7</v>
      </c>
      <c r="I14" s="9"/>
      <c r="J14" s="11">
        <f>'Performance Range_WaSC'!J44</f>
        <v>-13</v>
      </c>
      <c r="K14" s="11">
        <f>'Performance Range_WaSC'!K44</f>
        <v>0</v>
      </c>
      <c r="L14" s="11">
        <f>'Performance Range_WaSC'!L44</f>
        <v>-6</v>
      </c>
      <c r="M14" s="11">
        <f>'Performance Range_WaSC'!M44</f>
        <v>1</v>
      </c>
      <c r="N14" s="11">
        <f>'Performance Range_WaSC'!N44</f>
        <v>-3</v>
      </c>
      <c r="O14" s="11">
        <f>'Performance Range_WaSC'!O44</f>
        <v>-2</v>
      </c>
      <c r="P14" s="11">
        <f>'Performance Range_WaSC'!P44</f>
        <v>-1</v>
      </c>
      <c r="Q14" s="11">
        <f>'Performance Range_WaSC'!Q44</f>
        <v>0</v>
      </c>
      <c r="R14" s="11">
        <f>'Performance Range_WaSC'!R44</f>
        <v>1</v>
      </c>
      <c r="S14" s="11">
        <f>'Performance Range_WaSC'!S44</f>
        <v>-2</v>
      </c>
      <c r="T14" s="11">
        <f>'Performance Range_WaSC'!T44</f>
        <v>-7</v>
      </c>
      <c r="U14" s="11">
        <f>'Performance Range_WaSC'!U44</f>
        <v>-1</v>
      </c>
      <c r="V14" s="11">
        <f>'Performance Range_WaSC'!V44</f>
        <v>-1</v>
      </c>
    </row>
    <row r="15" spans="1:22" ht="13.15" hidden="1" outlineLevel="1" x14ac:dyDescent="0.35">
      <c r="E15" s="1" t="s">
        <v>43</v>
      </c>
      <c r="F15" s="1" t="s">
        <v>35</v>
      </c>
      <c r="G15" s="1" t="s">
        <v>58</v>
      </c>
      <c r="H15" s="26">
        <f t="shared" si="0"/>
        <v>-12</v>
      </c>
      <c r="I15" s="9"/>
      <c r="J15" s="11">
        <f>'Performance Range_WaSC'!J45</f>
        <v>-15</v>
      </c>
      <c r="K15" s="11">
        <f>'Performance Range_WaSC'!K45</f>
        <v>-4</v>
      </c>
      <c r="L15" s="11">
        <f>'Performance Range_WaSC'!L45</f>
        <v>-3</v>
      </c>
      <c r="M15" s="11">
        <f>'Performance Range_WaSC'!M45</f>
        <v>-6</v>
      </c>
      <c r="N15" s="11">
        <f>'Performance Range_WaSC'!N45</f>
        <v>-1</v>
      </c>
      <c r="O15" s="11">
        <f>'Performance Range_WaSC'!O45</f>
        <v>-1</v>
      </c>
      <c r="P15" s="11">
        <f>'Performance Range_WaSC'!P45</f>
        <v>-2</v>
      </c>
      <c r="Q15" s="11">
        <f>'Performance Range_WaSC'!Q45</f>
        <v>-5</v>
      </c>
      <c r="R15" s="11">
        <f>'Performance Range_WaSC'!R45</f>
        <v>-5</v>
      </c>
      <c r="S15" s="11">
        <f>'Performance Range_WaSC'!S45</f>
        <v>-3</v>
      </c>
      <c r="T15" s="11">
        <f>'Performance Range_WaSC'!T45</f>
        <v>-11</v>
      </c>
      <c r="U15" s="11">
        <f>'Performance Range_WaSC'!U45</f>
        <v>-4</v>
      </c>
      <c r="V15" s="11">
        <f>'Performance Range_WaSC'!V45</f>
        <v>-12</v>
      </c>
    </row>
    <row r="16" spans="1:22" ht="13.15" hidden="1" outlineLevel="1" x14ac:dyDescent="0.35">
      <c r="E16" s="1" t="s">
        <v>44</v>
      </c>
      <c r="F16" s="1" t="s">
        <v>35</v>
      </c>
      <c r="G16" s="1" t="s">
        <v>58</v>
      </c>
      <c r="H16" s="26">
        <f t="shared" si="0"/>
        <v>-12</v>
      </c>
      <c r="I16" s="9"/>
      <c r="J16" s="11">
        <f>'Performance Range_WaSC'!J46</f>
        <v>-4</v>
      </c>
      <c r="K16" s="11">
        <f>'Performance Range_WaSC'!K46</f>
        <v>2</v>
      </c>
      <c r="L16" s="11">
        <f>'Performance Range_WaSC'!L46</f>
        <v>-5</v>
      </c>
      <c r="M16" s="11">
        <f>'Performance Range_WaSC'!M46</f>
        <v>1</v>
      </c>
      <c r="N16" s="11">
        <f>'Performance Range_WaSC'!N46</f>
        <v>5</v>
      </c>
      <c r="O16" s="11">
        <f>'Performance Range_WaSC'!O46</f>
        <v>-4</v>
      </c>
      <c r="P16" s="11">
        <f>'Performance Range_WaSC'!P46</f>
        <v>-4</v>
      </c>
      <c r="Q16" s="11">
        <f>'Performance Range_WaSC'!Q46</f>
        <v>-3</v>
      </c>
      <c r="R16" s="11">
        <f>'Performance Range_WaSC'!R46</f>
        <v>-9</v>
      </c>
      <c r="S16" s="11">
        <f>'Performance Range_WaSC'!S46</f>
        <v>-10</v>
      </c>
      <c r="T16" s="11">
        <f>'Performance Range_WaSC'!T46</f>
        <v>-9</v>
      </c>
      <c r="U16" s="11">
        <f>'Performance Range_WaSC'!U46</f>
        <v>-15</v>
      </c>
      <c r="V16" s="11">
        <f>'Performance Range_WaSC'!V46</f>
        <v>-12</v>
      </c>
    </row>
    <row r="17" spans="1:34" ht="13.15" hidden="1" outlineLevel="1" x14ac:dyDescent="0.35">
      <c r="E17" s="1" t="s">
        <v>45</v>
      </c>
      <c r="F17" s="1" t="s">
        <v>35</v>
      </c>
      <c r="G17" s="1" t="s">
        <v>58</v>
      </c>
      <c r="H17" s="26">
        <f t="shared" si="0"/>
        <v>2</v>
      </c>
      <c r="I17" s="9"/>
      <c r="J17" s="11">
        <f>'Performance Range_WaSC'!J47</f>
        <v>8</v>
      </c>
      <c r="K17" s="11">
        <f>'Performance Range_WaSC'!K47</f>
        <v>6</v>
      </c>
      <c r="L17" s="11">
        <f>'Performance Range_WaSC'!L47</f>
        <v>5</v>
      </c>
      <c r="M17" s="11">
        <f>'Performance Range_WaSC'!M47</f>
        <v>10</v>
      </c>
      <c r="N17" s="11">
        <f>'Performance Range_WaSC'!N47</f>
        <v>6</v>
      </c>
      <c r="O17" s="11">
        <f>'Performance Range_WaSC'!O47</f>
        <v>1</v>
      </c>
      <c r="P17" s="11">
        <f>'Performance Range_WaSC'!P47</f>
        <v>2</v>
      </c>
      <c r="Q17" s="11">
        <f>'Performance Range_WaSC'!Q47</f>
        <v>3</v>
      </c>
      <c r="R17" s="11">
        <f>'Performance Range_WaSC'!R47</f>
        <v>4</v>
      </c>
      <c r="S17" s="11">
        <f>'Performance Range_WaSC'!S47</f>
        <v>3</v>
      </c>
      <c r="T17" s="11">
        <f>'Performance Range_WaSC'!T47</f>
        <v>2</v>
      </c>
      <c r="U17" s="11">
        <f>'Performance Range_WaSC'!U47</f>
        <v>2</v>
      </c>
      <c r="V17" s="11">
        <f>'Performance Range_WaSC'!V47</f>
        <v>1</v>
      </c>
    </row>
    <row r="18" spans="1:34" ht="13.15" hidden="1" outlineLevel="1" x14ac:dyDescent="0.35">
      <c r="E18" s="1" t="s">
        <v>46</v>
      </c>
      <c r="F18" s="1" t="s">
        <v>35</v>
      </c>
      <c r="G18" s="1" t="s">
        <v>58</v>
      </c>
      <c r="H18" s="26">
        <f t="shared" si="0"/>
        <v>-4</v>
      </c>
      <c r="I18" s="9"/>
      <c r="J18" s="11">
        <f>'Performance Range_WaSC'!J48</f>
        <v>4</v>
      </c>
      <c r="K18" s="11">
        <f>'Performance Range_WaSC'!K48</f>
        <v>6</v>
      </c>
      <c r="L18" s="11">
        <f>'Performance Range_WaSC'!L48</f>
        <v>0</v>
      </c>
      <c r="M18" s="11">
        <f>'Performance Range_WaSC'!M48</f>
        <v>3</v>
      </c>
      <c r="N18" s="11">
        <f>'Performance Range_WaSC'!N48</f>
        <v>3</v>
      </c>
      <c r="O18" s="11">
        <f>'Performance Range_WaSC'!O48</f>
        <v>0</v>
      </c>
      <c r="P18" s="11">
        <f>'Performance Range_WaSC'!P48</f>
        <v>-1</v>
      </c>
      <c r="Q18" s="11">
        <f>'Performance Range_WaSC'!Q48</f>
        <v>-2</v>
      </c>
      <c r="R18" s="11">
        <f>'Performance Range_WaSC'!R48</f>
        <v>1</v>
      </c>
      <c r="S18" s="11">
        <f>'Performance Range_WaSC'!S48</f>
        <v>-3</v>
      </c>
      <c r="T18" s="11">
        <f>'Performance Range_WaSC'!T48</f>
        <v>-4</v>
      </c>
      <c r="U18" s="11">
        <f>'Performance Range_WaSC'!U48</f>
        <v>-4</v>
      </c>
      <c r="V18" s="11">
        <f>'Performance Range_WaSC'!V48</f>
        <v>0</v>
      </c>
    </row>
    <row r="19" spans="1:34" ht="13.15" hidden="1" outlineLevel="1" x14ac:dyDescent="0.35">
      <c r="E19" s="1" t="s">
        <v>47</v>
      </c>
      <c r="F19" s="1" t="s">
        <v>35</v>
      </c>
      <c r="G19" s="1" t="s">
        <v>58</v>
      </c>
      <c r="H19" s="26">
        <f t="shared" si="0"/>
        <v>-7</v>
      </c>
      <c r="I19" s="9"/>
      <c r="J19" s="11">
        <f>'Performance Range_WaSC'!J49</f>
        <v>-7</v>
      </c>
      <c r="K19" s="11">
        <f>'Performance Range_WaSC'!K49</f>
        <v>2</v>
      </c>
      <c r="L19" s="11">
        <f>'Performance Range_WaSC'!L49</f>
        <v>-3</v>
      </c>
      <c r="M19" s="11">
        <f>'Performance Range_WaSC'!M49</f>
        <v>4</v>
      </c>
      <c r="N19" s="11">
        <f>'Performance Range_WaSC'!N49</f>
        <v>1</v>
      </c>
      <c r="O19" s="11">
        <f>'Performance Range_WaSC'!O49</f>
        <v>-4</v>
      </c>
      <c r="P19" s="11">
        <f>'Performance Range_WaSC'!P49</f>
        <v>-3</v>
      </c>
      <c r="Q19" s="11">
        <f>'Performance Range_WaSC'!Q49</f>
        <v>-11</v>
      </c>
      <c r="R19" s="11">
        <f>'Performance Range_WaSC'!R49</f>
        <v>-4</v>
      </c>
      <c r="S19" s="11">
        <f>'Performance Range_WaSC'!S49</f>
        <v>-2</v>
      </c>
      <c r="T19" s="11">
        <f>'Performance Range_WaSC'!T49</f>
        <v>-4</v>
      </c>
      <c r="U19" s="11">
        <f>'Performance Range_WaSC'!U49</f>
        <v>-2</v>
      </c>
      <c r="V19" s="11">
        <f>'Performance Range_WaSC'!V49</f>
        <v>-4</v>
      </c>
    </row>
    <row r="20" spans="1:34" ht="13.15" collapsed="1" x14ac:dyDescent="0.35">
      <c r="E20" s="1"/>
      <c r="H20" s="25"/>
    </row>
    <row r="21" spans="1:34" s="70" customFormat="1" ht="13.15" x14ac:dyDescent="0.35">
      <c r="A21" s="69" t="s">
        <v>87</v>
      </c>
      <c r="B21" s="69"/>
    </row>
    <row r="22" spans="1:34" ht="13.15" x14ac:dyDescent="0.35">
      <c r="E22" s="1"/>
      <c r="H22" s="25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34" x14ac:dyDescent="0.45">
      <c r="F23" s="1" t="s">
        <v>35</v>
      </c>
      <c r="G23" s="1" t="s">
        <v>88</v>
      </c>
      <c r="H23" s="25">
        <f>_xlfn.QUARTILE.INC(H9:H19,1)</f>
        <v>-9</v>
      </c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</row>
    <row r="24" spans="1:34" x14ac:dyDescent="0.45">
      <c r="H24" s="25"/>
    </row>
    <row r="25" spans="1:34" s="70" customFormat="1" ht="13.15" x14ac:dyDescent="0.35">
      <c r="A25" s="69" t="s">
        <v>89</v>
      </c>
      <c r="B25" s="69"/>
    </row>
    <row r="26" spans="1:34" s="21" customFormat="1" ht="13.15" x14ac:dyDescent="0.35">
      <c r="A26" s="17"/>
      <c r="B26" s="17"/>
      <c r="C26" s="17"/>
      <c r="D26" s="17"/>
      <c r="E26" s="17"/>
      <c r="F26" s="17"/>
      <c r="G26" s="17"/>
      <c r="H26" s="93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</row>
    <row r="27" spans="1:34" ht="13.15" x14ac:dyDescent="0.35">
      <c r="E27" s="20" t="s">
        <v>34</v>
      </c>
      <c r="F27" s="1" t="s">
        <v>35</v>
      </c>
      <c r="G27" s="10" t="s">
        <v>90</v>
      </c>
      <c r="H27" s="27">
        <f>IF(H9&lt;$H$23,$H$23,H9)</f>
        <v>-9</v>
      </c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</row>
    <row r="28" spans="1:34" ht="13.15" hidden="1" outlineLevel="1" x14ac:dyDescent="0.35">
      <c r="E28" s="20" t="s">
        <v>38</v>
      </c>
      <c r="F28" s="1" t="s">
        <v>35</v>
      </c>
      <c r="G28" s="10" t="s">
        <v>90</v>
      </c>
      <c r="H28" s="27">
        <f t="shared" ref="H28:H36" si="1">IF(H10&lt;$H$23,$H$23,H10)</f>
        <v>-4</v>
      </c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</row>
    <row r="29" spans="1:34" ht="13.15" hidden="1" outlineLevel="1" x14ac:dyDescent="0.35">
      <c r="E29" s="20" t="s">
        <v>39</v>
      </c>
      <c r="F29" s="1" t="s">
        <v>35</v>
      </c>
      <c r="G29" s="10" t="s">
        <v>90</v>
      </c>
      <c r="H29" s="27">
        <f t="shared" si="1"/>
        <v>0</v>
      </c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</row>
    <row r="30" spans="1:34" ht="13.15" hidden="1" outlineLevel="1" x14ac:dyDescent="0.35">
      <c r="E30" s="20" t="s">
        <v>40</v>
      </c>
      <c r="F30" s="1" t="s">
        <v>35</v>
      </c>
      <c r="G30" s="10" t="s">
        <v>90</v>
      </c>
      <c r="H30" s="27">
        <f t="shared" si="1"/>
        <v>-6</v>
      </c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</row>
    <row r="31" spans="1:34" ht="13.15" hidden="1" outlineLevel="1" x14ac:dyDescent="0.35">
      <c r="E31" s="20" t="s">
        <v>41</v>
      </c>
      <c r="F31" s="1" t="s">
        <v>35</v>
      </c>
      <c r="G31" s="10" t="s">
        <v>90</v>
      </c>
      <c r="H31" s="27">
        <f t="shared" si="1"/>
        <v>-2</v>
      </c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</row>
    <row r="32" spans="1:34" ht="13.15" hidden="1" outlineLevel="1" x14ac:dyDescent="0.35">
      <c r="E32" s="20" t="s">
        <v>42</v>
      </c>
      <c r="F32" s="1" t="s">
        <v>35</v>
      </c>
      <c r="G32" s="10" t="s">
        <v>90</v>
      </c>
      <c r="H32" s="27">
        <f t="shared" si="1"/>
        <v>-7</v>
      </c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</row>
    <row r="33" spans="1:21" ht="13.15" hidden="1" outlineLevel="1" x14ac:dyDescent="0.35">
      <c r="E33" s="20" t="s">
        <v>43</v>
      </c>
      <c r="F33" s="1" t="s">
        <v>35</v>
      </c>
      <c r="G33" s="10" t="s">
        <v>90</v>
      </c>
      <c r="H33" s="27">
        <f t="shared" si="1"/>
        <v>-9</v>
      </c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</row>
    <row r="34" spans="1:21" ht="13.15" hidden="1" outlineLevel="1" x14ac:dyDescent="0.35">
      <c r="E34" s="20" t="s">
        <v>44</v>
      </c>
      <c r="F34" s="1" t="s">
        <v>35</v>
      </c>
      <c r="G34" s="10" t="s">
        <v>90</v>
      </c>
      <c r="H34" s="27">
        <f t="shared" si="1"/>
        <v>-9</v>
      </c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</row>
    <row r="35" spans="1:21" ht="13.15" hidden="1" outlineLevel="1" x14ac:dyDescent="0.35">
      <c r="E35" s="20" t="s">
        <v>45</v>
      </c>
      <c r="F35" s="1" t="s">
        <v>35</v>
      </c>
      <c r="G35" s="10" t="s">
        <v>90</v>
      </c>
      <c r="H35" s="27">
        <f t="shared" si="1"/>
        <v>2</v>
      </c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</row>
    <row r="36" spans="1:21" ht="13.15" hidden="1" outlineLevel="1" x14ac:dyDescent="0.35">
      <c r="E36" s="20" t="s">
        <v>46</v>
      </c>
      <c r="F36" s="1" t="s">
        <v>35</v>
      </c>
      <c r="G36" s="10" t="s">
        <v>90</v>
      </c>
      <c r="H36" s="27">
        <f t="shared" si="1"/>
        <v>-4</v>
      </c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</row>
    <row r="37" spans="1:21" ht="13.15" hidden="1" outlineLevel="1" x14ac:dyDescent="0.35">
      <c r="E37" s="20" t="s">
        <v>47</v>
      </c>
      <c r="F37" s="1" t="s">
        <v>35</v>
      </c>
      <c r="G37" s="10" t="s">
        <v>90</v>
      </c>
      <c r="H37" s="27">
        <f>IF(H19&lt;$H$23,$H$23,H19)</f>
        <v>-7</v>
      </c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</row>
    <row r="38" spans="1:21" collapsed="1" x14ac:dyDescent="0.45">
      <c r="F38" s="17"/>
      <c r="G38" s="17"/>
      <c r="H38" s="27"/>
    </row>
    <row r="39" spans="1:21" s="65" customFormat="1" ht="13.15" x14ac:dyDescent="0.4">
      <c r="A39" s="65" t="s">
        <v>15</v>
      </c>
    </row>
    <row r="40" spans="1:21" hidden="1" x14ac:dyDescent="0.45">
      <c r="F40" s="17"/>
      <c r="G40" s="17"/>
    </row>
    <row r="41" spans="1:21" hidden="1" x14ac:dyDescent="0.45">
      <c r="F41" s="17"/>
      <c r="G41" s="17"/>
    </row>
    <row r="42" spans="1:21" hidden="1" x14ac:dyDescent="0.45">
      <c r="F42" s="17"/>
      <c r="G42" s="17"/>
    </row>
    <row r="43" spans="1:21" hidden="1" x14ac:dyDescent="0.45">
      <c r="F43" s="17"/>
      <c r="G43" s="17"/>
    </row>
    <row r="44" spans="1:21" hidden="1" x14ac:dyDescent="0.45">
      <c r="F44" s="17"/>
      <c r="G44" s="17"/>
    </row>
    <row r="45" spans="1:21" hidden="1" x14ac:dyDescent="0.45">
      <c r="F45" s="17"/>
      <c r="G45" s="17"/>
    </row>
    <row r="46" spans="1:21" hidden="1" x14ac:dyDescent="0.45">
      <c r="F46" s="17"/>
      <c r="G46" s="17"/>
    </row>
    <row r="47" spans="1:21" hidden="1" x14ac:dyDescent="0.45">
      <c r="F47" s="17"/>
      <c r="G47" s="17"/>
    </row>
    <row r="48" spans="1:21" hidden="1" x14ac:dyDescent="0.45">
      <c r="F48" s="17"/>
      <c r="G48" s="17"/>
    </row>
    <row r="49" spans="6:7" hidden="1" x14ac:dyDescent="0.45">
      <c r="F49" s="17"/>
      <c r="G49" s="17"/>
    </row>
    <row r="50" spans="6:7" hidden="1" x14ac:dyDescent="0.45">
      <c r="F50" s="17"/>
      <c r="G50" s="17"/>
    </row>
    <row r="51" spans="6:7" hidden="1" x14ac:dyDescent="0.45">
      <c r="F51" s="17"/>
      <c r="G51" s="17"/>
    </row>
    <row r="52" spans="6:7" hidden="1" x14ac:dyDescent="0.45">
      <c r="F52" s="17"/>
      <c r="G52" s="17"/>
    </row>
    <row r="53" spans="6:7" hidden="1" x14ac:dyDescent="0.45">
      <c r="F53" s="17"/>
      <c r="G53" s="17"/>
    </row>
    <row r="54" spans="6:7" hidden="1" x14ac:dyDescent="0.45">
      <c r="F54" s="17"/>
      <c r="G54" s="17"/>
    </row>
    <row r="55" spans="6:7" hidden="1" x14ac:dyDescent="0.45">
      <c r="F55" s="17"/>
      <c r="G55" s="17"/>
    </row>
    <row r="56" spans="6:7" hidden="1" x14ac:dyDescent="0.45">
      <c r="F56" s="17"/>
      <c r="G56" s="17"/>
    </row>
    <row r="57" spans="6:7" hidden="1" x14ac:dyDescent="0.45">
      <c r="F57" s="17"/>
      <c r="G57" s="17"/>
    </row>
    <row r="58" spans="6:7" hidden="1" x14ac:dyDescent="0.45">
      <c r="F58" s="17"/>
      <c r="G58" s="17"/>
    </row>
    <row r="59" spans="6:7" hidden="1" x14ac:dyDescent="0.45">
      <c r="F59" s="17"/>
      <c r="G59" s="17"/>
    </row>
    <row r="60" spans="6:7" hidden="1" x14ac:dyDescent="0.45">
      <c r="F60" s="17"/>
      <c r="G60" s="17"/>
    </row>
  </sheetData>
  <phoneticPr fontId="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dac89a-56fa-4a3d-a427-8ae1dcb95347">
      <Terms xmlns="http://schemas.microsoft.com/office/infopath/2007/PartnerControls"/>
    </lcf76f155ced4ddcb4097134ff3c332f>
    <ref xmlns="fadac89a-56fa-4a3d-a427-8ae1dcb95347" xsi:nil="true"/>
    <TaxCatchAll xmlns="71c95305-930c-4d63-9794-2d644343057c" xsi:nil="true"/>
  </documentManagement>
</p:properties>
</file>

<file path=customXml/itemProps1.xml><?xml version="1.0" encoding="utf-8"?>
<ds:datastoreItem xmlns:ds="http://schemas.openxmlformats.org/officeDocument/2006/customXml" ds:itemID="{6E34AA60-8813-4298-9D94-600EEC3D3E96}"/>
</file>

<file path=customXml/itemProps2.xml><?xml version="1.0" encoding="utf-8"?>
<ds:datastoreItem xmlns:ds="http://schemas.openxmlformats.org/officeDocument/2006/customXml" ds:itemID="{2EA5EBF3-216D-4FE1-9192-A2824938C78A}"/>
</file>

<file path=customXml/itemProps3.xml><?xml version="1.0" encoding="utf-8"?>
<ds:datastoreItem xmlns:ds="http://schemas.openxmlformats.org/officeDocument/2006/customXml" ds:itemID="{BE5F19E2-F9D6-4B80-B77B-5E407C0223B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Cover</vt:lpstr>
      <vt:lpstr>Model Map</vt:lpstr>
      <vt:lpstr>Sources</vt:lpstr>
      <vt:lpstr>Inp_All</vt:lpstr>
      <vt:lpstr>Performance Range_WoC</vt:lpstr>
      <vt:lpstr>Percentiles_WoC</vt:lpstr>
      <vt:lpstr>Performance Range_WaSC</vt:lpstr>
      <vt:lpstr>Percentiles_WaSC</vt:lpstr>
      <vt:lpstr>WaSC_lower quartile</vt:lpstr>
      <vt:lpstr>Percentiles_WaSC_Final</vt:lpstr>
      <vt:lpstr>Final Output</vt:lpstr>
      <vt:lpstr>F_Outputs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2024-12-12T13:43:29Z</dcterms:created>
  <dcterms:modified xsi:type="dcterms:W3CDTF">2024-12-12T16:48:02Z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0x0101004010F36128E44943B1120CACFDAE9F7B</vt:lpwstr>
  </property>
</Properties>
</file>