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ofwat.sharepoint.com/sites/PR24ReconciliationRulebook/Shared Documents/Modelling/Models - Final Consultation/Delivery Mechanism (DM)/"/>
    </mc:Choice>
  </mc:AlternateContent>
  <xr:revisionPtr revIDLastSave="100" documentId="8_{B405910D-D68A-4D63-ABA4-7B412C4AE382}" xr6:coauthVersionLast="47" xr6:coauthVersionMax="47" xr10:uidLastSave="{16FE68D8-8C4C-4C3E-8332-6EA2DB77C5DD}"/>
  <bookViews>
    <workbookView xWindow="-28920" yWindow="-9180" windowWidth="29040" windowHeight="15720" tabRatio="883" firstSheet="2" activeTab="2" xr2:uid="{00000000-000D-0000-FFFF-FFFF00000000}"/>
  </bookViews>
  <sheets>
    <sheet name="Cover" sheetId="40" r:id="rId1"/>
    <sheet name="Change log" sheetId="41" r:id="rId2"/>
    <sheet name="Inputs &amp; outputs log" sheetId="42" r:id="rId3"/>
    <sheet name="FAST" sheetId="43" r:id="rId4"/>
    <sheet name="Flow diagram" sheetId="20" r:id="rId5"/>
    <sheet name="Inputs&gt;&gt;" sheetId="21" r:id="rId6"/>
    <sheet name="Time" sheetId="27" r:id="rId7"/>
    <sheet name="Input_WW_Aggregator" sheetId="23" r:id="rId8"/>
    <sheet name="Inputs for RCV adjustment" sheetId="28" r:id="rId9"/>
    <sheet name="Company_Input" sheetId="24" r:id="rId10"/>
    <sheet name="Ofwat_Input" sheetId="39" r:id="rId11"/>
    <sheet name="Calculations&gt;&gt;" sheetId="37" r:id="rId12"/>
    <sheet name="Summary of Ofwat input" sheetId="38" r:id="rId13"/>
    <sheet name="RCV" sheetId="36" r:id="rId14"/>
    <sheet name="Outputs&gt;&gt;" sheetId="29" r:id="rId15"/>
    <sheet name=" Scheme allowance" sheetId="30" r:id="rId16"/>
    <sheet name="Output for cost sharing" sheetId="32" r:id="rId17"/>
    <sheet name="RCV and Revenue Adjustment" sheetId="35" r:id="rId18"/>
  </sheets>
  <externalReferences>
    <externalReference r:id="rId19"/>
  </externalReferences>
  <definedNames>
    <definedName name="____net1" hidden="1">{"NET",#N/A,FALSE,"401C11"}</definedName>
    <definedName name="__123Graph_A" hidden="1">#REF!</definedName>
    <definedName name="__123Graph_B" hidden="1">#REF!</definedName>
    <definedName name="__123Graph_C" hidden="1">#REF!</definedName>
    <definedName name="__123Graph_X" hidden="1">#REF!</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Key1" hidden="1">#REF!</definedName>
    <definedName name="_Key2" hidden="1">#REF!</definedName>
    <definedName name="_net1" hidden="1">{"NET",#N/A,FALSE,"401C11"}</definedName>
    <definedName name="_Order1">255</definedName>
    <definedName name="_Order2">255</definedName>
    <definedName name="_Sort" hidden="1">#REF!</definedName>
    <definedName name="a" hidden="1">{"CHARGE",#N/A,FALSE,"401C11"}</definedName>
    <definedName name="aa" hidden="1">{"CHARGE",#N/A,FALSE,"401C11"}</definedName>
    <definedName name="aaa" hidden="1">{"CHARGE",#N/A,FALSE,"401C11"}</definedName>
    <definedName name="aaaa" hidden="1">{"CHARGE",#N/A,FALSE,"401C11"}</definedName>
    <definedName name="abc" hidden="1">{"NET",#N/A,FALSE,"401C11"}</definedName>
    <definedName name="adbr" hidden="1">{"CHARGE",#N/A,FALSE,"401C11"}</definedName>
    <definedName name="Additional_WoC_Modelled">#REF!</definedName>
    <definedName name="Adjustment_for_mid_year_cashflow_in_discounting_years" localSheetId="3">FAST!#REF!</definedName>
    <definedName name="Adjustment_for_mid_year_cashflow_in_discounting_years" xml:space="preserve"> [1]Inputs!$F$151</definedName>
    <definedName name="AMP_duration">#REF!</definedName>
    <definedName name="b" hidden="1">{"CHARGE",#N/A,FALSE,"401C11"}</definedName>
    <definedName name="BMGHIndex" hidden="1">"O"</definedName>
    <definedName name="change1" hidden="1">{"CHARGE",#N/A,FALSE,"401C11"}</definedName>
    <definedName name="charge" hidden="1">{"CHARGE",#N/A,FALSE,"401C11"}</definedName>
    <definedName name="ChK_Tol">#REF!</definedName>
    <definedName name="CHK_TOL_TAX">#REF!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Business_Measured_income_accrual_Opening_balance___nominal">#REF!</definedName>
    <definedName name="Company___Business_retail_advance_receipts_creditor_days_measured">#REF!</definedName>
    <definedName name="Company___Business_retail_advance_receipts_creditor_days_unmeasured">#REF!</definedName>
    <definedName name="Company___business_weighted_average_debtor_days">#REF!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onsumer_price_index__including_housing_costs____Consumer_Price_Index__with_housing__for_November___Constant">#REF!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yield">#REF!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ior_period_company_residential_apportionment">#REF!</definedName>
    <definedName name="Company___Proportion_of_RPI_ILD">#REF!</definedName>
    <definedName name="Company___proportion_of_taxable_profits_available_for_tax_loss_utilisation">#REF!</definedName>
    <definedName name="Company___Retail___Retail_creditor_months__Payment_terms___Business_retail_pays_wholesaler_in_arrears__advance_">#REF!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Wholesale_and_retail_line_item_split___actual_company_structure___Retained_profits___residential_retail___nominal">#REF!</definedName>
    <definedName name="Company_exited_the_retail_market_switch">#REF!</definedName>
    <definedName name="Company_is_WoC">#REF!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da" hidden="1">#REF!</definedName>
    <definedName name="Days_in_a_year">#REF!</definedName>
    <definedName name="Discounted_opex.cyber.ADDN1" xml:space="preserve"> '[1]Rolled up return and opex'!$F$370</definedName>
    <definedName name="Discounted_opex.cyber.ADDN2" xml:space="preserve"> '[1]Rolled up return and opex'!$F$371</definedName>
    <definedName name="Discounted_opex.cyber.BR" xml:space="preserve"> '[1]Rolled up return and opex'!$F$369</definedName>
    <definedName name="Discounted_opex.cyber.WN" xml:space="preserve"> '[1]Rolled up return and opex'!$F$367</definedName>
    <definedName name="Discounted_opex.cyber.WR" xml:space="preserve"> '[1]Rolled up return and opex'!$F$366</definedName>
    <definedName name="Discounted_opex.cyber.WWN" xml:space="preserve"> '[1]Rolled up return and opex'!$F$368</definedName>
    <definedName name="Discounted_opex.large.scheme.1.ADDN1" xml:space="preserve"> '[1]Rolled up return and opex'!$F$382</definedName>
    <definedName name="Discounted_opex.large.scheme.1.ADDN2" xml:space="preserve"> '[1]Rolled up return and opex'!$F$383</definedName>
    <definedName name="Discounted_opex.large.scheme.1.BR" xml:space="preserve"> '[1]Rolled up return and opex'!$F$381</definedName>
    <definedName name="Discounted_opex.large.scheme.1.WN" xml:space="preserve"> '[1]Rolled up return and opex'!$F$379</definedName>
    <definedName name="Discounted_opex.large.scheme.1.WR" xml:space="preserve"> '[1]Rolled up return and opex'!$F$378</definedName>
    <definedName name="Discounted_opex.large.scheme.1.WWN" xml:space="preserve"> '[1]Rolled up return and opex'!$F$380</definedName>
    <definedName name="Discounted_opex.large.scheme.2.ADDN1" xml:space="preserve"> '[1]Rolled up return and opex'!$F$388</definedName>
    <definedName name="Discounted_opex.large.scheme.2.ADDN2" xml:space="preserve"> '[1]Rolled up return and opex'!$F$389</definedName>
    <definedName name="Discounted_opex.large.scheme.2.BR" xml:space="preserve"> '[1]Rolled up return and opex'!$F$387</definedName>
    <definedName name="Discounted_opex.large.scheme.2.WN" xml:space="preserve"> '[1]Rolled up return and opex'!$F$385</definedName>
    <definedName name="Discounted_opex.large.scheme.2.WR" xml:space="preserve"> '[1]Rolled up return and opex'!$F$384</definedName>
    <definedName name="Discounted_opex.large.scheme.2.WWN" xml:space="preserve"> '[1]Rolled up return and opex'!$F$386</definedName>
    <definedName name="Discounted_opex.large.scheme.3.ADDN1" xml:space="preserve"> '[1]Rolled up return and opex'!$F$394</definedName>
    <definedName name="Discounted_opex.large.scheme.3.ADDN2" xml:space="preserve"> '[1]Rolled up return and opex'!$F$395</definedName>
    <definedName name="Discounted_opex.large.scheme.3.BR" xml:space="preserve"> '[1]Rolled up return and opex'!$F$393</definedName>
    <definedName name="Discounted_opex.large.scheme.3.WN" xml:space="preserve"> '[1]Rolled up return and opex'!$F$391</definedName>
    <definedName name="Discounted_opex.large.scheme.3.WR" xml:space="preserve"> '[1]Rolled up return and opex'!$F$390</definedName>
    <definedName name="Discounted_opex.large.scheme.3.WWN" xml:space="preserve"> '[1]Rolled up return and opex'!$F$392</definedName>
    <definedName name="Discounted_opex.large.scheme.4.ADDN1" xml:space="preserve"> '[1]Rolled up return and opex'!$F$400</definedName>
    <definedName name="Discounted_opex.large.scheme.4.ADDN2" xml:space="preserve"> '[1]Rolled up return and opex'!$F$401</definedName>
    <definedName name="Discounted_opex.large.scheme.4.BR" xml:space="preserve"> '[1]Rolled up return and opex'!$F$399</definedName>
    <definedName name="Discounted_opex.large.scheme.4.WN" xml:space="preserve"> '[1]Rolled up return and opex'!$F$397</definedName>
    <definedName name="Discounted_opex.large.scheme.4.WR" xml:space="preserve"> '[1]Rolled up return and opex'!$F$396</definedName>
    <definedName name="Discounted_opex.large.scheme.4.WWN" xml:space="preserve"> '[1]Rolled up return and opex'!$F$398</definedName>
    <definedName name="Discounted_opex.major.projects.development.cost.ADDN1" xml:space="preserve"> '[1]Rolled up return and opex'!$F$406</definedName>
    <definedName name="Discounted_opex.major.projects.development.cost.ADDN2" xml:space="preserve"> '[1]Rolled up return and opex'!$F$407</definedName>
    <definedName name="Discounted_opex.major.projects.development.cost.BR" xml:space="preserve"> '[1]Rolled up return and opex'!$F$405</definedName>
    <definedName name="Discounted_opex.major.projects.development.cost.WN" xml:space="preserve"> '[1]Rolled up return and opex'!$F$403</definedName>
    <definedName name="Discounted_opex.major.projects.development.cost.WR" xml:space="preserve"> '[1]Rolled up return and opex'!$F$402</definedName>
    <definedName name="Discounted_opex.major.projects.development.cost.WWN" xml:space="preserve"> '[1]Rolled up return and opex'!$F$404</definedName>
    <definedName name="Discounted_opex.PFAS.ADDN1" xml:space="preserve"> '[1]Rolled up return and opex'!$F$376</definedName>
    <definedName name="Discounted_opex.PFAS.ADDN2" xml:space="preserve"> '[1]Rolled up return and opex'!$F$377</definedName>
    <definedName name="Discounted_opex.PFAS.BR" xml:space="preserve"> '[1]Rolled up return and opex'!$F$375</definedName>
    <definedName name="Discounted_opex.PFAS.WN" xml:space="preserve"> '[1]Rolled up return and opex'!$F$373</definedName>
    <definedName name="Discounted_opex.PFAS.WR" xml:space="preserve"> '[1]Rolled up return and opex'!$F$372</definedName>
    <definedName name="Discounted_opex.PFAS.WWN" xml:space="preserve"> '[1]Rolled up return and opex'!$F$374</definedName>
    <definedName name="Discounted_RCV_return.cyber.ADDN1" xml:space="preserve"> '[1]Rolled up return and opex'!$F$189</definedName>
    <definedName name="Discounted_RCV_return.cyber.ADDN2" xml:space="preserve"> '[1]Rolled up return and opex'!$F$190</definedName>
    <definedName name="Discounted_RCV_return.cyber.BR" xml:space="preserve"> '[1]Rolled up return and opex'!$F$188</definedName>
    <definedName name="Discounted_RCV_return.cyber.WN" xml:space="preserve"> '[1]Rolled up return and opex'!$F$186</definedName>
    <definedName name="Discounted_RCV_return.cyber.WR" xml:space="preserve"> '[1]Rolled up return and opex'!$F$185</definedName>
    <definedName name="Discounted_RCV_return.cyber.WWN" xml:space="preserve"> '[1]Rolled up return and opex'!$F$187</definedName>
    <definedName name="Discounted_RCV_return.large.scheme.1.ADDN1" xml:space="preserve"> '[1]Rolled up return and opex'!$F$201</definedName>
    <definedName name="Discounted_RCV_return.large.scheme.1.ADDN2" xml:space="preserve"> '[1]Rolled up return and opex'!$F$202</definedName>
    <definedName name="Discounted_RCV_return.large.scheme.1.BR" xml:space="preserve"> '[1]Rolled up return and opex'!$F$200</definedName>
    <definedName name="Discounted_RCV_return.large.scheme.1.WN" xml:space="preserve"> '[1]Rolled up return and opex'!$F$198</definedName>
    <definedName name="Discounted_RCV_return.large.scheme.1.WR" xml:space="preserve"> '[1]Rolled up return and opex'!$F$197</definedName>
    <definedName name="Discounted_RCV_return.large.scheme.1.WWN" xml:space="preserve"> '[1]Rolled up return and opex'!$F$199</definedName>
    <definedName name="Discounted_RCV_return.large.scheme.2.ADDN1" xml:space="preserve"> '[1]Rolled up return and opex'!$F$207</definedName>
    <definedName name="Discounted_RCV_return.large.scheme.2.ADDN2" xml:space="preserve"> '[1]Rolled up return and opex'!$F$208</definedName>
    <definedName name="Discounted_RCV_return.large.scheme.2.BR" xml:space="preserve"> '[1]Rolled up return and opex'!$F$206</definedName>
    <definedName name="Discounted_RCV_return.large.scheme.2.WN" xml:space="preserve"> '[1]Rolled up return and opex'!$F$204</definedName>
    <definedName name="Discounted_RCV_return.large.scheme.2.WR" xml:space="preserve"> '[1]Rolled up return and opex'!$F$203</definedName>
    <definedName name="Discounted_RCV_return.large.scheme.2.WWN" xml:space="preserve"> '[1]Rolled up return and opex'!$F$205</definedName>
    <definedName name="Discounted_RCV_return.large.scheme.3.ADDN1" xml:space="preserve"> '[1]Rolled up return and opex'!$F$213</definedName>
    <definedName name="Discounted_RCV_return.large.scheme.3.ADDN2" xml:space="preserve"> '[1]Rolled up return and opex'!$F$214</definedName>
    <definedName name="Discounted_RCV_return.large.scheme.3.BR" xml:space="preserve"> '[1]Rolled up return and opex'!$F$212</definedName>
    <definedName name="Discounted_RCV_return.large.scheme.3.WN" xml:space="preserve"> '[1]Rolled up return and opex'!$F$210</definedName>
    <definedName name="Discounted_RCV_return.large.scheme.3.WR" xml:space="preserve"> '[1]Rolled up return and opex'!$F$209</definedName>
    <definedName name="Discounted_RCV_return.large.scheme.3.WWN" xml:space="preserve"> '[1]Rolled up return and opex'!$F$211</definedName>
    <definedName name="Discounted_RCV_return.large.scheme.4.ADDN1" xml:space="preserve"> '[1]Rolled up return and opex'!$F$219</definedName>
    <definedName name="Discounted_RCV_return.large.scheme.4.ADDN2" xml:space="preserve"> '[1]Rolled up return and opex'!$F$220</definedName>
    <definedName name="Discounted_RCV_return.large.scheme.4.BR" xml:space="preserve"> '[1]Rolled up return and opex'!$F$218</definedName>
    <definedName name="Discounted_RCV_return.large.scheme.4.WN" xml:space="preserve"> '[1]Rolled up return and opex'!$F$216</definedName>
    <definedName name="Discounted_RCV_return.large.scheme.4.WR" xml:space="preserve"> '[1]Rolled up return and opex'!$F$215</definedName>
    <definedName name="Discounted_RCV_return.large.scheme.4.WWN" xml:space="preserve"> '[1]Rolled up return and opex'!$F$217</definedName>
    <definedName name="Discounted_RCV_return.major.projects.development.cost.ADDN1" xml:space="preserve"> '[1]Rolled up return and opex'!$F$225</definedName>
    <definedName name="Discounted_RCV_return.major.projects.development.cost.ADDN2" xml:space="preserve"> '[1]Rolled up return and opex'!$F$226</definedName>
    <definedName name="Discounted_RCV_return.major.projects.development.cost.BR" xml:space="preserve"> '[1]Rolled up return and opex'!$F$224</definedName>
    <definedName name="Discounted_RCV_return.major.projects.development.cost.WN" xml:space="preserve"> '[1]Rolled up return and opex'!$F$222</definedName>
    <definedName name="Discounted_RCV_return.major.projects.development.cost.WR" xml:space="preserve"> '[1]Rolled up return and opex'!$F$221</definedName>
    <definedName name="Discounted_RCV_return.major.projects.development.cost.WWN" xml:space="preserve"> '[1]Rolled up return and opex'!$F$223</definedName>
    <definedName name="Discounted_RCV_return.PFAS.ADDN1" xml:space="preserve"> '[1]Rolled up return and opex'!$F$195</definedName>
    <definedName name="Discounted_RCV_return.PFAS.ADDN2" xml:space="preserve"> '[1]Rolled up return and opex'!$F$196</definedName>
    <definedName name="Discounted_RCV_return.PFAS.BR" xml:space="preserve"> '[1]Rolled up return and opex'!$F$194</definedName>
    <definedName name="Discounted_RCV_return.PFAS.WN" xml:space="preserve"> '[1]Rolled up return and opex'!$F$192</definedName>
    <definedName name="Discounted_RCV_return.PFAS.WR" xml:space="preserve"> '[1]Rolled up return and opex'!$F$191</definedName>
    <definedName name="Discounted_RCV_return.PFAS.WWN" xml:space="preserve"> '[1]Rolled up return and opex'!$F$193</definedName>
    <definedName name="dog" hidden="1">{"NET",#N/A,FALSE,"401C11"}</definedName>
    <definedName name="EV__LASTREFTIME__" hidden="1">40339.4799074074</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 localSheetId="3">FAST!#REF!</definedName>
    <definedName name="Financial_year_end_month" xml:space="preserve"> [1]Inputs!$F$142</definedName>
    <definedName name="Forecast_duration">#REF!</definedName>
    <definedName name="Forecast_period_flag_beginning_date" xml:space="preserve"> [1]Inputs!$F$137</definedName>
    <definedName name="Forecast_start_date__first_day_of_financial_year_">#REF!</definedName>
    <definedName name="Foutput" hidden="1">#REF!</definedName>
    <definedName name="fsdfffd" hidden="1">#REF!</definedName>
    <definedName name="fsdfsd" hidden="1">#REF!</definedName>
    <definedName name="fsfds" hidden="1">#REF!</definedName>
    <definedName name="fsfsd" hidden="1">#REF!</definedName>
    <definedName name="gfff" hidden="1">{"CHARGE",#N/A,FALSE,"401C11"}</definedName>
    <definedName name="gross" hidden="1">{"GROSS",#N/A,FALSE,"401C11"}</definedName>
    <definedName name="gross1" hidden="1">{"GROSS",#N/A,FALSE,"401C11"}</definedName>
    <definedName name="hasdfjklhklj" hidden="1">{"NET",#N/A,FALSE,"401C11"}</definedName>
    <definedName name="help" hidden="1">{"CHARGE",#N/A,FALSE,"401C11"}</definedName>
    <definedName name="hghghhj" hidden="1">{"CHARGE",#N/A,FALSE,"401C11"}</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clude_accumulated_depreciation_in_financial_model">#REF!</definedName>
    <definedName name="Interest_calculation_adjustment_for_mid_year_cashflows">#REF!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hidden="1">#REF!</definedName>
    <definedName name="Last_pre_forecast_period_flag_date">#REF!</definedName>
    <definedName name="Length_of_AMP" xml:space="preserve"> [1]Inputs!$F$136</definedName>
    <definedName name="MasterCHK" localSheetId="6">Time!$F$2</definedName>
    <definedName name="Model_period_end">Time!$J$13:$O$13</definedName>
    <definedName name="Model_period_start">Time!$J$24:$O$24</definedName>
    <definedName name="Months_in_a_year">#REF!</definedName>
    <definedName name="Months_per_period" localSheetId="3">FAST!#REF!</definedName>
    <definedName name="Months_per_period" xml:space="preserve"> [1]Inputs!$F$141</definedName>
    <definedName name="months_per_year" xml:space="preserve"> [1]Inputs!$F$143</definedName>
    <definedName name="new" localSheetId="3" hidden="1">{"bal",#N/A,FALSE,"working papers";"income",#N/A,FALSE,"working papers"}</definedName>
    <definedName name="new" hidden="1">{"bal",#N/A,FALSE,"working papers";"income",#N/A,FALSE,"working papers"}</definedName>
    <definedName name="nodelete" hidden="1">{"bal",#N/A,FALSE,"working papers";"income",#N/A,FALSE,"working papers"}</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Business_Measured_income_accrual_Opening_balance___nominal">#REF!</definedName>
    <definedName name="Ofwat___Business_retail_advance_receipts_creditor_days_measured">#REF!</definedName>
    <definedName name="Ofwat___Business_retail_advance_receipts_creditor_days_unmeasured">#REF!</definedName>
    <definedName name="Ofwat___business_weighted_average_debtor_days">#REF!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onsumer_price_index__including_housing_costs____Consumer_Price_Index__with_housing__for_November___Constant">#REF!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yield">#REF!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ior_period_company_residential_apportionment">#REF!</definedName>
    <definedName name="Ofwat___Proportion_of_RPI_ILD">#REF!</definedName>
    <definedName name="Ofwat___proportion_of_taxable_profits_available_for_tax_loss_utilisation">#REF!</definedName>
    <definedName name="Ofwat___Retail___Retail_creditor_months__Payment_terms___Business_retail_pays_wholesaler_in_arrears__advance_">#REF!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Wholesale_and_retail_line_item_split___actual_company_structure___Retained_profits___residential_retail___nominal">#REF!</definedName>
    <definedName name="OISIII" hidden="1">#REF!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Business_Measured_income_accrual_Opening_balance___nominal">#REF!</definedName>
    <definedName name="Override___Business_retail_advance_receipts_creditor_days_measured">#REF!</definedName>
    <definedName name="Override___Business_retail_advance_receipts_creditor_days_unmeasured">#REF!</definedName>
    <definedName name="Override___business_weighted_average_debtor_days">#REF!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onsumer_price_index__including_housing_costs____Consumer_Price_Index__with_housing__for_November___Constant">#REF!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ior_period_company_residential_apportionment">#REF!</definedName>
    <definedName name="Override___Proportion_of_RPI_ILD">#REF!</definedName>
    <definedName name="Override___proportion_of_taxable_profits_available_for_tax_loss_utilisation">#REF!</definedName>
    <definedName name="Override___Retail___Retail_creditor_months__Payment_terms___Business_retail_pays_wholesaler_in_arrears__advance_">#REF!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Wholesale_and_retail_line_item_split___actual_company_structure___Retained_profits___residential_retail___nominal">#REF!</definedName>
    <definedName name="Override__dividend_yield">#REF!</definedName>
    <definedName name="Pct_Tol">#REF!</definedName>
    <definedName name="Period_number">Time!$J$17:$O$17</definedName>
    <definedName name="Proportion_of_non_PAYG_Totex_that_is_subject_to_depreciation_in_year_of_addition_to_RCV" localSheetId="3">FAST!#REF!</definedName>
    <definedName name="Proportion_of_non_PAYG_totex_that_is_subject_to_depreciation_in_year_of_addition_to_RCV" xml:space="preserve"> [1]Inputs!$F$132</definedName>
    <definedName name="PV_base_date" localSheetId="3">FAST!#REF!</definedName>
    <definedName name="PV_base_date" xml:space="preserve"> [1]Inputs!$F$150</definedName>
    <definedName name="qfx" hidden="1">{"NET",#N/A,FALSE,"401C11"}</definedName>
    <definedName name="qwefqefa" hidden="1">#REF!</definedName>
    <definedName name="real" hidden="1">#REF!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oll_up_opex_switch" xml:space="preserve"> [1]Inputs!$F$149</definedName>
    <definedName name="Roll_up_RCV_return_switch" xml:space="preserve"> [1]Inputs!$F$148</definedName>
    <definedName name="rytry" hidden="1">{"NET",#N/A,FALSE,"401C11"}</definedName>
    <definedName name="SAPBEXrevision">1</definedName>
    <definedName name="SAPBEXsysID">"BWB"</definedName>
    <definedName name="SAPBEXwbID">"49ZLUKBQR0WG29D9LLI3IBIIT"</definedName>
    <definedName name="sort" hidden="1">#REF!</definedName>
    <definedName name="Start_date" localSheetId="3">FAST!#REF!</definedName>
    <definedName name="Start_date" xml:space="preserve"> [1]Inputs!$F$144</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Equity_issuance_cost_flag">#REF!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frastructure_renewal_expenditure_flag">#REF!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ble3.4" hidden="1">{"CHARGE",#N/A,FALSE,"401C11"}</definedName>
    <definedName name="Test23" hidden="1">{"NET",#N/A,FALSE,"401C11"}</definedName>
    <definedName name="Thousands">#REF!</definedName>
    <definedName name="Thousands_in_a_million">#REF!</definedName>
    <definedName name="TOCobxModel_Alerts">#REF!</definedName>
    <definedName name="TOCobxModel_Checks">#REF!</definedName>
    <definedName name="TOCobxTime">Time!$A$1</definedName>
    <definedName name="TOCobxTime.Forecast_period_flag">Time!$A$35</definedName>
    <definedName name="TOCobxTime.Headers">Time!$A$10</definedName>
    <definedName name="TOCobxUnallocated">#REF!</definedName>
    <definedName name="trdhtr" hidden="1">#REF!</definedName>
    <definedName name="Trk_Tol">#REF!</definedName>
    <definedName name="Units_in_a_million">#REF!</definedName>
    <definedName name="wert" hidden="1">{"GROSS",#N/A,FALSE,"401C11"}</definedName>
    <definedName name="wombat" hidden="1">#REF!</definedName>
    <definedName name="wotsthis" hidden="1">{"P&amp;L phased",#N/A,FALSE,"P and L";"Interest phased",#N/A,FALSE,"Interest";"Cshf phased",#N/A,FALSE,"Cashflow";"BSheet phased",#N/A,FALSE,"B Sheet";"Capex phased",#N/A,FALSE,"Capex"}</definedName>
    <definedName name="wrn.CHARGE." hidden="1">{"CHARGE",#N/A,FALSE,"401C11"}</definedName>
    <definedName name="wrn.GROSS." hidden="1">{"GROSS",#N/A,FALSE,"401C11"}</definedName>
    <definedName name="wrn.NET." hidden="1">{"NET",#N/A,FALSE,"401C11"}</definedName>
    <definedName name="wrn.papersdraft">{"bal",#N/A,FALSE,"working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xxx" hidden="1">{"CHARGE",#N/A,FALSE,"401C11"}</definedName>
    <definedName name="yyy" hidden="1">{"GROSS",#N/A,FALSE,"401C11"}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42" l="1"/>
  <c r="G33" i="42"/>
  <c r="G31" i="42"/>
  <c r="G30" i="42"/>
  <c r="A1" i="43"/>
  <c r="D30" i="42"/>
  <c r="E14" i="41"/>
  <c r="Z6" i="24"/>
  <c r="AA6" i="24"/>
  <c r="AB6" i="24"/>
  <c r="AC6" i="24"/>
  <c r="Z7" i="24"/>
  <c r="AA7" i="24"/>
  <c r="AB7" i="24"/>
  <c r="AC7" i="24"/>
  <c r="Z8" i="24"/>
  <c r="AA8" i="24"/>
  <c r="AB8" i="24"/>
  <c r="AC8" i="24"/>
  <c r="Z9" i="24"/>
  <c r="AA9" i="24"/>
  <c r="AB9" i="24"/>
  <c r="AC9" i="24"/>
  <c r="Z10" i="24"/>
  <c r="AA10" i="24"/>
  <c r="AB10" i="24"/>
  <c r="AC10" i="24"/>
  <c r="Z11" i="24"/>
  <c r="AA11" i="24"/>
  <c r="AB11" i="24"/>
  <c r="AC11" i="24"/>
  <c r="Z12" i="24"/>
  <c r="AA12" i="24"/>
  <c r="AB12" i="24"/>
  <c r="AC12" i="24"/>
  <c r="Z13" i="24"/>
  <c r="AA13" i="24"/>
  <c r="AB13" i="24"/>
  <c r="AC13" i="24"/>
  <c r="Z14" i="24"/>
  <c r="AA14" i="24"/>
  <c r="AB14" i="24"/>
  <c r="AC14" i="24"/>
  <c r="Z15" i="24"/>
  <c r="AA15" i="24"/>
  <c r="AB15" i="24"/>
  <c r="AC15" i="24"/>
  <c r="Z16" i="24"/>
  <c r="AA16" i="24"/>
  <c r="AB16" i="24"/>
  <c r="AC16" i="24"/>
  <c r="Z17" i="24"/>
  <c r="AA17" i="24"/>
  <c r="AB17" i="24"/>
  <c r="AC17" i="24"/>
  <c r="Z18" i="24"/>
  <c r="AA18" i="24"/>
  <c r="AB18" i="24"/>
  <c r="AC18" i="24"/>
  <c r="Z19" i="24"/>
  <c r="AA19" i="24"/>
  <c r="AB19" i="24"/>
  <c r="AC19" i="24"/>
  <c r="Z20" i="24"/>
  <c r="AA20" i="24"/>
  <c r="AB20" i="24"/>
  <c r="AC20" i="24"/>
  <c r="Z21" i="24"/>
  <c r="AA21" i="24"/>
  <c r="AB21" i="24"/>
  <c r="AC21" i="24"/>
  <c r="Z22" i="24"/>
  <c r="AA22" i="24"/>
  <c r="AB22" i="24"/>
  <c r="AC22" i="24"/>
  <c r="Z23" i="24"/>
  <c r="AA23" i="24"/>
  <c r="AB23" i="24"/>
  <c r="AC23" i="24"/>
  <c r="Z24" i="24"/>
  <c r="AA24" i="24"/>
  <c r="AB24" i="24"/>
  <c r="AC24" i="24"/>
  <c r="Z25" i="24"/>
  <c r="AA25" i="24"/>
  <c r="AB25" i="24"/>
  <c r="AC25" i="24"/>
  <c r="Z26" i="24"/>
  <c r="AA26" i="24"/>
  <c r="AB26" i="24"/>
  <c r="AC26" i="24"/>
  <c r="Z27" i="24"/>
  <c r="AA27" i="24"/>
  <c r="AB27" i="24"/>
  <c r="AC27" i="24"/>
  <c r="Z28" i="24"/>
  <c r="AA28" i="24"/>
  <c r="AB28" i="24"/>
  <c r="AC28" i="24"/>
  <c r="Z29" i="24"/>
  <c r="AA29" i="24"/>
  <c r="AB29" i="24"/>
  <c r="AC29" i="24"/>
  <c r="Z30" i="24"/>
  <c r="AA30" i="24"/>
  <c r="AB30" i="24"/>
  <c r="AC30" i="24"/>
  <c r="Z31" i="24"/>
  <c r="AA31" i="24"/>
  <c r="AB31" i="24"/>
  <c r="AC31" i="24"/>
  <c r="Z32" i="24"/>
  <c r="AA32" i="24"/>
  <c r="AB32" i="24"/>
  <c r="AC32" i="24"/>
  <c r="Z33" i="24"/>
  <c r="AA33" i="24"/>
  <c r="AB33" i="24"/>
  <c r="AC33" i="24"/>
  <c r="Z34" i="24"/>
  <c r="AA34" i="24"/>
  <c r="AB34" i="24"/>
  <c r="AC34" i="24"/>
  <c r="Z35" i="24"/>
  <c r="AA35" i="24"/>
  <c r="AB35" i="24"/>
  <c r="AC35" i="24"/>
  <c r="Z36" i="24"/>
  <c r="AA36" i="24"/>
  <c r="AB36" i="24"/>
  <c r="AC36" i="24"/>
  <c r="Z37" i="24"/>
  <c r="AA37" i="24"/>
  <c r="AB37" i="24"/>
  <c r="AC37" i="24"/>
  <c r="Z38" i="24"/>
  <c r="AA38" i="24"/>
  <c r="AB38" i="24"/>
  <c r="AC38" i="24"/>
  <c r="Z39" i="24"/>
  <c r="AA39" i="24"/>
  <c r="AB39" i="24"/>
  <c r="AC39" i="24"/>
  <c r="Z40" i="24"/>
  <c r="AA40" i="24"/>
  <c r="AB40" i="24"/>
  <c r="AC40" i="24"/>
  <c r="Z41" i="24"/>
  <c r="AA41" i="24"/>
  <c r="AB41" i="24"/>
  <c r="AC41" i="24"/>
  <c r="Z42" i="24"/>
  <c r="AA42" i="24"/>
  <c r="AB42" i="24"/>
  <c r="AC42" i="24"/>
  <c r="Z43" i="24"/>
  <c r="AA43" i="24"/>
  <c r="AB43" i="24"/>
  <c r="AC43" i="24"/>
  <c r="Z44" i="24"/>
  <c r="AA44" i="24"/>
  <c r="AB44" i="24"/>
  <c r="AC44" i="24"/>
  <c r="Z45" i="24"/>
  <c r="AA45" i="24"/>
  <c r="AB45" i="24"/>
  <c r="AC45" i="24"/>
  <c r="Z46" i="24"/>
  <c r="AA46" i="24"/>
  <c r="AB46" i="24"/>
  <c r="AC46" i="24"/>
  <c r="Z47" i="24"/>
  <c r="AA47" i="24"/>
  <c r="AB47" i="24"/>
  <c r="AC47" i="24"/>
  <c r="Z48" i="24"/>
  <c r="AA48" i="24"/>
  <c r="AB48" i="24"/>
  <c r="AC48" i="24"/>
  <c r="Z49" i="24"/>
  <c r="AA49" i="24"/>
  <c r="AB49" i="24"/>
  <c r="AC49" i="24"/>
  <c r="Z50" i="24"/>
  <c r="AA50" i="24"/>
  <c r="AB50" i="24"/>
  <c r="AC50" i="24"/>
  <c r="Z51" i="24"/>
  <c r="AA51" i="24"/>
  <c r="AB51" i="24"/>
  <c r="AC51" i="24"/>
  <c r="Z52" i="24"/>
  <c r="AA52" i="24"/>
  <c r="AB52" i="24"/>
  <c r="AC52" i="24"/>
  <c r="Z53" i="24"/>
  <c r="AA53" i="24"/>
  <c r="AB53" i="24"/>
  <c r="AC53" i="24"/>
  <c r="Z54" i="24"/>
  <c r="AA54" i="24"/>
  <c r="AB54" i="24"/>
  <c r="AC54" i="24"/>
  <c r="Z55" i="24"/>
  <c r="AA55" i="24"/>
  <c r="AB55" i="24"/>
  <c r="AC55" i="24"/>
  <c r="Z56" i="24"/>
  <c r="AA56" i="24"/>
  <c r="AB56" i="24"/>
  <c r="AC56" i="24"/>
  <c r="Z57" i="24"/>
  <c r="AA57" i="24"/>
  <c r="AB57" i="24"/>
  <c r="AC57" i="24"/>
  <c r="Z58" i="24"/>
  <c r="AA58" i="24"/>
  <c r="AB58" i="24"/>
  <c r="AC58" i="24"/>
  <c r="Z59" i="24"/>
  <c r="AA59" i="24"/>
  <c r="AB59" i="24"/>
  <c r="AC59" i="24"/>
  <c r="Z60" i="24"/>
  <c r="AA60" i="24"/>
  <c r="AB60" i="24"/>
  <c r="AC60" i="24"/>
  <c r="Z61" i="24"/>
  <c r="AA61" i="24"/>
  <c r="AB61" i="24"/>
  <c r="AC61" i="24"/>
  <c r="Z62" i="24"/>
  <c r="AA62" i="24"/>
  <c r="AB62" i="24"/>
  <c r="AC62" i="24"/>
  <c r="Z63" i="24"/>
  <c r="AA63" i="24"/>
  <c r="AB63" i="24"/>
  <c r="AC63" i="24"/>
  <c r="Z64" i="24"/>
  <c r="AA64" i="24"/>
  <c r="AB64" i="24"/>
  <c r="AC64" i="24"/>
  <c r="Z65" i="24"/>
  <c r="AA65" i="24"/>
  <c r="AB65" i="24"/>
  <c r="AC65" i="24"/>
  <c r="Z66" i="24"/>
  <c r="AA66" i="24"/>
  <c r="AB66" i="24"/>
  <c r="AC66" i="24"/>
  <c r="Z67" i="24"/>
  <c r="AA67" i="24"/>
  <c r="AB67" i="24"/>
  <c r="AC67" i="24"/>
  <c r="Z68" i="24"/>
  <c r="AA68" i="24"/>
  <c r="AB68" i="24"/>
  <c r="AC68" i="24"/>
  <c r="Z69" i="24"/>
  <c r="AA69" i="24"/>
  <c r="AB69" i="24"/>
  <c r="AC69" i="24"/>
  <c r="Z70" i="24"/>
  <c r="AA70" i="24"/>
  <c r="AB70" i="24"/>
  <c r="AC70" i="24"/>
  <c r="Z71" i="24"/>
  <c r="AA71" i="24"/>
  <c r="AB71" i="24"/>
  <c r="AC71" i="24"/>
  <c r="Z72" i="24"/>
  <c r="AA72" i="24"/>
  <c r="AB72" i="24"/>
  <c r="AC72" i="24"/>
  <c r="Z73" i="24"/>
  <c r="AA73" i="24"/>
  <c r="AB73" i="24"/>
  <c r="AC73" i="24"/>
  <c r="Z74" i="24"/>
  <c r="AA74" i="24"/>
  <c r="AB74" i="24"/>
  <c r="AC74" i="24"/>
  <c r="Z75" i="24"/>
  <c r="AA75" i="24"/>
  <c r="AB75" i="24"/>
  <c r="AC75" i="24"/>
  <c r="Z76" i="24"/>
  <c r="AA76" i="24"/>
  <c r="AB76" i="24"/>
  <c r="AC76" i="24"/>
  <c r="Z77" i="24"/>
  <c r="AA77" i="24"/>
  <c r="AB77" i="24"/>
  <c r="AC77" i="24"/>
  <c r="Z78" i="24"/>
  <c r="AA78" i="24"/>
  <c r="AB78" i="24"/>
  <c r="AC78" i="24"/>
  <c r="Z79" i="24"/>
  <c r="AA79" i="24"/>
  <c r="AB79" i="24"/>
  <c r="AC79" i="24"/>
  <c r="Z80" i="24"/>
  <c r="AA80" i="24"/>
  <c r="AB80" i="24"/>
  <c r="AC80" i="24"/>
  <c r="Z81" i="24"/>
  <c r="AA81" i="24"/>
  <c r="AB81" i="24"/>
  <c r="AC81" i="24"/>
  <c r="Z82" i="24"/>
  <c r="AA82" i="24"/>
  <c r="AB82" i="24"/>
  <c r="AC82" i="24"/>
  <c r="Z83" i="24"/>
  <c r="AA83" i="24"/>
  <c r="AB83" i="24"/>
  <c r="AC83" i="24"/>
  <c r="Z84" i="24"/>
  <c r="AA84" i="24"/>
  <c r="AB84" i="24"/>
  <c r="AC84" i="24"/>
  <c r="Z85" i="24"/>
  <c r="AA85" i="24"/>
  <c r="AB85" i="24"/>
  <c r="AC85" i="24"/>
  <c r="Z86" i="24"/>
  <c r="AA86" i="24"/>
  <c r="AB86" i="24"/>
  <c r="AC86" i="24"/>
  <c r="Z87" i="24"/>
  <c r="AA87" i="24"/>
  <c r="AB87" i="24"/>
  <c r="AC87" i="24"/>
  <c r="Z88" i="24"/>
  <c r="AA88" i="24"/>
  <c r="AB88" i="24"/>
  <c r="AC88" i="24"/>
  <c r="Z89" i="24"/>
  <c r="AA89" i="24"/>
  <c r="AB89" i="24"/>
  <c r="AC89" i="24"/>
  <c r="Z90" i="24"/>
  <c r="AA90" i="24"/>
  <c r="AB90" i="24"/>
  <c r="AC90" i="24"/>
  <c r="Z91" i="24"/>
  <c r="AA91" i="24"/>
  <c r="AB91" i="24"/>
  <c r="AC91" i="24"/>
  <c r="Z92" i="24"/>
  <c r="AA92" i="24"/>
  <c r="AB92" i="24"/>
  <c r="AC92" i="24"/>
  <c r="Z93" i="24"/>
  <c r="AA93" i="24"/>
  <c r="AB93" i="24"/>
  <c r="AC93" i="24"/>
  <c r="Z94" i="24"/>
  <c r="AA94" i="24"/>
  <c r="AB94" i="24"/>
  <c r="AC94" i="24"/>
  <c r="Z95" i="24"/>
  <c r="AA95" i="24"/>
  <c r="AB95" i="24"/>
  <c r="AC95" i="24"/>
  <c r="Z96" i="24"/>
  <c r="AA96" i="24"/>
  <c r="AB96" i="24"/>
  <c r="AC96" i="24"/>
  <c r="Z97" i="24"/>
  <c r="AA97" i="24"/>
  <c r="AB97" i="24"/>
  <c r="AC97" i="24"/>
  <c r="Z98" i="24"/>
  <c r="AA98" i="24"/>
  <c r="AB98" i="24"/>
  <c r="AC98" i="24"/>
  <c r="Z99" i="24"/>
  <c r="AA99" i="24"/>
  <c r="AB99" i="24"/>
  <c r="AC99" i="24"/>
  <c r="Z100" i="24"/>
  <c r="AA100" i="24"/>
  <c r="AB100" i="24"/>
  <c r="AC100" i="24"/>
  <c r="Z101" i="24"/>
  <c r="AA101" i="24"/>
  <c r="AB101" i="24"/>
  <c r="AC101" i="24"/>
  <c r="Z102" i="24"/>
  <c r="AA102" i="24"/>
  <c r="AB102" i="24"/>
  <c r="AC102" i="24"/>
  <c r="Z103" i="24"/>
  <c r="AA103" i="24"/>
  <c r="AB103" i="24"/>
  <c r="AC103" i="24"/>
  <c r="Z104" i="24"/>
  <c r="AA104" i="24"/>
  <c r="AB104" i="24"/>
  <c r="AC104" i="24"/>
  <c r="Z105" i="24"/>
  <c r="AA105" i="24"/>
  <c r="AB105" i="24"/>
  <c r="AC105" i="24"/>
  <c r="Z106" i="24"/>
  <c r="AA106" i="24"/>
  <c r="AB106" i="24"/>
  <c r="AC106" i="24"/>
  <c r="Z107" i="24"/>
  <c r="AA107" i="24"/>
  <c r="AB107" i="24"/>
  <c r="AC107" i="24"/>
  <c r="Z108" i="24"/>
  <c r="AA108" i="24"/>
  <c r="AB108" i="24"/>
  <c r="AC108" i="24"/>
  <c r="Z109" i="24"/>
  <c r="AA109" i="24"/>
  <c r="AB109" i="24"/>
  <c r="AC109" i="24"/>
  <c r="Z110" i="24"/>
  <c r="AA110" i="24"/>
  <c r="AB110" i="24"/>
  <c r="AC110" i="24"/>
  <c r="Z111" i="24"/>
  <c r="AA111" i="24"/>
  <c r="AB111" i="24"/>
  <c r="AC111" i="24"/>
  <c r="Z112" i="24"/>
  <c r="AA112" i="24"/>
  <c r="AB112" i="24"/>
  <c r="AC112" i="24"/>
  <c r="Z113" i="24"/>
  <c r="AA113" i="24"/>
  <c r="AB113" i="24"/>
  <c r="AC113" i="24"/>
  <c r="Z114" i="24"/>
  <c r="AA114" i="24"/>
  <c r="AB114" i="24"/>
  <c r="AC114" i="24"/>
  <c r="Z115" i="24"/>
  <c r="AA115" i="24"/>
  <c r="AB115" i="24"/>
  <c r="AC115" i="24"/>
  <c r="Z116" i="24"/>
  <c r="AA116" i="24"/>
  <c r="AB116" i="24"/>
  <c r="AC116" i="24"/>
  <c r="Z117" i="24"/>
  <c r="AA117" i="24"/>
  <c r="AB117" i="24"/>
  <c r="AC117" i="24"/>
  <c r="Z118" i="24"/>
  <c r="AA118" i="24"/>
  <c r="AB118" i="24"/>
  <c r="AC118" i="24"/>
  <c r="Z119" i="24"/>
  <c r="AA119" i="24"/>
  <c r="AB119" i="24"/>
  <c r="AC119" i="24"/>
  <c r="Z120" i="24"/>
  <c r="AA120" i="24"/>
  <c r="AB120" i="24"/>
  <c r="AC120" i="24"/>
  <c r="Z121" i="24"/>
  <c r="AA121" i="24"/>
  <c r="AB121" i="24"/>
  <c r="AC121" i="24"/>
  <c r="Z122" i="24"/>
  <c r="AA122" i="24"/>
  <c r="AB122" i="24"/>
  <c r="AC122" i="24"/>
  <c r="Z123" i="24"/>
  <c r="AA123" i="24"/>
  <c r="AB123" i="24"/>
  <c r="AC123" i="24"/>
  <c r="Z124" i="24"/>
  <c r="AA124" i="24"/>
  <c r="AB124" i="24"/>
  <c r="AC124" i="24"/>
  <c r="Z125" i="24"/>
  <c r="AA125" i="24"/>
  <c r="AB125" i="24"/>
  <c r="AC125" i="24"/>
  <c r="Z126" i="24"/>
  <c r="AA126" i="24"/>
  <c r="AB126" i="24"/>
  <c r="AC126" i="24"/>
  <c r="Z127" i="24"/>
  <c r="AA127" i="24"/>
  <c r="AB127" i="24"/>
  <c r="AC127" i="24"/>
  <c r="Z128" i="24"/>
  <c r="AA128" i="24"/>
  <c r="AB128" i="24"/>
  <c r="AC128" i="24"/>
  <c r="Z129" i="24"/>
  <c r="AA129" i="24"/>
  <c r="AB129" i="24"/>
  <c r="AC129" i="24"/>
  <c r="Z130" i="24"/>
  <c r="AA130" i="24"/>
  <c r="AB130" i="24"/>
  <c r="AC130" i="24"/>
  <c r="Z131" i="24"/>
  <c r="AA131" i="24"/>
  <c r="AB131" i="24"/>
  <c r="AC131" i="24"/>
  <c r="Z132" i="24"/>
  <c r="AA132" i="24"/>
  <c r="AB132" i="24"/>
  <c r="AC132" i="24"/>
  <c r="Z133" i="24"/>
  <c r="AA133" i="24"/>
  <c r="AB133" i="24"/>
  <c r="AC133" i="24"/>
  <c r="Z134" i="24"/>
  <c r="AA134" i="24"/>
  <c r="AB134" i="24"/>
  <c r="AC134" i="24"/>
  <c r="Z135" i="24"/>
  <c r="AA135" i="24"/>
  <c r="AB135" i="24"/>
  <c r="AC135" i="24"/>
  <c r="Z136" i="24"/>
  <c r="AA136" i="24"/>
  <c r="AB136" i="24"/>
  <c r="AC136" i="24"/>
  <c r="Z137" i="24"/>
  <c r="AA137" i="24"/>
  <c r="AB137" i="24"/>
  <c r="AC137" i="24"/>
  <c r="Z138" i="24"/>
  <c r="AA138" i="24"/>
  <c r="AB138" i="24"/>
  <c r="AC138" i="24"/>
  <c r="Z139" i="24"/>
  <c r="AA139" i="24"/>
  <c r="AB139" i="24"/>
  <c r="AC139" i="24"/>
  <c r="Z140" i="24"/>
  <c r="AA140" i="24"/>
  <c r="AB140" i="24"/>
  <c r="AC140" i="24"/>
  <c r="Z141" i="24"/>
  <c r="AA141" i="24"/>
  <c r="AB141" i="24"/>
  <c r="AC141" i="24"/>
  <c r="Z142" i="24"/>
  <c r="AA142" i="24"/>
  <c r="AB142" i="24"/>
  <c r="AC142" i="24"/>
  <c r="Z143" i="24"/>
  <c r="AA143" i="24"/>
  <c r="AB143" i="24"/>
  <c r="AC143" i="24"/>
  <c r="Z144" i="24"/>
  <c r="AA144" i="24"/>
  <c r="AB144" i="24"/>
  <c r="AC144" i="24"/>
  <c r="Z145" i="24"/>
  <c r="AA145" i="24"/>
  <c r="AB145" i="24"/>
  <c r="AC145" i="24"/>
  <c r="Z146" i="24"/>
  <c r="AA146" i="24"/>
  <c r="AB146" i="24"/>
  <c r="AC146" i="24"/>
  <c r="Z147" i="24"/>
  <c r="AA147" i="24"/>
  <c r="AB147" i="24"/>
  <c r="AC147" i="24"/>
  <c r="Z148" i="24"/>
  <c r="AA148" i="24"/>
  <c r="AB148" i="24"/>
  <c r="AC148" i="24"/>
  <c r="Z149" i="24"/>
  <c r="AA149" i="24"/>
  <c r="AB149" i="24"/>
  <c r="AC149" i="24"/>
  <c r="Z150" i="24"/>
  <c r="AA150" i="24"/>
  <c r="AB150" i="24"/>
  <c r="AC150" i="24"/>
  <c r="Z151" i="24"/>
  <c r="AA151" i="24"/>
  <c r="AB151" i="24"/>
  <c r="AC151" i="24"/>
  <c r="Z152" i="24"/>
  <c r="AA152" i="24"/>
  <c r="AB152" i="24"/>
  <c r="AC152" i="24"/>
  <c r="Z153" i="24"/>
  <c r="AA153" i="24"/>
  <c r="AB153" i="24"/>
  <c r="AC153" i="24"/>
  <c r="Z154" i="24"/>
  <c r="AA154" i="24"/>
  <c r="AB154" i="24"/>
  <c r="AC154" i="24"/>
  <c r="Z155" i="24"/>
  <c r="AA155" i="24"/>
  <c r="AB155" i="24"/>
  <c r="AC155" i="24"/>
  <c r="Z156" i="24"/>
  <c r="AA156" i="24"/>
  <c r="AB156" i="24"/>
  <c r="AC156" i="24"/>
  <c r="Z157" i="24"/>
  <c r="AA157" i="24"/>
  <c r="AB157" i="24"/>
  <c r="AC157" i="24"/>
  <c r="Z158" i="24"/>
  <c r="AA158" i="24"/>
  <c r="AB158" i="24"/>
  <c r="AC158" i="24"/>
  <c r="Z159" i="24"/>
  <c r="AA159" i="24"/>
  <c r="AB159" i="24"/>
  <c r="AC159" i="24"/>
  <c r="Z160" i="24"/>
  <c r="AA160" i="24"/>
  <c r="AB160" i="24"/>
  <c r="AC160" i="24"/>
  <c r="Z161" i="24"/>
  <c r="AA161" i="24"/>
  <c r="AB161" i="24"/>
  <c r="AC161" i="24"/>
  <c r="Z162" i="24"/>
  <c r="AA162" i="24"/>
  <c r="AB162" i="24"/>
  <c r="AC162" i="24"/>
  <c r="Z163" i="24"/>
  <c r="AA163" i="24"/>
  <c r="AB163" i="24"/>
  <c r="AC163" i="24"/>
  <c r="Z164" i="24"/>
  <c r="AA164" i="24"/>
  <c r="AB164" i="24"/>
  <c r="AC164" i="24"/>
  <c r="Z165" i="24"/>
  <c r="AA165" i="24"/>
  <c r="AB165" i="24"/>
  <c r="AC165" i="24"/>
  <c r="Z166" i="24"/>
  <c r="AA166" i="24"/>
  <c r="AB166" i="24"/>
  <c r="AC166" i="24"/>
  <c r="Z167" i="24"/>
  <c r="AA167" i="24"/>
  <c r="AB167" i="24"/>
  <c r="AC167" i="24"/>
  <c r="Z168" i="24"/>
  <c r="AA168" i="24"/>
  <c r="AB168" i="24"/>
  <c r="AC168" i="24"/>
  <c r="Z169" i="24"/>
  <c r="AA169" i="24"/>
  <c r="AB169" i="24"/>
  <c r="AC169" i="24"/>
  <c r="Z170" i="24"/>
  <c r="AA170" i="24"/>
  <c r="AB170" i="24"/>
  <c r="AC170" i="24"/>
  <c r="Z171" i="24"/>
  <c r="AA171" i="24"/>
  <c r="AB171" i="24"/>
  <c r="AC171" i="24"/>
  <c r="Z172" i="24"/>
  <c r="AA172" i="24"/>
  <c r="AB172" i="24"/>
  <c r="AC172" i="24"/>
  <c r="Z173" i="24"/>
  <c r="AA173" i="24"/>
  <c r="AB173" i="24"/>
  <c r="AC173" i="24"/>
  <c r="Z174" i="24"/>
  <c r="AA174" i="24"/>
  <c r="AB174" i="24"/>
  <c r="AC174" i="24"/>
  <c r="Z175" i="24"/>
  <c r="AA175" i="24"/>
  <c r="AB175" i="24"/>
  <c r="AC175" i="24"/>
  <c r="Z176" i="24"/>
  <c r="AA176" i="24"/>
  <c r="AB176" i="24"/>
  <c r="AC176" i="24"/>
  <c r="Z177" i="24"/>
  <c r="AA177" i="24"/>
  <c r="AB177" i="24"/>
  <c r="AC177" i="24"/>
  <c r="Z178" i="24"/>
  <c r="AA178" i="24"/>
  <c r="AB178" i="24"/>
  <c r="AC178" i="24"/>
  <c r="Z179" i="24"/>
  <c r="AA179" i="24"/>
  <c r="AB179" i="24"/>
  <c r="AC179" i="24"/>
  <c r="Z180" i="24"/>
  <c r="AA180" i="24"/>
  <c r="AB180" i="24"/>
  <c r="AC180" i="24"/>
  <c r="Z181" i="24"/>
  <c r="AA181" i="24"/>
  <c r="AB181" i="24"/>
  <c r="AC181" i="24"/>
  <c r="Z182" i="24"/>
  <c r="AA182" i="24"/>
  <c r="AB182" i="24"/>
  <c r="AC182" i="24"/>
  <c r="Z183" i="24"/>
  <c r="AA183" i="24"/>
  <c r="AB183" i="24"/>
  <c r="AC183" i="24"/>
  <c r="Z184" i="24"/>
  <c r="AA184" i="24"/>
  <c r="AB184" i="24"/>
  <c r="AC184" i="24"/>
  <c r="Z185" i="24"/>
  <c r="AA185" i="24"/>
  <c r="AB185" i="24"/>
  <c r="AC185" i="24"/>
  <c r="Z186" i="24"/>
  <c r="AA186" i="24"/>
  <c r="AB186" i="24"/>
  <c r="AC186" i="24"/>
  <c r="Z187" i="24"/>
  <c r="AA187" i="24"/>
  <c r="AB187" i="24"/>
  <c r="AC187" i="24"/>
  <c r="Z188" i="24"/>
  <c r="AA188" i="24"/>
  <c r="AB188" i="24"/>
  <c r="AC188" i="24"/>
  <c r="Z189" i="24"/>
  <c r="AA189" i="24"/>
  <c r="AB189" i="24"/>
  <c r="AC189" i="24"/>
  <c r="Z190" i="24"/>
  <c r="AA190" i="24"/>
  <c r="AB190" i="24"/>
  <c r="AC190" i="24"/>
  <c r="Z191" i="24"/>
  <c r="AA191" i="24"/>
  <c r="AB191" i="24"/>
  <c r="AC191" i="24"/>
  <c r="Z192" i="24"/>
  <c r="AA192" i="24"/>
  <c r="AB192" i="24"/>
  <c r="AC192" i="24"/>
  <c r="Z193" i="24"/>
  <c r="AA193" i="24"/>
  <c r="AB193" i="24"/>
  <c r="AC193" i="24"/>
  <c r="Z194" i="24"/>
  <c r="AA194" i="24"/>
  <c r="AB194" i="24"/>
  <c r="AC194" i="24"/>
  <c r="Z195" i="24"/>
  <c r="AA195" i="24"/>
  <c r="AB195" i="24"/>
  <c r="AC195" i="24"/>
  <c r="Z196" i="24"/>
  <c r="AA196" i="24"/>
  <c r="AB196" i="24"/>
  <c r="AC196" i="24"/>
  <c r="Z197" i="24"/>
  <c r="AA197" i="24"/>
  <c r="AB197" i="24"/>
  <c r="AC197" i="24"/>
  <c r="Z198" i="24"/>
  <c r="AA198" i="24"/>
  <c r="AB198" i="24"/>
  <c r="AC198" i="24"/>
  <c r="Z199" i="24"/>
  <c r="AA199" i="24"/>
  <c r="AB199" i="24"/>
  <c r="AC199" i="24"/>
  <c r="Z200" i="24"/>
  <c r="AA200" i="24"/>
  <c r="AB200" i="24"/>
  <c r="AC200" i="24"/>
  <c r="Z201" i="24"/>
  <c r="AA201" i="24"/>
  <c r="AB201" i="24"/>
  <c r="AC201" i="24"/>
  <c r="Z202" i="24"/>
  <c r="AA202" i="24"/>
  <c r="AB202" i="24"/>
  <c r="AC202" i="24"/>
  <c r="Z203" i="24"/>
  <c r="AA203" i="24"/>
  <c r="AB203" i="24"/>
  <c r="AC203" i="24"/>
  <c r="Z204" i="24"/>
  <c r="AA204" i="24"/>
  <c r="AB204" i="24"/>
  <c r="AC204" i="24"/>
  <c r="Z205" i="24"/>
  <c r="AA205" i="24"/>
  <c r="AB205" i="24"/>
  <c r="AC205" i="24"/>
  <c r="Z206" i="24"/>
  <c r="AA206" i="24"/>
  <c r="AB206" i="24"/>
  <c r="AC206" i="24"/>
  <c r="Z207" i="24"/>
  <c r="AA207" i="24"/>
  <c r="AB207" i="24"/>
  <c r="AC207" i="24"/>
  <c r="Z208" i="24"/>
  <c r="AA208" i="24"/>
  <c r="AB208" i="24"/>
  <c r="AC208" i="24"/>
  <c r="Z209" i="24"/>
  <c r="AA209" i="24"/>
  <c r="AB209" i="24"/>
  <c r="AC209" i="24"/>
  <c r="Z210" i="24"/>
  <c r="AA210" i="24"/>
  <c r="AB210" i="24"/>
  <c r="AC210" i="24"/>
  <c r="Z211" i="24"/>
  <c r="AA211" i="24"/>
  <c r="AB211" i="24"/>
  <c r="AC211" i="24"/>
  <c r="Z212" i="24"/>
  <c r="AA212" i="24"/>
  <c r="AB212" i="24"/>
  <c r="AC212" i="24"/>
  <c r="Z213" i="24"/>
  <c r="AA213" i="24"/>
  <c r="AB213" i="24"/>
  <c r="AC213" i="24"/>
  <c r="Z214" i="24"/>
  <c r="AA214" i="24"/>
  <c r="AB214" i="24"/>
  <c r="AC214" i="24"/>
  <c r="Z215" i="24"/>
  <c r="AA215" i="24"/>
  <c r="AB215" i="24"/>
  <c r="AC215" i="24"/>
  <c r="Z216" i="24"/>
  <c r="AA216" i="24"/>
  <c r="AB216" i="24"/>
  <c r="AC216" i="24"/>
  <c r="Z217" i="24"/>
  <c r="AA217" i="24"/>
  <c r="AB217" i="24"/>
  <c r="AC217" i="24"/>
  <c r="Z218" i="24"/>
  <c r="AA218" i="24"/>
  <c r="AB218" i="24"/>
  <c r="AC218" i="24"/>
  <c r="Z219" i="24"/>
  <c r="AA219" i="24"/>
  <c r="AB219" i="24"/>
  <c r="AC219" i="24"/>
  <c r="Z220" i="24"/>
  <c r="AA220" i="24"/>
  <c r="AB220" i="24"/>
  <c r="AC220" i="24"/>
  <c r="Z221" i="24"/>
  <c r="AA221" i="24"/>
  <c r="AB221" i="24"/>
  <c r="AC221" i="24"/>
  <c r="Z222" i="24"/>
  <c r="AA222" i="24"/>
  <c r="AB222" i="24"/>
  <c r="AC222" i="24"/>
  <c r="Z223" i="24"/>
  <c r="AA223" i="24"/>
  <c r="AB223" i="24"/>
  <c r="AC223" i="24"/>
  <c r="Z224" i="24"/>
  <c r="AA224" i="24"/>
  <c r="AB224" i="24"/>
  <c r="AC224" i="24"/>
  <c r="Z225" i="24"/>
  <c r="AA225" i="24"/>
  <c r="AB225" i="24"/>
  <c r="AC225" i="24"/>
  <c r="Z226" i="24"/>
  <c r="AA226" i="24"/>
  <c r="AB226" i="24"/>
  <c r="AC226" i="24"/>
  <c r="Z227" i="24"/>
  <c r="AA227" i="24"/>
  <c r="AB227" i="24"/>
  <c r="AC227" i="24"/>
  <c r="Z228" i="24"/>
  <c r="AA228" i="24"/>
  <c r="AB228" i="24"/>
  <c r="AC228" i="24"/>
  <c r="Z229" i="24"/>
  <c r="AA229" i="24"/>
  <c r="AB229" i="24"/>
  <c r="AC229" i="24"/>
  <c r="Z230" i="24"/>
  <c r="AA230" i="24"/>
  <c r="AB230" i="24"/>
  <c r="AC230" i="24"/>
  <c r="Z231" i="24"/>
  <c r="AA231" i="24"/>
  <c r="AB231" i="24"/>
  <c r="AC231" i="24"/>
  <c r="Z232" i="24"/>
  <c r="AA232" i="24"/>
  <c r="AB232" i="24"/>
  <c r="AC232" i="24"/>
  <c r="Z233" i="24"/>
  <c r="AA233" i="24"/>
  <c r="AB233" i="24"/>
  <c r="AC233" i="24"/>
  <c r="Z234" i="24"/>
  <c r="AA234" i="24"/>
  <c r="AB234" i="24"/>
  <c r="AC234" i="24"/>
  <c r="Z235" i="24"/>
  <c r="AA235" i="24"/>
  <c r="AB235" i="24"/>
  <c r="AC235" i="24"/>
  <c r="Z236" i="24"/>
  <c r="AA236" i="24"/>
  <c r="AB236" i="24"/>
  <c r="AC236" i="24"/>
  <c r="Z237" i="24"/>
  <c r="AA237" i="24"/>
  <c r="AB237" i="24"/>
  <c r="AC237" i="24"/>
  <c r="Z238" i="24"/>
  <c r="AA238" i="24"/>
  <c r="AB238" i="24"/>
  <c r="AC238" i="24"/>
  <c r="Z239" i="24"/>
  <c r="AA239" i="24"/>
  <c r="AB239" i="24"/>
  <c r="AC239" i="24"/>
  <c r="Z240" i="24"/>
  <c r="AA240" i="24"/>
  <c r="AB240" i="24"/>
  <c r="AC240" i="24"/>
  <c r="Z241" i="24"/>
  <c r="AA241" i="24"/>
  <c r="AB241" i="24"/>
  <c r="AC241" i="24"/>
  <c r="Z242" i="24"/>
  <c r="AA242" i="24"/>
  <c r="AB242" i="24"/>
  <c r="AC242" i="24"/>
  <c r="Z243" i="24"/>
  <c r="AA243" i="24"/>
  <c r="AB243" i="24"/>
  <c r="AC243" i="24"/>
  <c r="Z244" i="24"/>
  <c r="AA244" i="24"/>
  <c r="AB244" i="24"/>
  <c r="AC244" i="24"/>
  <c r="Z245" i="24"/>
  <c r="AA245" i="24"/>
  <c r="AB245" i="24"/>
  <c r="AC245" i="24"/>
  <c r="Z246" i="24"/>
  <c r="AA246" i="24"/>
  <c r="AB246" i="24"/>
  <c r="AC246" i="24"/>
  <c r="Z247" i="24"/>
  <c r="AA247" i="24"/>
  <c r="AB247" i="24"/>
  <c r="AC247" i="24"/>
  <c r="Z248" i="24"/>
  <c r="AA248" i="24"/>
  <c r="AB248" i="24"/>
  <c r="AC248" i="24"/>
  <c r="Z249" i="24"/>
  <c r="AA249" i="24"/>
  <c r="AB249" i="24"/>
  <c r="AC249" i="24"/>
  <c r="Z250" i="24"/>
  <c r="AA250" i="24"/>
  <c r="AB250" i="24"/>
  <c r="AC250" i="24"/>
  <c r="Z251" i="24"/>
  <c r="AA251" i="24"/>
  <c r="AB251" i="24"/>
  <c r="AC251" i="24"/>
  <c r="Z252" i="24"/>
  <c r="AA252" i="24"/>
  <c r="AB252" i="24"/>
  <c r="AC252" i="24"/>
  <c r="Z253" i="24"/>
  <c r="AA253" i="24"/>
  <c r="AB253" i="24"/>
  <c r="AC253" i="24"/>
  <c r="Z254" i="24"/>
  <c r="AA254" i="24"/>
  <c r="AB254" i="24"/>
  <c r="AC254" i="24"/>
  <c r="Z255" i="24"/>
  <c r="AA255" i="24"/>
  <c r="AB255" i="24"/>
  <c r="AC255" i="24"/>
  <c r="Z256" i="24"/>
  <c r="AA256" i="24"/>
  <c r="AB256" i="24"/>
  <c r="AC256" i="24"/>
  <c r="Z257" i="24"/>
  <c r="AA257" i="24"/>
  <c r="AB257" i="24"/>
  <c r="AC257" i="24"/>
  <c r="Z258" i="24"/>
  <c r="AA258" i="24"/>
  <c r="AB258" i="24"/>
  <c r="AC258" i="24"/>
  <c r="Z259" i="24"/>
  <c r="AA259" i="24"/>
  <c r="AB259" i="24"/>
  <c r="AC259" i="24"/>
  <c r="Z260" i="24"/>
  <c r="AA260" i="24"/>
  <c r="AB260" i="24"/>
  <c r="AC260" i="24"/>
  <c r="Z261" i="24"/>
  <c r="AA261" i="24"/>
  <c r="AB261" i="24"/>
  <c r="AC261" i="24"/>
  <c r="Z262" i="24"/>
  <c r="AA262" i="24"/>
  <c r="AB262" i="24"/>
  <c r="AC262" i="24"/>
  <c r="Z263" i="24"/>
  <c r="AA263" i="24"/>
  <c r="AB263" i="24"/>
  <c r="AC263" i="24"/>
  <c r="Z264" i="24"/>
  <c r="AA264" i="24"/>
  <c r="AB264" i="24"/>
  <c r="AC264" i="24"/>
  <c r="Z265" i="24"/>
  <c r="AA265" i="24"/>
  <c r="AB265" i="24"/>
  <c r="AC265" i="24"/>
  <c r="Z266" i="24"/>
  <c r="AA266" i="24"/>
  <c r="AB266" i="24"/>
  <c r="AC266" i="24"/>
  <c r="Z267" i="24"/>
  <c r="AA267" i="24"/>
  <c r="AB267" i="24"/>
  <c r="AC267" i="24"/>
  <c r="Z268" i="24"/>
  <c r="AA268" i="24"/>
  <c r="AB268" i="24"/>
  <c r="AC268" i="24"/>
  <c r="Z269" i="24"/>
  <c r="AA269" i="24"/>
  <c r="AB269" i="24"/>
  <c r="AC269" i="24"/>
  <c r="Z270" i="24"/>
  <c r="AA270" i="24"/>
  <c r="AB270" i="24"/>
  <c r="AC270" i="24"/>
  <c r="Z271" i="24"/>
  <c r="AA271" i="24"/>
  <c r="AB271" i="24"/>
  <c r="AC271" i="24"/>
  <c r="Z272" i="24"/>
  <c r="AA272" i="24"/>
  <c r="AB272" i="24"/>
  <c r="AC272" i="24"/>
  <c r="Z273" i="24"/>
  <c r="AA273" i="24"/>
  <c r="AB273" i="24"/>
  <c r="AC273" i="24"/>
  <c r="Z274" i="24"/>
  <c r="AA274" i="24"/>
  <c r="AB274" i="24"/>
  <c r="AC274" i="24"/>
  <c r="Z275" i="24"/>
  <c r="AA275" i="24"/>
  <c r="AB275" i="24"/>
  <c r="AC275" i="24"/>
  <c r="Z276" i="24"/>
  <c r="AA276" i="24"/>
  <c r="AB276" i="24"/>
  <c r="AC276" i="24"/>
  <c r="Z277" i="24"/>
  <c r="AA277" i="24"/>
  <c r="AB277" i="24"/>
  <c r="AC277" i="24"/>
  <c r="Z278" i="24"/>
  <c r="AA278" i="24"/>
  <c r="AB278" i="24"/>
  <c r="AC278" i="24"/>
  <c r="Z279" i="24"/>
  <c r="AA279" i="24"/>
  <c r="AB279" i="24"/>
  <c r="AC279" i="24"/>
  <c r="Z280" i="24"/>
  <c r="AA280" i="24"/>
  <c r="AB280" i="24"/>
  <c r="AC280" i="24"/>
  <c r="Z281" i="24"/>
  <c r="AA281" i="24"/>
  <c r="AB281" i="24"/>
  <c r="AC281" i="24"/>
  <c r="Z282" i="24"/>
  <c r="AA282" i="24"/>
  <c r="AB282" i="24"/>
  <c r="AC282" i="24"/>
  <c r="Z283" i="24"/>
  <c r="AA283" i="24"/>
  <c r="AB283" i="24"/>
  <c r="AC283" i="24"/>
  <c r="Z284" i="24"/>
  <c r="AA284" i="24"/>
  <c r="AB284" i="24"/>
  <c r="AC284" i="24"/>
  <c r="Z285" i="24"/>
  <c r="AA285" i="24"/>
  <c r="AB285" i="24"/>
  <c r="AC285" i="24"/>
  <c r="Z286" i="24"/>
  <c r="AA286" i="24"/>
  <c r="AB286" i="24"/>
  <c r="AC286" i="24"/>
  <c r="Z287" i="24"/>
  <c r="AA287" i="24"/>
  <c r="AB287" i="24"/>
  <c r="AC287" i="24"/>
  <c r="Z288" i="24"/>
  <c r="AA288" i="24"/>
  <c r="AB288" i="24"/>
  <c r="AC288" i="24"/>
  <c r="Z289" i="24"/>
  <c r="AA289" i="24"/>
  <c r="AB289" i="24"/>
  <c r="AC289" i="24"/>
  <c r="Z290" i="24"/>
  <c r="AA290" i="24"/>
  <c r="AB290" i="24"/>
  <c r="AC290" i="24"/>
  <c r="Z291" i="24"/>
  <c r="AA291" i="24"/>
  <c r="AB291" i="24"/>
  <c r="AC291" i="24"/>
  <c r="Z292" i="24"/>
  <c r="AA292" i="24"/>
  <c r="AB292" i="24"/>
  <c r="AC292" i="24"/>
  <c r="Z293" i="24"/>
  <c r="AA293" i="24"/>
  <c r="AB293" i="24"/>
  <c r="AC293" i="24"/>
  <c r="Z294" i="24"/>
  <c r="AA294" i="24"/>
  <c r="AB294" i="24"/>
  <c r="AC294" i="24"/>
  <c r="Z295" i="24"/>
  <c r="AA295" i="24"/>
  <c r="AB295" i="24"/>
  <c r="AC295" i="24"/>
  <c r="Z296" i="24"/>
  <c r="AA296" i="24"/>
  <c r="AB296" i="24"/>
  <c r="AC296" i="24"/>
  <c r="Z297" i="24"/>
  <c r="AA297" i="24"/>
  <c r="AB297" i="24"/>
  <c r="AC297" i="24"/>
  <c r="Z298" i="24"/>
  <c r="AA298" i="24"/>
  <c r="AB298" i="24"/>
  <c r="AC298" i="24"/>
  <c r="AA5" i="24"/>
  <c r="AB5" i="24"/>
  <c r="AC5" i="24"/>
  <c r="Z5" i="24"/>
  <c r="O33" i="36"/>
  <c r="O34" i="36"/>
  <c r="O43" i="36"/>
  <c r="O46" i="36"/>
  <c r="O99" i="36" s="1"/>
  <c r="O101" i="36" s="1"/>
  <c r="G5" i="24"/>
  <c r="M6" i="30" l="1"/>
  <c r="M7" i="30"/>
  <c r="M8" i="30"/>
  <c r="M9" i="30"/>
  <c r="M10" i="30"/>
  <c r="M11" i="30"/>
  <c r="M12" i="30"/>
  <c r="M13" i="30"/>
  <c r="M14" i="30"/>
  <c r="M15" i="30"/>
  <c r="M16" i="30"/>
  <c r="M17" i="30"/>
  <c r="M18" i="30"/>
  <c r="M19" i="30"/>
  <c r="M20" i="30"/>
  <c r="M21" i="30"/>
  <c r="M22" i="30"/>
  <c r="M23" i="30"/>
  <c r="M24" i="30"/>
  <c r="M25" i="30"/>
  <c r="M26" i="30"/>
  <c r="M27" i="30"/>
  <c r="M28" i="30"/>
  <c r="M29" i="30"/>
  <c r="M30" i="30"/>
  <c r="M31" i="30"/>
  <c r="M32" i="30"/>
  <c r="M33" i="30"/>
  <c r="M34" i="30"/>
  <c r="M35" i="30"/>
  <c r="M36" i="30"/>
  <c r="M37" i="30"/>
  <c r="M38" i="30"/>
  <c r="M39" i="30"/>
  <c r="M40" i="30"/>
  <c r="M41" i="30"/>
  <c r="M42" i="30"/>
  <c r="M43" i="30"/>
  <c r="M44" i="30"/>
  <c r="M45" i="30"/>
  <c r="M46" i="30"/>
  <c r="M47" i="30"/>
  <c r="M48" i="30"/>
  <c r="M49" i="30"/>
  <c r="M50" i="30"/>
  <c r="M51" i="30"/>
  <c r="M52" i="30"/>
  <c r="M53" i="30"/>
  <c r="M54" i="30"/>
  <c r="M55" i="30"/>
  <c r="M56" i="30"/>
  <c r="M57" i="30"/>
  <c r="M58" i="30"/>
  <c r="M59" i="30"/>
  <c r="M60" i="30"/>
  <c r="M61" i="30"/>
  <c r="M62" i="30"/>
  <c r="M63" i="30"/>
  <c r="M64" i="30"/>
  <c r="M65" i="30"/>
  <c r="M66" i="30"/>
  <c r="M67" i="30"/>
  <c r="M68" i="30"/>
  <c r="M69" i="30"/>
  <c r="M70" i="30"/>
  <c r="M71" i="30"/>
  <c r="M72" i="30"/>
  <c r="M73" i="30"/>
  <c r="M74" i="30"/>
  <c r="M75" i="30"/>
  <c r="M76" i="30"/>
  <c r="M77" i="30"/>
  <c r="M78" i="30"/>
  <c r="M79" i="30"/>
  <c r="M80" i="30"/>
  <c r="M81" i="30"/>
  <c r="M82" i="30"/>
  <c r="M83" i="30"/>
  <c r="M84" i="30"/>
  <c r="M85" i="30"/>
  <c r="M86" i="30"/>
  <c r="M87" i="30"/>
  <c r="M88" i="30"/>
  <c r="M89" i="30"/>
  <c r="M90" i="30"/>
  <c r="M91" i="30"/>
  <c r="M92" i="30"/>
  <c r="M93" i="30"/>
  <c r="M94" i="30"/>
  <c r="M95" i="30"/>
  <c r="M96" i="30"/>
  <c r="M97" i="30"/>
  <c r="M98" i="30"/>
  <c r="M99" i="30"/>
  <c r="M100" i="30"/>
  <c r="M101" i="30"/>
  <c r="M102" i="30"/>
  <c r="M103" i="30"/>
  <c r="M104" i="30"/>
  <c r="M105" i="30"/>
  <c r="M106" i="30"/>
  <c r="M107" i="30"/>
  <c r="M108" i="30"/>
  <c r="M109" i="30"/>
  <c r="M110" i="30"/>
  <c r="M111" i="30"/>
  <c r="M112" i="30"/>
  <c r="M113" i="30"/>
  <c r="M114" i="30"/>
  <c r="M115" i="30"/>
  <c r="M116" i="30"/>
  <c r="M117" i="30"/>
  <c r="M118" i="30"/>
  <c r="M119" i="30"/>
  <c r="M120" i="30"/>
  <c r="M121" i="30"/>
  <c r="M122" i="30"/>
  <c r="M123" i="30"/>
  <c r="M124" i="30"/>
  <c r="M125" i="30"/>
  <c r="M126" i="30"/>
  <c r="M127" i="30"/>
  <c r="M128" i="30"/>
  <c r="M129" i="30"/>
  <c r="M130" i="30"/>
  <c r="M131" i="30"/>
  <c r="M132" i="30"/>
  <c r="M133" i="30"/>
  <c r="M134" i="30"/>
  <c r="M135" i="30"/>
  <c r="M136" i="30"/>
  <c r="M137" i="30"/>
  <c r="M138" i="30"/>
  <c r="M139" i="30"/>
  <c r="M140" i="30"/>
  <c r="M141" i="30"/>
  <c r="M142" i="30"/>
  <c r="M143" i="30"/>
  <c r="M144" i="30"/>
  <c r="M145" i="30"/>
  <c r="M146" i="30"/>
  <c r="M147" i="30"/>
  <c r="M148" i="30"/>
  <c r="M149" i="30"/>
  <c r="M150" i="30"/>
  <c r="M151" i="30"/>
  <c r="M152" i="30"/>
  <c r="M153" i="30"/>
  <c r="M154" i="30"/>
  <c r="M155" i="30"/>
  <c r="M156" i="30"/>
  <c r="M157" i="30"/>
  <c r="M158" i="30"/>
  <c r="M159" i="30"/>
  <c r="M160" i="30"/>
  <c r="M161" i="30"/>
  <c r="M162" i="30"/>
  <c r="M163" i="30"/>
  <c r="M164" i="30"/>
  <c r="M165" i="30"/>
  <c r="M166" i="30"/>
  <c r="M167" i="30"/>
  <c r="M168" i="30"/>
  <c r="M169" i="30"/>
  <c r="M170" i="30"/>
  <c r="M171" i="30"/>
  <c r="M172" i="30"/>
  <c r="M173" i="30"/>
  <c r="M174" i="30"/>
  <c r="M175" i="30"/>
  <c r="M176" i="30"/>
  <c r="M177" i="30"/>
  <c r="M178" i="30"/>
  <c r="M179" i="30"/>
  <c r="M180" i="30"/>
  <c r="M181" i="30"/>
  <c r="M182" i="30"/>
  <c r="M183" i="30"/>
  <c r="M184" i="30"/>
  <c r="M185" i="30"/>
  <c r="M186" i="30"/>
  <c r="M187" i="30"/>
  <c r="M188" i="30"/>
  <c r="M189" i="30"/>
  <c r="M190" i="30"/>
  <c r="M191" i="30"/>
  <c r="M192" i="30"/>
  <c r="M193" i="30"/>
  <c r="M194" i="30"/>
  <c r="M195" i="30"/>
  <c r="M196" i="30"/>
  <c r="M197" i="30"/>
  <c r="M198" i="30"/>
  <c r="M199" i="30"/>
  <c r="M200" i="30"/>
  <c r="M201" i="30"/>
  <c r="M202" i="30"/>
  <c r="M203" i="30"/>
  <c r="M204" i="30"/>
  <c r="M205" i="30"/>
  <c r="M206" i="30"/>
  <c r="M207" i="30"/>
  <c r="M208" i="30"/>
  <c r="M209" i="30"/>
  <c r="M210" i="30"/>
  <c r="M211" i="30"/>
  <c r="M212" i="30"/>
  <c r="M213" i="30"/>
  <c r="M214" i="30"/>
  <c r="M215" i="30"/>
  <c r="M216" i="30"/>
  <c r="M217" i="30"/>
  <c r="M218" i="30"/>
  <c r="M219" i="30"/>
  <c r="M220" i="30"/>
  <c r="M221" i="30"/>
  <c r="M222" i="30"/>
  <c r="M223" i="30"/>
  <c r="M224" i="30"/>
  <c r="M225" i="30"/>
  <c r="M226" i="30"/>
  <c r="M227" i="30"/>
  <c r="M228" i="30"/>
  <c r="M229" i="30"/>
  <c r="M230" i="30"/>
  <c r="M231" i="30"/>
  <c r="M232" i="30"/>
  <c r="M233" i="30"/>
  <c r="M234" i="30"/>
  <c r="M235" i="30"/>
  <c r="M236" i="30"/>
  <c r="M237" i="30"/>
  <c r="M238" i="30"/>
  <c r="M239" i="30"/>
  <c r="M240" i="30"/>
  <c r="M241" i="30"/>
  <c r="M242" i="30"/>
  <c r="M243" i="30"/>
  <c r="M244" i="30"/>
  <c r="M245" i="30"/>
  <c r="M246" i="30"/>
  <c r="M247" i="30"/>
  <c r="M248" i="30"/>
  <c r="M249" i="30"/>
  <c r="M250" i="30"/>
  <c r="M251" i="30"/>
  <c r="M252" i="30"/>
  <c r="M253" i="30"/>
  <c r="M254" i="30"/>
  <c r="M255" i="30"/>
  <c r="M256" i="30"/>
  <c r="M257" i="30"/>
  <c r="M258" i="30"/>
  <c r="M259" i="30"/>
  <c r="M260" i="30"/>
  <c r="M261" i="30"/>
  <c r="M262" i="30"/>
  <c r="M263" i="30"/>
  <c r="M264" i="30"/>
  <c r="M265" i="30"/>
  <c r="M266" i="30"/>
  <c r="M267" i="30"/>
  <c r="M268" i="30"/>
  <c r="M269" i="30"/>
  <c r="M270" i="30"/>
  <c r="M271" i="30"/>
  <c r="M272" i="30"/>
  <c r="M273" i="30"/>
  <c r="M274" i="30"/>
  <c r="M275" i="30"/>
  <c r="M276" i="30"/>
  <c r="M277" i="30"/>
  <c r="M278" i="30"/>
  <c r="M279" i="30"/>
  <c r="M280" i="30"/>
  <c r="M281" i="30"/>
  <c r="M282" i="30"/>
  <c r="M283" i="30"/>
  <c r="M284" i="30"/>
  <c r="M285" i="30"/>
  <c r="M286" i="30"/>
  <c r="M287" i="30"/>
  <c r="M288" i="30"/>
  <c r="M289" i="30"/>
  <c r="M290" i="30"/>
  <c r="M291" i="30"/>
  <c r="M292" i="30"/>
  <c r="M293" i="30"/>
  <c r="M294" i="30"/>
  <c r="M295" i="30"/>
  <c r="M296" i="30"/>
  <c r="M297" i="30"/>
  <c r="M298" i="30"/>
  <c r="M5" i="30"/>
  <c r="C7" i="38" a="1"/>
  <c r="C7" i="38" s="1"/>
  <c r="D7" i="38" a="1"/>
  <c r="D7" i="38" s="1"/>
  <c r="E7" i="38" a="1"/>
  <c r="E7" i="38" s="1"/>
  <c r="F7" i="38" a="1"/>
  <c r="F7" i="38" s="1"/>
  <c r="G7" i="38" a="1"/>
  <c r="G7" i="38" s="1"/>
  <c r="C8" i="38" a="1"/>
  <c r="C8" i="38" s="1"/>
  <c r="D8" i="38" a="1"/>
  <c r="D8" i="38" s="1"/>
  <c r="E8" i="38" a="1"/>
  <c r="E8" i="38" s="1"/>
  <c r="F8" i="38" a="1"/>
  <c r="F8" i="38" s="1"/>
  <c r="G8" i="38" a="1"/>
  <c r="G8" i="38" s="1"/>
  <c r="C9" i="38" a="1"/>
  <c r="C9" i="38" s="1"/>
  <c r="D9" i="38" a="1"/>
  <c r="D9" i="38" s="1"/>
  <c r="E9" i="38" a="1"/>
  <c r="E9" i="38" s="1"/>
  <c r="F9" i="38" a="1"/>
  <c r="F9" i="38" s="1"/>
  <c r="G9" i="38" a="1"/>
  <c r="G9" i="38" s="1"/>
  <c r="C10" i="38" a="1"/>
  <c r="C10" i="38" s="1"/>
  <c r="D10" i="38" a="1"/>
  <c r="D10" i="38" s="1"/>
  <c r="E10" i="38" a="1"/>
  <c r="E10" i="38" s="1"/>
  <c r="F10" i="38" a="1"/>
  <c r="F10" i="38" s="1"/>
  <c r="G10" i="38" a="1"/>
  <c r="G10" i="38" s="1"/>
  <c r="D6" i="38" a="1"/>
  <c r="D6" i="38" s="1"/>
  <c r="E6" i="38" a="1"/>
  <c r="E6" i="38" s="1"/>
  <c r="F6" i="38" a="1"/>
  <c r="F6" i="38" s="1"/>
  <c r="G6" i="38" a="1"/>
  <c r="G6" i="38" s="1"/>
  <c r="C6" i="38" a="1"/>
  <c r="C6" i="38" s="1"/>
  <c r="G5" i="38"/>
  <c r="F5" i="38"/>
  <c r="E5" i="38"/>
  <c r="D5" i="38"/>
  <c r="C5" i="38"/>
  <c r="A1" i="38"/>
  <c r="A1" i="20" l="1"/>
  <c r="A1" i="42"/>
  <c r="J5" i="24" l="1"/>
  <c r="G26" i="42" l="1"/>
  <c r="G25" i="42"/>
  <c r="G24" i="42"/>
  <c r="G23" i="42"/>
  <c r="G22" i="42"/>
  <c r="G21" i="42"/>
  <c r="G20" i="42"/>
  <c r="G18" i="42"/>
  <c r="G19" i="42"/>
  <c r="G17" i="42"/>
  <c r="G14" i="42"/>
  <c r="G13" i="42"/>
  <c r="G12" i="42"/>
  <c r="G11" i="42"/>
  <c r="G10" i="42"/>
  <c r="G9" i="42"/>
  <c r="G8" i="42"/>
  <c r="G7" i="42"/>
  <c r="G6" i="42"/>
  <c r="D33" i="42"/>
  <c r="D31" i="42"/>
  <c r="D26" i="42"/>
  <c r="D25" i="42"/>
  <c r="D24" i="42"/>
  <c r="D23" i="42"/>
  <c r="D22" i="42"/>
  <c r="D21" i="42"/>
  <c r="D20" i="42"/>
  <c r="D19" i="42"/>
  <c r="D18" i="42"/>
  <c r="D17" i="42"/>
  <c r="D16" i="42"/>
  <c r="D15" i="42"/>
  <c r="D14" i="42"/>
  <c r="D13" i="42"/>
  <c r="D12" i="42"/>
  <c r="D11" i="42"/>
  <c r="D10" i="42"/>
  <c r="D9" i="42"/>
  <c r="D8" i="42"/>
  <c r="D7" i="42"/>
  <c r="D6" i="42"/>
  <c r="D5" i="42"/>
  <c r="A1" i="23"/>
  <c r="C6" i="42" s="1"/>
  <c r="E12" i="41"/>
  <c r="E11" i="41"/>
  <c r="E10" i="41"/>
  <c r="E9" i="41"/>
  <c r="E8" i="41"/>
  <c r="E7" i="41"/>
  <c r="E6" i="41"/>
  <c r="A1" i="40"/>
  <c r="C7" i="42" l="1"/>
  <c r="B5" i="30" l="1"/>
  <c r="E5" i="30" s="1"/>
  <c r="B134" i="30"/>
  <c r="D134" i="30" s="1"/>
  <c r="B135" i="30"/>
  <c r="E135" i="30" s="1"/>
  <c r="H135" i="30" s="1"/>
  <c r="B136" i="30"/>
  <c r="E136" i="30" s="1"/>
  <c r="H136" i="30" s="1"/>
  <c r="B137" i="30"/>
  <c r="E137" i="30" s="1"/>
  <c r="H137" i="30" s="1"/>
  <c r="B138" i="30"/>
  <c r="E138" i="30" s="1"/>
  <c r="H138" i="30" s="1"/>
  <c r="B139" i="30"/>
  <c r="D139" i="30" s="1"/>
  <c r="B140" i="30"/>
  <c r="E140" i="30" s="1"/>
  <c r="H140" i="30" s="1"/>
  <c r="B141" i="30"/>
  <c r="D141" i="30" s="1"/>
  <c r="B142" i="30"/>
  <c r="E142" i="30" s="1"/>
  <c r="H142" i="30" s="1"/>
  <c r="B143" i="30"/>
  <c r="E143" i="30" s="1"/>
  <c r="H143" i="30" s="1"/>
  <c r="B144" i="30"/>
  <c r="E144" i="30" s="1"/>
  <c r="H144" i="30" s="1"/>
  <c r="B145" i="30"/>
  <c r="D145" i="30" s="1"/>
  <c r="B146" i="30"/>
  <c r="D146" i="30" s="1"/>
  <c r="B147" i="30"/>
  <c r="E147" i="30" s="1"/>
  <c r="H147" i="30" s="1"/>
  <c r="B148" i="30"/>
  <c r="E148" i="30" s="1"/>
  <c r="H148" i="30" s="1"/>
  <c r="B149" i="30"/>
  <c r="E149" i="30" s="1"/>
  <c r="H149" i="30" s="1"/>
  <c r="B150" i="30"/>
  <c r="E150" i="30" s="1"/>
  <c r="H150" i="30" s="1"/>
  <c r="B151" i="30"/>
  <c r="D151" i="30" s="1"/>
  <c r="B152" i="30"/>
  <c r="E152" i="30" s="1"/>
  <c r="H152" i="30" s="1"/>
  <c r="B153" i="30"/>
  <c r="D153" i="30" s="1"/>
  <c r="B154" i="30"/>
  <c r="E154" i="30" s="1"/>
  <c r="H154" i="30" s="1"/>
  <c r="B155" i="30"/>
  <c r="E155" i="30" s="1"/>
  <c r="H155" i="30" s="1"/>
  <c r="B156" i="30"/>
  <c r="E156" i="30" s="1"/>
  <c r="H156" i="30" s="1"/>
  <c r="B157" i="30"/>
  <c r="D157" i="30" s="1"/>
  <c r="B158" i="30"/>
  <c r="D158" i="30" s="1"/>
  <c r="B159" i="30"/>
  <c r="E159" i="30" s="1"/>
  <c r="H159" i="30" s="1"/>
  <c r="B160" i="30"/>
  <c r="E160" i="30" s="1"/>
  <c r="H160" i="30" s="1"/>
  <c r="B161" i="30"/>
  <c r="E161" i="30" s="1"/>
  <c r="H161" i="30" s="1"/>
  <c r="B162" i="30"/>
  <c r="E162" i="30" s="1"/>
  <c r="H162" i="30" s="1"/>
  <c r="B163" i="30"/>
  <c r="C163" i="30" s="1"/>
  <c r="B164" i="30"/>
  <c r="E164" i="30" s="1"/>
  <c r="H164" i="30" s="1"/>
  <c r="B165" i="30"/>
  <c r="D165" i="30" s="1"/>
  <c r="B166" i="30"/>
  <c r="E166" i="30" s="1"/>
  <c r="H166" i="30" s="1"/>
  <c r="B167" i="30"/>
  <c r="E167" i="30" s="1"/>
  <c r="H167" i="30" s="1"/>
  <c r="B168" i="30"/>
  <c r="E168" i="30" s="1"/>
  <c r="H168" i="30" s="1"/>
  <c r="B169" i="30"/>
  <c r="D169" i="30" s="1"/>
  <c r="B170" i="30"/>
  <c r="D170" i="30" s="1"/>
  <c r="B171" i="30"/>
  <c r="E171" i="30" s="1"/>
  <c r="H171" i="30" s="1"/>
  <c r="B172" i="30"/>
  <c r="E172" i="30" s="1"/>
  <c r="H172" i="30" s="1"/>
  <c r="B173" i="30"/>
  <c r="E173" i="30" s="1"/>
  <c r="H173" i="30" s="1"/>
  <c r="B174" i="30"/>
  <c r="E174" i="30" s="1"/>
  <c r="H174" i="30" s="1"/>
  <c r="B175" i="30"/>
  <c r="D175" i="30" s="1"/>
  <c r="B176" i="30"/>
  <c r="E176" i="30" s="1"/>
  <c r="H176" i="30" s="1"/>
  <c r="B177" i="30"/>
  <c r="D177" i="30" s="1"/>
  <c r="B178" i="30"/>
  <c r="E178" i="30" s="1"/>
  <c r="H178" i="30" s="1"/>
  <c r="B179" i="30"/>
  <c r="E179" i="30" s="1"/>
  <c r="H179" i="30" s="1"/>
  <c r="B180" i="30"/>
  <c r="E180" i="30" s="1"/>
  <c r="H180" i="30" s="1"/>
  <c r="B181" i="30"/>
  <c r="D181" i="30" s="1"/>
  <c r="B182" i="30"/>
  <c r="D182" i="30" s="1"/>
  <c r="B183" i="30"/>
  <c r="E183" i="30" s="1"/>
  <c r="H183" i="30" s="1"/>
  <c r="B184" i="30"/>
  <c r="E184" i="30" s="1"/>
  <c r="H184" i="30" s="1"/>
  <c r="B185" i="30"/>
  <c r="E185" i="30" s="1"/>
  <c r="H185" i="30" s="1"/>
  <c r="B186" i="30"/>
  <c r="E186" i="30" s="1"/>
  <c r="H186" i="30" s="1"/>
  <c r="B187" i="30"/>
  <c r="E187" i="30" s="1"/>
  <c r="H187" i="30" s="1"/>
  <c r="B188" i="30"/>
  <c r="E188" i="30" s="1"/>
  <c r="H188" i="30" s="1"/>
  <c r="B189" i="30"/>
  <c r="D189" i="30" s="1"/>
  <c r="B190" i="30"/>
  <c r="E190" i="30" s="1"/>
  <c r="H190" i="30" s="1"/>
  <c r="B191" i="30"/>
  <c r="E191" i="30" s="1"/>
  <c r="H191" i="30" s="1"/>
  <c r="B192" i="30"/>
  <c r="E192" i="30" s="1"/>
  <c r="H192" i="30" s="1"/>
  <c r="B193" i="30"/>
  <c r="D193" i="30" s="1"/>
  <c r="B194" i="30"/>
  <c r="D194" i="30" s="1"/>
  <c r="B195" i="30"/>
  <c r="E195" i="30" s="1"/>
  <c r="H195" i="30" s="1"/>
  <c r="B196" i="30"/>
  <c r="E196" i="30" s="1"/>
  <c r="H196" i="30" s="1"/>
  <c r="B197" i="30"/>
  <c r="E197" i="30" s="1"/>
  <c r="H197" i="30" s="1"/>
  <c r="B198" i="30"/>
  <c r="E198" i="30" s="1"/>
  <c r="H198" i="30" s="1"/>
  <c r="B199" i="30"/>
  <c r="D199" i="30" s="1"/>
  <c r="B200" i="30"/>
  <c r="E200" i="30" s="1"/>
  <c r="H200" i="30" s="1"/>
  <c r="B201" i="30"/>
  <c r="D201" i="30" s="1"/>
  <c r="B202" i="30"/>
  <c r="E202" i="30" s="1"/>
  <c r="H202" i="30" s="1"/>
  <c r="B203" i="30"/>
  <c r="E203" i="30" s="1"/>
  <c r="H203" i="30" s="1"/>
  <c r="B204" i="30"/>
  <c r="E204" i="30" s="1"/>
  <c r="H204" i="30" s="1"/>
  <c r="B205" i="30"/>
  <c r="E205" i="30" s="1"/>
  <c r="H205" i="30" s="1"/>
  <c r="B206" i="30"/>
  <c r="D206" i="30" s="1"/>
  <c r="B207" i="30"/>
  <c r="E207" i="30" s="1"/>
  <c r="H207" i="30" s="1"/>
  <c r="B208" i="30"/>
  <c r="E208" i="30" s="1"/>
  <c r="H208" i="30" s="1"/>
  <c r="B209" i="30"/>
  <c r="E209" i="30" s="1"/>
  <c r="H209" i="30" s="1"/>
  <c r="B210" i="30"/>
  <c r="E210" i="30" s="1"/>
  <c r="H210" i="30" s="1"/>
  <c r="B211" i="30"/>
  <c r="E211" i="30" s="1"/>
  <c r="H211" i="30" s="1"/>
  <c r="B212" i="30"/>
  <c r="E212" i="30" s="1"/>
  <c r="H212" i="30" s="1"/>
  <c r="B213" i="30"/>
  <c r="D213" i="30" s="1"/>
  <c r="B214" i="30"/>
  <c r="E214" i="30" s="1"/>
  <c r="H214" i="30" s="1"/>
  <c r="B215" i="30"/>
  <c r="E215" i="30" s="1"/>
  <c r="H215" i="30" s="1"/>
  <c r="B216" i="30"/>
  <c r="E216" i="30" s="1"/>
  <c r="H216" i="30" s="1"/>
  <c r="B217" i="30"/>
  <c r="D217" i="30" s="1"/>
  <c r="B218" i="30"/>
  <c r="D218" i="30" s="1"/>
  <c r="B219" i="30"/>
  <c r="E219" i="30" s="1"/>
  <c r="H219" i="30" s="1"/>
  <c r="B220" i="30"/>
  <c r="E220" i="30" s="1"/>
  <c r="H220" i="30" s="1"/>
  <c r="B221" i="30"/>
  <c r="E221" i="30" s="1"/>
  <c r="H221" i="30" s="1"/>
  <c r="B222" i="30"/>
  <c r="E222" i="30" s="1"/>
  <c r="H222" i="30" s="1"/>
  <c r="B223" i="30"/>
  <c r="D223" i="30" s="1"/>
  <c r="B224" i="30"/>
  <c r="E224" i="30" s="1"/>
  <c r="H224" i="30" s="1"/>
  <c r="B225" i="30"/>
  <c r="D225" i="30" s="1"/>
  <c r="B226" i="30"/>
  <c r="E226" i="30" s="1"/>
  <c r="H226" i="30" s="1"/>
  <c r="B227" i="30"/>
  <c r="E227" i="30" s="1"/>
  <c r="H227" i="30" s="1"/>
  <c r="B228" i="30"/>
  <c r="E228" i="30" s="1"/>
  <c r="H228" i="30" s="1"/>
  <c r="B229" i="30"/>
  <c r="E229" i="30" s="1"/>
  <c r="H229" i="30" s="1"/>
  <c r="B230" i="30"/>
  <c r="D230" i="30" s="1"/>
  <c r="B231" i="30"/>
  <c r="E231" i="30" s="1"/>
  <c r="H231" i="30" s="1"/>
  <c r="B232" i="30"/>
  <c r="E232" i="30" s="1"/>
  <c r="H232" i="30" s="1"/>
  <c r="B233" i="30"/>
  <c r="E233" i="30" s="1"/>
  <c r="H233" i="30" s="1"/>
  <c r="B234" i="30"/>
  <c r="E234" i="30" s="1"/>
  <c r="H234" i="30" s="1"/>
  <c r="B235" i="30"/>
  <c r="C235" i="30" s="1"/>
  <c r="B236" i="30"/>
  <c r="E236" i="30" s="1"/>
  <c r="H236" i="30" s="1"/>
  <c r="B237" i="30"/>
  <c r="D237" i="30" s="1"/>
  <c r="B238" i="30"/>
  <c r="E238" i="30" s="1"/>
  <c r="H238" i="30" s="1"/>
  <c r="B239" i="30"/>
  <c r="E239" i="30" s="1"/>
  <c r="H239" i="30" s="1"/>
  <c r="B240" i="30"/>
  <c r="E240" i="30" s="1"/>
  <c r="H240" i="30" s="1"/>
  <c r="B241" i="30"/>
  <c r="D241" i="30" s="1"/>
  <c r="B242" i="30"/>
  <c r="D242" i="30" s="1"/>
  <c r="B243" i="30"/>
  <c r="E243" i="30" s="1"/>
  <c r="H243" i="30" s="1"/>
  <c r="B244" i="30"/>
  <c r="E244" i="30" s="1"/>
  <c r="H244" i="30" s="1"/>
  <c r="B245" i="30"/>
  <c r="E245" i="30" s="1"/>
  <c r="H245" i="30" s="1"/>
  <c r="B246" i="30"/>
  <c r="E246" i="30" s="1"/>
  <c r="H246" i="30" s="1"/>
  <c r="B247" i="30"/>
  <c r="C247" i="30" s="1"/>
  <c r="B248" i="30"/>
  <c r="E248" i="30" s="1"/>
  <c r="H248" i="30" s="1"/>
  <c r="B249" i="30"/>
  <c r="D249" i="30" s="1"/>
  <c r="B250" i="30"/>
  <c r="E250" i="30" s="1"/>
  <c r="H250" i="30" s="1"/>
  <c r="B251" i="30"/>
  <c r="E251" i="30" s="1"/>
  <c r="H251" i="30" s="1"/>
  <c r="B252" i="30"/>
  <c r="E252" i="30" s="1"/>
  <c r="H252" i="30" s="1"/>
  <c r="B253" i="30"/>
  <c r="E253" i="30" s="1"/>
  <c r="H253" i="30" s="1"/>
  <c r="B254" i="30"/>
  <c r="D254" i="30" s="1"/>
  <c r="B255" i="30"/>
  <c r="E255" i="30" s="1"/>
  <c r="H255" i="30" s="1"/>
  <c r="B256" i="30"/>
  <c r="E256" i="30" s="1"/>
  <c r="H256" i="30" s="1"/>
  <c r="B257" i="30"/>
  <c r="E257" i="30" s="1"/>
  <c r="H257" i="30" s="1"/>
  <c r="B258" i="30"/>
  <c r="E258" i="30" s="1"/>
  <c r="H258" i="30" s="1"/>
  <c r="B259" i="30"/>
  <c r="E259" i="30" s="1"/>
  <c r="H259" i="30" s="1"/>
  <c r="B260" i="30"/>
  <c r="E260" i="30" s="1"/>
  <c r="H260" i="30" s="1"/>
  <c r="B261" i="30"/>
  <c r="D261" i="30" s="1"/>
  <c r="B262" i="30"/>
  <c r="E262" i="30" s="1"/>
  <c r="H262" i="30" s="1"/>
  <c r="B263" i="30"/>
  <c r="E263" i="30" s="1"/>
  <c r="H263" i="30" s="1"/>
  <c r="B264" i="30"/>
  <c r="E264" i="30" s="1"/>
  <c r="H264" i="30" s="1"/>
  <c r="B265" i="30"/>
  <c r="E265" i="30" s="1"/>
  <c r="H265" i="30" s="1"/>
  <c r="B266" i="30"/>
  <c r="D266" i="30" s="1"/>
  <c r="B267" i="30"/>
  <c r="E267" i="30" s="1"/>
  <c r="H267" i="30" s="1"/>
  <c r="B268" i="30"/>
  <c r="E268" i="30" s="1"/>
  <c r="H268" i="30" s="1"/>
  <c r="B269" i="30"/>
  <c r="E269" i="30" s="1"/>
  <c r="H269" i="30" s="1"/>
  <c r="B270" i="30"/>
  <c r="E270" i="30" s="1"/>
  <c r="H270" i="30" s="1"/>
  <c r="B271" i="30"/>
  <c r="C271" i="30" s="1"/>
  <c r="B272" i="30"/>
  <c r="E272" i="30" s="1"/>
  <c r="H272" i="30" s="1"/>
  <c r="B273" i="30"/>
  <c r="D273" i="30" s="1"/>
  <c r="B274" i="30"/>
  <c r="E274" i="30" s="1"/>
  <c r="H274" i="30" s="1"/>
  <c r="B275" i="30"/>
  <c r="E275" i="30" s="1"/>
  <c r="H275" i="30" s="1"/>
  <c r="B276" i="30"/>
  <c r="E276" i="30" s="1"/>
  <c r="H276" i="30" s="1"/>
  <c r="B277" i="30"/>
  <c r="D277" i="30" s="1"/>
  <c r="B278" i="30"/>
  <c r="D278" i="30" s="1"/>
  <c r="B279" i="30"/>
  <c r="E279" i="30" s="1"/>
  <c r="H279" i="30" s="1"/>
  <c r="B280" i="30"/>
  <c r="E280" i="30" s="1"/>
  <c r="H280" i="30" s="1"/>
  <c r="B281" i="30"/>
  <c r="E281" i="30" s="1"/>
  <c r="H281" i="30" s="1"/>
  <c r="B282" i="30"/>
  <c r="E282" i="30" s="1"/>
  <c r="H282" i="30" s="1"/>
  <c r="B283" i="30"/>
  <c r="D283" i="30" s="1"/>
  <c r="B284" i="30"/>
  <c r="E284" i="30" s="1"/>
  <c r="H284" i="30" s="1"/>
  <c r="B285" i="30"/>
  <c r="D285" i="30" s="1"/>
  <c r="B286" i="30"/>
  <c r="E286" i="30" s="1"/>
  <c r="H286" i="30" s="1"/>
  <c r="B287" i="30"/>
  <c r="E287" i="30" s="1"/>
  <c r="H287" i="30" s="1"/>
  <c r="B288" i="30"/>
  <c r="E288" i="30" s="1"/>
  <c r="H288" i="30" s="1"/>
  <c r="B289" i="30"/>
  <c r="E289" i="30" s="1"/>
  <c r="H289" i="30" s="1"/>
  <c r="B290" i="30"/>
  <c r="D290" i="30" s="1"/>
  <c r="B291" i="30"/>
  <c r="E291" i="30" s="1"/>
  <c r="H291" i="30" s="1"/>
  <c r="B292" i="30"/>
  <c r="E292" i="30" s="1"/>
  <c r="H292" i="30" s="1"/>
  <c r="B293" i="30"/>
  <c r="E293" i="30" s="1"/>
  <c r="H293" i="30" s="1"/>
  <c r="B294" i="30"/>
  <c r="E294" i="30" s="1"/>
  <c r="H294" i="30" s="1"/>
  <c r="B295" i="30"/>
  <c r="D295" i="30" s="1"/>
  <c r="B296" i="30"/>
  <c r="E296" i="30" s="1"/>
  <c r="H296" i="30" s="1"/>
  <c r="B297" i="30"/>
  <c r="D297" i="30" s="1"/>
  <c r="B298" i="30"/>
  <c r="E298" i="30" s="1"/>
  <c r="H298" i="30" s="1"/>
  <c r="J17" i="27"/>
  <c r="J5" i="27" s="1"/>
  <c r="A1" i="41"/>
  <c r="L296" i="30" l="1"/>
  <c r="J296" i="30"/>
  <c r="K296" i="30"/>
  <c r="I296" i="30"/>
  <c r="K260" i="30"/>
  <c r="J260" i="30"/>
  <c r="L260" i="30"/>
  <c r="I260" i="30"/>
  <c r="L212" i="30"/>
  <c r="J212" i="30"/>
  <c r="I212" i="30"/>
  <c r="K212" i="30"/>
  <c r="L176" i="30"/>
  <c r="K176" i="30"/>
  <c r="I176" i="30"/>
  <c r="J176" i="30"/>
  <c r="L140" i="30"/>
  <c r="J140" i="30"/>
  <c r="K140" i="30"/>
  <c r="I140" i="30"/>
  <c r="K259" i="30"/>
  <c r="J259" i="30"/>
  <c r="I259" i="30"/>
  <c r="L259" i="30"/>
  <c r="K211" i="30"/>
  <c r="L211" i="30"/>
  <c r="J211" i="30"/>
  <c r="I211" i="30"/>
  <c r="J270" i="30"/>
  <c r="L270" i="30"/>
  <c r="K270" i="30"/>
  <c r="I270" i="30"/>
  <c r="K234" i="30"/>
  <c r="L234" i="30"/>
  <c r="J234" i="30"/>
  <c r="I234" i="30"/>
  <c r="J186" i="30"/>
  <c r="K186" i="30"/>
  <c r="L186" i="30"/>
  <c r="I186" i="30"/>
  <c r="K293" i="30"/>
  <c r="I293" i="30"/>
  <c r="J293" i="30"/>
  <c r="L293" i="30"/>
  <c r="J257" i="30"/>
  <c r="I257" i="30"/>
  <c r="K257" i="30"/>
  <c r="L257" i="30"/>
  <c r="J197" i="30"/>
  <c r="L197" i="30"/>
  <c r="I197" i="30"/>
  <c r="K197" i="30"/>
  <c r="I149" i="30"/>
  <c r="K149" i="30"/>
  <c r="L149" i="30"/>
  <c r="J149" i="30"/>
  <c r="K280" i="30"/>
  <c r="I280" i="30"/>
  <c r="J280" i="30"/>
  <c r="L280" i="30"/>
  <c r="K232" i="30"/>
  <c r="L232" i="30"/>
  <c r="I232" i="30"/>
  <c r="J232" i="30"/>
  <c r="K196" i="30"/>
  <c r="L196" i="30"/>
  <c r="I196" i="30"/>
  <c r="J196" i="30"/>
  <c r="K160" i="30"/>
  <c r="I160" i="30"/>
  <c r="L160" i="30"/>
  <c r="J160" i="30"/>
  <c r="L298" i="30"/>
  <c r="J298" i="30"/>
  <c r="I298" i="30"/>
  <c r="K298" i="30"/>
  <c r="L286" i="30"/>
  <c r="J286" i="30"/>
  <c r="K286" i="30"/>
  <c r="I286" i="30"/>
  <c r="L274" i="30"/>
  <c r="J274" i="30"/>
  <c r="K274" i="30"/>
  <c r="I274" i="30"/>
  <c r="L262" i="30"/>
  <c r="J262" i="30"/>
  <c r="K262" i="30"/>
  <c r="I262" i="30"/>
  <c r="L250" i="30"/>
  <c r="J250" i="30"/>
  <c r="K250" i="30"/>
  <c r="I250" i="30"/>
  <c r="L238" i="30"/>
  <c r="J238" i="30"/>
  <c r="K238" i="30"/>
  <c r="I238" i="30"/>
  <c r="L226" i="30"/>
  <c r="J226" i="30"/>
  <c r="I226" i="30"/>
  <c r="K226" i="30"/>
  <c r="L214" i="30"/>
  <c r="J214" i="30"/>
  <c r="K214" i="30"/>
  <c r="I214" i="30"/>
  <c r="L202" i="30"/>
  <c r="J202" i="30"/>
  <c r="I202" i="30"/>
  <c r="K202" i="30"/>
  <c r="L190" i="30"/>
  <c r="J190" i="30"/>
  <c r="K190" i="30"/>
  <c r="I190" i="30"/>
  <c r="L178" i="30"/>
  <c r="J178" i="30"/>
  <c r="K178" i="30"/>
  <c r="I178" i="30"/>
  <c r="L166" i="30"/>
  <c r="J166" i="30"/>
  <c r="K166" i="30"/>
  <c r="I166" i="30"/>
  <c r="L154" i="30"/>
  <c r="J154" i="30"/>
  <c r="I154" i="30"/>
  <c r="K154" i="30"/>
  <c r="L142" i="30"/>
  <c r="J142" i="30"/>
  <c r="K142" i="30"/>
  <c r="I142" i="30"/>
  <c r="K236" i="30"/>
  <c r="J236" i="30"/>
  <c r="L236" i="30"/>
  <c r="I236" i="30"/>
  <c r="I282" i="30"/>
  <c r="J282" i="30"/>
  <c r="K282" i="30"/>
  <c r="L282" i="30"/>
  <c r="J198" i="30"/>
  <c r="L198" i="30"/>
  <c r="K198" i="30"/>
  <c r="I198" i="30"/>
  <c r="I138" i="30"/>
  <c r="J138" i="30"/>
  <c r="L138" i="30"/>
  <c r="K138" i="30"/>
  <c r="I221" i="30"/>
  <c r="K221" i="30"/>
  <c r="L221" i="30"/>
  <c r="J221" i="30"/>
  <c r="K292" i="30"/>
  <c r="I292" i="30"/>
  <c r="L292" i="30"/>
  <c r="J292" i="30"/>
  <c r="K208" i="30"/>
  <c r="I208" i="30"/>
  <c r="L208" i="30"/>
  <c r="J208" i="30"/>
  <c r="K136" i="30"/>
  <c r="I136" i="30"/>
  <c r="J136" i="30"/>
  <c r="L136" i="30"/>
  <c r="I243" i="30"/>
  <c r="J243" i="30"/>
  <c r="L243" i="30"/>
  <c r="K243" i="30"/>
  <c r="I171" i="30"/>
  <c r="J171" i="30"/>
  <c r="K171" i="30"/>
  <c r="L171" i="30"/>
  <c r="L272" i="30"/>
  <c r="J272" i="30"/>
  <c r="I272" i="30"/>
  <c r="K272" i="30"/>
  <c r="K188" i="30"/>
  <c r="J188" i="30"/>
  <c r="L188" i="30"/>
  <c r="I188" i="30"/>
  <c r="K222" i="30"/>
  <c r="I222" i="30"/>
  <c r="L222" i="30"/>
  <c r="J222" i="30"/>
  <c r="K150" i="30"/>
  <c r="L150" i="30"/>
  <c r="I150" i="30"/>
  <c r="J150" i="30"/>
  <c r="K233" i="30"/>
  <c r="L233" i="30"/>
  <c r="I233" i="30"/>
  <c r="J233" i="30"/>
  <c r="K161" i="30"/>
  <c r="L161" i="30"/>
  <c r="I161" i="30"/>
  <c r="J161" i="30"/>
  <c r="K244" i="30"/>
  <c r="I244" i="30"/>
  <c r="L244" i="30"/>
  <c r="J244" i="30"/>
  <c r="K172" i="30"/>
  <c r="I172" i="30"/>
  <c r="J172" i="30"/>
  <c r="L172" i="30"/>
  <c r="L267" i="30"/>
  <c r="I267" i="30"/>
  <c r="K267" i="30"/>
  <c r="J267" i="30"/>
  <c r="I207" i="30"/>
  <c r="K207" i="30"/>
  <c r="J207" i="30"/>
  <c r="L207" i="30"/>
  <c r="L265" i="30"/>
  <c r="J265" i="30"/>
  <c r="K265" i="30"/>
  <c r="I265" i="30"/>
  <c r="L253" i="30"/>
  <c r="J253" i="30"/>
  <c r="K253" i="30"/>
  <c r="I253" i="30"/>
  <c r="L229" i="30"/>
  <c r="J229" i="30"/>
  <c r="K229" i="30"/>
  <c r="I229" i="30"/>
  <c r="L205" i="30"/>
  <c r="J205" i="30"/>
  <c r="K205" i="30"/>
  <c r="I205" i="30"/>
  <c r="K224" i="30"/>
  <c r="J224" i="30"/>
  <c r="L224" i="30"/>
  <c r="I224" i="30"/>
  <c r="L152" i="30"/>
  <c r="J152" i="30"/>
  <c r="K152" i="30"/>
  <c r="I152" i="30"/>
  <c r="K246" i="30"/>
  <c r="I246" i="30"/>
  <c r="L246" i="30"/>
  <c r="J246" i="30"/>
  <c r="K162" i="30"/>
  <c r="L162" i="30"/>
  <c r="J162" i="30"/>
  <c r="I162" i="30"/>
  <c r="I245" i="30"/>
  <c r="J245" i="30"/>
  <c r="L245" i="30"/>
  <c r="K245" i="30"/>
  <c r="I173" i="30"/>
  <c r="J173" i="30"/>
  <c r="L173" i="30"/>
  <c r="K173" i="30"/>
  <c r="K256" i="30"/>
  <c r="I256" i="30"/>
  <c r="J256" i="30"/>
  <c r="L256" i="30"/>
  <c r="I291" i="30"/>
  <c r="K291" i="30"/>
  <c r="L291" i="30"/>
  <c r="J291" i="30"/>
  <c r="L231" i="30"/>
  <c r="K231" i="30"/>
  <c r="I231" i="30"/>
  <c r="J231" i="30"/>
  <c r="J183" i="30"/>
  <c r="I183" i="30"/>
  <c r="L183" i="30"/>
  <c r="K183" i="30"/>
  <c r="I147" i="30"/>
  <c r="K147" i="30"/>
  <c r="L147" i="30"/>
  <c r="J147" i="30"/>
  <c r="L276" i="30"/>
  <c r="K276" i="30"/>
  <c r="J276" i="30"/>
  <c r="I276" i="30"/>
  <c r="L240" i="30"/>
  <c r="J240" i="30"/>
  <c r="K240" i="30"/>
  <c r="I240" i="30"/>
  <c r="L228" i="30"/>
  <c r="J228" i="30"/>
  <c r="I228" i="30"/>
  <c r="K228" i="30"/>
  <c r="L216" i="30"/>
  <c r="J216" i="30"/>
  <c r="K216" i="30"/>
  <c r="I216" i="30"/>
  <c r="L204" i="30"/>
  <c r="K204" i="30"/>
  <c r="J204" i="30"/>
  <c r="I204" i="30"/>
  <c r="L192" i="30"/>
  <c r="K192" i="30"/>
  <c r="J192" i="30"/>
  <c r="I192" i="30"/>
  <c r="L180" i="30"/>
  <c r="I180" i="30"/>
  <c r="K180" i="30"/>
  <c r="J180" i="30"/>
  <c r="L168" i="30"/>
  <c r="J168" i="30"/>
  <c r="K168" i="30"/>
  <c r="I168" i="30"/>
  <c r="L156" i="30"/>
  <c r="J156" i="30"/>
  <c r="I156" i="30"/>
  <c r="K156" i="30"/>
  <c r="L144" i="30"/>
  <c r="J144" i="30"/>
  <c r="I144" i="30"/>
  <c r="K144" i="30"/>
  <c r="C153" i="30"/>
  <c r="L284" i="30"/>
  <c r="J284" i="30"/>
  <c r="I284" i="30"/>
  <c r="K284" i="30"/>
  <c r="L248" i="30"/>
  <c r="K248" i="30"/>
  <c r="I248" i="30"/>
  <c r="J248" i="30"/>
  <c r="L200" i="30"/>
  <c r="J200" i="30"/>
  <c r="I200" i="30"/>
  <c r="K200" i="30"/>
  <c r="K164" i="30"/>
  <c r="J164" i="30"/>
  <c r="I164" i="30"/>
  <c r="L164" i="30"/>
  <c r="K187" i="30"/>
  <c r="J187" i="30"/>
  <c r="I187" i="30"/>
  <c r="L187" i="30"/>
  <c r="K294" i="30"/>
  <c r="L294" i="30"/>
  <c r="I294" i="30"/>
  <c r="J294" i="30"/>
  <c r="J258" i="30"/>
  <c r="I258" i="30"/>
  <c r="K258" i="30"/>
  <c r="L258" i="30"/>
  <c r="J210" i="30"/>
  <c r="I210" i="30"/>
  <c r="L210" i="30"/>
  <c r="K210" i="30"/>
  <c r="K174" i="30"/>
  <c r="L174" i="30"/>
  <c r="I174" i="30"/>
  <c r="J174" i="30"/>
  <c r="I281" i="30"/>
  <c r="J281" i="30"/>
  <c r="L281" i="30"/>
  <c r="K281" i="30"/>
  <c r="J269" i="30"/>
  <c r="L269" i="30"/>
  <c r="I269" i="30"/>
  <c r="K269" i="30"/>
  <c r="I209" i="30"/>
  <c r="J209" i="30"/>
  <c r="L209" i="30"/>
  <c r="K209" i="30"/>
  <c r="J185" i="30"/>
  <c r="I185" i="30"/>
  <c r="L185" i="30"/>
  <c r="K185" i="30"/>
  <c r="I137" i="30"/>
  <c r="K137" i="30"/>
  <c r="J137" i="30"/>
  <c r="L137" i="30"/>
  <c r="K268" i="30"/>
  <c r="L268" i="30"/>
  <c r="I268" i="30"/>
  <c r="J268" i="30"/>
  <c r="K220" i="30"/>
  <c r="I220" i="30"/>
  <c r="L220" i="30"/>
  <c r="J220" i="30"/>
  <c r="K184" i="30"/>
  <c r="J184" i="30"/>
  <c r="I184" i="30"/>
  <c r="L184" i="30"/>
  <c r="K148" i="30"/>
  <c r="I148" i="30"/>
  <c r="J148" i="30"/>
  <c r="L148" i="30"/>
  <c r="I279" i="30"/>
  <c r="K279" i="30"/>
  <c r="J279" i="30"/>
  <c r="L279" i="30"/>
  <c r="J255" i="30"/>
  <c r="I255" i="30"/>
  <c r="L255" i="30"/>
  <c r="K255" i="30"/>
  <c r="I219" i="30"/>
  <c r="K219" i="30"/>
  <c r="L219" i="30"/>
  <c r="J219" i="30"/>
  <c r="L195" i="30"/>
  <c r="I195" i="30"/>
  <c r="K195" i="30"/>
  <c r="J195" i="30"/>
  <c r="L159" i="30"/>
  <c r="K159" i="30"/>
  <c r="I159" i="30"/>
  <c r="J159" i="30"/>
  <c r="I135" i="30"/>
  <c r="K135" i="30"/>
  <c r="L135" i="30"/>
  <c r="J135" i="30"/>
  <c r="L289" i="30"/>
  <c r="J289" i="30"/>
  <c r="K289" i="30"/>
  <c r="I289" i="30"/>
  <c r="L288" i="30"/>
  <c r="J288" i="30"/>
  <c r="K288" i="30"/>
  <c r="I288" i="30"/>
  <c r="L264" i="30"/>
  <c r="K264" i="30"/>
  <c r="I264" i="30"/>
  <c r="J264" i="30"/>
  <c r="L252" i="30"/>
  <c r="J252" i="30"/>
  <c r="K252" i="30"/>
  <c r="I252" i="30"/>
  <c r="L287" i="30"/>
  <c r="K287" i="30"/>
  <c r="I287" i="30"/>
  <c r="J287" i="30"/>
  <c r="L275" i="30"/>
  <c r="K275" i="30"/>
  <c r="I275" i="30"/>
  <c r="J275" i="30"/>
  <c r="L263" i="30"/>
  <c r="K263" i="30"/>
  <c r="I263" i="30"/>
  <c r="J263" i="30"/>
  <c r="L251" i="30"/>
  <c r="K251" i="30"/>
  <c r="J251" i="30"/>
  <c r="I251" i="30"/>
  <c r="L239" i="30"/>
  <c r="K239" i="30"/>
  <c r="I239" i="30"/>
  <c r="J239" i="30"/>
  <c r="L227" i="30"/>
  <c r="J227" i="30"/>
  <c r="I227" i="30"/>
  <c r="K227" i="30"/>
  <c r="L215" i="30"/>
  <c r="K215" i="30"/>
  <c r="J215" i="30"/>
  <c r="I215" i="30"/>
  <c r="L203" i="30"/>
  <c r="K203" i="30"/>
  <c r="I203" i="30"/>
  <c r="J203" i="30"/>
  <c r="L191" i="30"/>
  <c r="K191" i="30"/>
  <c r="I191" i="30"/>
  <c r="J191" i="30"/>
  <c r="L179" i="30"/>
  <c r="K179" i="30"/>
  <c r="I179" i="30"/>
  <c r="J179" i="30"/>
  <c r="L167" i="30"/>
  <c r="K167" i="30"/>
  <c r="J167" i="30"/>
  <c r="I167" i="30"/>
  <c r="L155" i="30"/>
  <c r="J155" i="30"/>
  <c r="I155" i="30"/>
  <c r="K155" i="30"/>
  <c r="L143" i="30"/>
  <c r="J143" i="30"/>
  <c r="K143" i="30"/>
  <c r="I143" i="30"/>
  <c r="E201" i="30"/>
  <c r="H201" i="30" s="1"/>
  <c r="D196" i="30"/>
  <c r="C5" i="41"/>
  <c r="E5" i="41"/>
  <c r="C4" i="41"/>
  <c r="E4" i="41"/>
  <c r="C177" i="30"/>
  <c r="D222" i="30"/>
  <c r="E237" i="30"/>
  <c r="H237" i="30" s="1"/>
  <c r="D294" i="30"/>
  <c r="D195" i="30"/>
  <c r="E175" i="30"/>
  <c r="H175" i="30" s="1"/>
  <c r="D281" i="30"/>
  <c r="D183" i="30"/>
  <c r="E165" i="30"/>
  <c r="H165" i="30" s="1"/>
  <c r="D280" i="30"/>
  <c r="D163" i="30"/>
  <c r="E139" i="30"/>
  <c r="H139" i="30" s="1"/>
  <c r="D270" i="30"/>
  <c r="D162" i="30"/>
  <c r="D268" i="30"/>
  <c r="D159" i="30"/>
  <c r="C297" i="30"/>
  <c r="D267" i="30"/>
  <c r="D150" i="30"/>
  <c r="C273" i="30"/>
  <c r="D255" i="30"/>
  <c r="D137" i="30"/>
  <c r="C249" i="30"/>
  <c r="D244" i="30"/>
  <c r="D136" i="30"/>
  <c r="C225" i="30"/>
  <c r="D235" i="30"/>
  <c r="E273" i="30"/>
  <c r="H273" i="30" s="1"/>
  <c r="C201" i="30"/>
  <c r="D234" i="30"/>
  <c r="E247" i="30"/>
  <c r="H247" i="30" s="1"/>
  <c r="D247" i="30"/>
  <c r="D221" i="30"/>
  <c r="C286" i="30"/>
  <c r="C238" i="30"/>
  <c r="C190" i="30"/>
  <c r="C142" i="30"/>
  <c r="D279" i="30"/>
  <c r="D246" i="30"/>
  <c r="D220" i="30"/>
  <c r="D187" i="30"/>
  <c r="D161" i="30"/>
  <c r="D135" i="30"/>
  <c r="E235" i="30"/>
  <c r="H235" i="30" s="1"/>
  <c r="E163" i="30"/>
  <c r="H163" i="30" s="1"/>
  <c r="C295" i="30"/>
  <c r="C199" i="30"/>
  <c r="C151" i="30"/>
  <c r="C285" i="30"/>
  <c r="C237" i="30"/>
  <c r="C189" i="30"/>
  <c r="C141" i="30"/>
  <c r="D271" i="30"/>
  <c r="D245" i="30"/>
  <c r="D219" i="30"/>
  <c r="D186" i="30"/>
  <c r="D160" i="30"/>
  <c r="E297" i="30"/>
  <c r="H297" i="30" s="1"/>
  <c r="E225" i="30"/>
  <c r="H225" i="30" s="1"/>
  <c r="E153" i="30"/>
  <c r="H153" i="30" s="1"/>
  <c r="C283" i="30"/>
  <c r="C187" i="30"/>
  <c r="C139" i="30"/>
  <c r="D211" i="30"/>
  <c r="D185" i="30"/>
  <c r="E295" i="30"/>
  <c r="H295" i="30" s="1"/>
  <c r="E223" i="30"/>
  <c r="H223" i="30" s="1"/>
  <c r="E151" i="30"/>
  <c r="H151" i="30" s="1"/>
  <c r="C274" i="30"/>
  <c r="C226" i="30"/>
  <c r="C178" i="30"/>
  <c r="D269" i="30"/>
  <c r="D243" i="30"/>
  <c r="D210" i="30"/>
  <c r="D184" i="30"/>
  <c r="E285" i="30"/>
  <c r="H285" i="30" s="1"/>
  <c r="E213" i="30"/>
  <c r="H213" i="30" s="1"/>
  <c r="E141" i="30"/>
  <c r="H141" i="30" s="1"/>
  <c r="E283" i="30"/>
  <c r="H283" i="30" s="1"/>
  <c r="C262" i="30"/>
  <c r="C214" i="30"/>
  <c r="C166" i="30"/>
  <c r="D292" i="30"/>
  <c r="D259" i="30"/>
  <c r="D233" i="30"/>
  <c r="D207" i="30"/>
  <c r="D174" i="30"/>
  <c r="D148" i="30"/>
  <c r="E271" i="30"/>
  <c r="H271" i="30" s="1"/>
  <c r="E199" i="30"/>
  <c r="H199" i="30" s="1"/>
  <c r="D209" i="30"/>
  <c r="C223" i="30"/>
  <c r="C175" i="30"/>
  <c r="D293" i="30"/>
  <c r="D208" i="30"/>
  <c r="D149" i="30"/>
  <c r="C261" i="30"/>
  <c r="C213" i="30"/>
  <c r="C165" i="30"/>
  <c r="D291" i="30"/>
  <c r="D258" i="30"/>
  <c r="D232" i="30"/>
  <c r="D173" i="30"/>
  <c r="D147" i="30"/>
  <c r="E261" i="30"/>
  <c r="H261" i="30" s="1"/>
  <c r="E189" i="30"/>
  <c r="H189" i="30" s="1"/>
  <c r="C259" i="30"/>
  <c r="C211" i="30"/>
  <c r="D257" i="30"/>
  <c r="D231" i="30"/>
  <c r="D198" i="30"/>
  <c r="D172" i="30"/>
  <c r="C298" i="30"/>
  <c r="C250" i="30"/>
  <c r="C202" i="30"/>
  <c r="C154" i="30"/>
  <c r="D282" i="30"/>
  <c r="D256" i="30"/>
  <c r="D197" i="30"/>
  <c r="D171" i="30"/>
  <c r="D138" i="30"/>
  <c r="E249" i="30"/>
  <c r="H249" i="30" s="1"/>
  <c r="E177" i="30"/>
  <c r="H177" i="30" s="1"/>
  <c r="H5" i="30"/>
  <c r="D289" i="30"/>
  <c r="D253" i="30"/>
  <c r="D205" i="30"/>
  <c r="C294" i="30"/>
  <c r="C282" i="30"/>
  <c r="C270" i="30"/>
  <c r="C258" i="30"/>
  <c r="C246" i="30"/>
  <c r="C234" i="30"/>
  <c r="C222" i="30"/>
  <c r="C210" i="30"/>
  <c r="C198" i="30"/>
  <c r="C186" i="30"/>
  <c r="C174" i="30"/>
  <c r="C162" i="30"/>
  <c r="C150" i="30"/>
  <c r="C138" i="30"/>
  <c r="D288" i="30"/>
  <c r="D276" i="30"/>
  <c r="D264" i="30"/>
  <c r="D252" i="30"/>
  <c r="D240" i="30"/>
  <c r="D228" i="30"/>
  <c r="D216" i="30"/>
  <c r="D204" i="30"/>
  <c r="D192" i="30"/>
  <c r="D180" i="30"/>
  <c r="D168" i="30"/>
  <c r="D156" i="30"/>
  <c r="D144" i="30"/>
  <c r="C293" i="30"/>
  <c r="C281" i="30"/>
  <c r="C269" i="30"/>
  <c r="C257" i="30"/>
  <c r="C245" i="30"/>
  <c r="C233" i="30"/>
  <c r="C221" i="30"/>
  <c r="C209" i="30"/>
  <c r="C197" i="30"/>
  <c r="C185" i="30"/>
  <c r="C173" i="30"/>
  <c r="C161" i="30"/>
  <c r="C149" i="30"/>
  <c r="C137" i="30"/>
  <c r="D5" i="30"/>
  <c r="D287" i="30"/>
  <c r="D275" i="30"/>
  <c r="D263" i="30"/>
  <c r="D251" i="30"/>
  <c r="D239" i="30"/>
  <c r="D227" i="30"/>
  <c r="D215" i="30"/>
  <c r="D203" i="30"/>
  <c r="D191" i="30"/>
  <c r="D179" i="30"/>
  <c r="D167" i="30"/>
  <c r="D155" i="30"/>
  <c r="D143" i="30"/>
  <c r="C292" i="30"/>
  <c r="C280" i="30"/>
  <c r="C268" i="30"/>
  <c r="C256" i="30"/>
  <c r="C244" i="30"/>
  <c r="C232" i="30"/>
  <c r="C220" i="30"/>
  <c r="C208" i="30"/>
  <c r="C196" i="30"/>
  <c r="C184" i="30"/>
  <c r="C172" i="30"/>
  <c r="C160" i="30"/>
  <c r="C148" i="30"/>
  <c r="C136" i="30"/>
  <c r="D298" i="30"/>
  <c r="D286" i="30"/>
  <c r="D274" i="30"/>
  <c r="D262" i="30"/>
  <c r="D250" i="30"/>
  <c r="D238" i="30"/>
  <c r="D226" i="30"/>
  <c r="D214" i="30"/>
  <c r="D202" i="30"/>
  <c r="D190" i="30"/>
  <c r="D178" i="30"/>
  <c r="D166" i="30"/>
  <c r="D154" i="30"/>
  <c r="D142" i="30"/>
  <c r="D265" i="30"/>
  <c r="D229" i="30"/>
  <c r="C291" i="30"/>
  <c r="C279" i="30"/>
  <c r="C267" i="30"/>
  <c r="C255" i="30"/>
  <c r="C243" i="30"/>
  <c r="C231" i="30"/>
  <c r="C219" i="30"/>
  <c r="C207" i="30"/>
  <c r="C195" i="30"/>
  <c r="C183" i="30"/>
  <c r="C171" i="30"/>
  <c r="C159" i="30"/>
  <c r="C147" i="30"/>
  <c r="C135" i="30"/>
  <c r="C290" i="30"/>
  <c r="C278" i="30"/>
  <c r="C266" i="30"/>
  <c r="C254" i="30"/>
  <c r="C242" i="30"/>
  <c r="C230" i="30"/>
  <c r="C218" i="30"/>
  <c r="C206" i="30"/>
  <c r="C194" i="30"/>
  <c r="C182" i="30"/>
  <c r="C170" i="30"/>
  <c r="C158" i="30"/>
  <c r="C146" i="30"/>
  <c r="C134" i="30"/>
  <c r="D296" i="30"/>
  <c r="D284" i="30"/>
  <c r="D272" i="30"/>
  <c r="D260" i="30"/>
  <c r="D248" i="30"/>
  <c r="D236" i="30"/>
  <c r="D224" i="30"/>
  <c r="D212" i="30"/>
  <c r="D200" i="30"/>
  <c r="D188" i="30"/>
  <c r="D176" i="30"/>
  <c r="D164" i="30"/>
  <c r="D152" i="30"/>
  <c r="D140" i="30"/>
  <c r="E290" i="30"/>
  <c r="H290" i="30" s="1"/>
  <c r="E278" i="30"/>
  <c r="H278" i="30" s="1"/>
  <c r="E266" i="30"/>
  <c r="H266" i="30" s="1"/>
  <c r="E254" i="30"/>
  <c r="H254" i="30" s="1"/>
  <c r="E242" i="30"/>
  <c r="H242" i="30" s="1"/>
  <c r="E230" i="30"/>
  <c r="H230" i="30" s="1"/>
  <c r="E218" i="30"/>
  <c r="H218" i="30" s="1"/>
  <c r="E206" i="30"/>
  <c r="H206" i="30" s="1"/>
  <c r="E194" i="30"/>
  <c r="H194" i="30" s="1"/>
  <c r="E182" i="30"/>
  <c r="H182" i="30" s="1"/>
  <c r="E170" i="30"/>
  <c r="H170" i="30" s="1"/>
  <c r="E158" i="30"/>
  <c r="H158" i="30" s="1"/>
  <c r="E146" i="30"/>
  <c r="H146" i="30" s="1"/>
  <c r="E134" i="30"/>
  <c r="H134" i="30" s="1"/>
  <c r="C289" i="30"/>
  <c r="C277" i="30"/>
  <c r="C265" i="30"/>
  <c r="C253" i="30"/>
  <c r="C241" i="30"/>
  <c r="C229" i="30"/>
  <c r="C217" i="30"/>
  <c r="C205" i="30"/>
  <c r="C193" i="30"/>
  <c r="C181" i="30"/>
  <c r="C169" i="30"/>
  <c r="C157" i="30"/>
  <c r="C145" i="30"/>
  <c r="E277" i="30"/>
  <c r="H277" i="30" s="1"/>
  <c r="E241" i="30"/>
  <c r="H241" i="30" s="1"/>
  <c r="E217" i="30"/>
  <c r="H217" i="30" s="1"/>
  <c r="E193" i="30"/>
  <c r="H193" i="30" s="1"/>
  <c r="E181" i="30"/>
  <c r="H181" i="30" s="1"/>
  <c r="E169" i="30"/>
  <c r="H169" i="30" s="1"/>
  <c r="E157" i="30"/>
  <c r="H157" i="30" s="1"/>
  <c r="E145" i="30"/>
  <c r="H145" i="30" s="1"/>
  <c r="C288" i="30"/>
  <c r="C276" i="30"/>
  <c r="C264" i="30"/>
  <c r="C252" i="30"/>
  <c r="C240" i="30"/>
  <c r="C228" i="30"/>
  <c r="C216" i="30"/>
  <c r="C204" i="30"/>
  <c r="C192" i="30"/>
  <c r="C180" i="30"/>
  <c r="C168" i="30"/>
  <c r="C156" i="30"/>
  <c r="C144" i="30"/>
  <c r="C5" i="30"/>
  <c r="C287" i="30"/>
  <c r="C275" i="30"/>
  <c r="C263" i="30"/>
  <c r="C251" i="30"/>
  <c r="C239" i="30"/>
  <c r="C227" i="30"/>
  <c r="C215" i="30"/>
  <c r="C203" i="30"/>
  <c r="C191" i="30"/>
  <c r="C179" i="30"/>
  <c r="C167" i="30"/>
  <c r="C155" i="30"/>
  <c r="C143" i="30"/>
  <c r="C296" i="30"/>
  <c r="C284" i="30"/>
  <c r="C272" i="30"/>
  <c r="C260" i="30"/>
  <c r="C248" i="30"/>
  <c r="C236" i="30"/>
  <c r="C224" i="30"/>
  <c r="C212" i="30"/>
  <c r="C200" i="30"/>
  <c r="C188" i="30"/>
  <c r="C176" i="30"/>
  <c r="C164" i="30"/>
  <c r="C152" i="30"/>
  <c r="C140" i="30"/>
  <c r="K17" i="27"/>
  <c r="K23" i="27"/>
  <c r="J23" i="27"/>
  <c r="K194" i="30" l="1"/>
  <c r="J194" i="30"/>
  <c r="I194" i="30"/>
  <c r="L194" i="30"/>
  <c r="J225" i="30"/>
  <c r="I225" i="30"/>
  <c r="K225" i="30"/>
  <c r="L225" i="30"/>
  <c r="L181" i="30"/>
  <c r="J181" i="30"/>
  <c r="I181" i="30"/>
  <c r="K181" i="30"/>
  <c r="K218" i="30"/>
  <c r="L218" i="30"/>
  <c r="J218" i="30"/>
  <c r="I218" i="30"/>
  <c r="K261" i="30"/>
  <c r="I261" i="30"/>
  <c r="L261" i="30"/>
  <c r="J261" i="30"/>
  <c r="J242" i="30"/>
  <c r="L242" i="30"/>
  <c r="I242" i="30"/>
  <c r="K242" i="30"/>
  <c r="J201" i="30"/>
  <c r="L201" i="30"/>
  <c r="K201" i="30"/>
  <c r="I201" i="30"/>
  <c r="L277" i="30"/>
  <c r="J277" i="30"/>
  <c r="K277" i="30"/>
  <c r="I277" i="30"/>
  <c r="L254" i="30"/>
  <c r="J254" i="30"/>
  <c r="K254" i="30"/>
  <c r="I254" i="30"/>
  <c r="L145" i="30"/>
  <c r="J145" i="30"/>
  <c r="K145" i="30"/>
  <c r="I145" i="30"/>
  <c r="J170" i="30"/>
  <c r="I170" i="30"/>
  <c r="L170" i="30"/>
  <c r="K170" i="30"/>
  <c r="L157" i="30"/>
  <c r="J157" i="30"/>
  <c r="K157" i="30"/>
  <c r="I157" i="30"/>
  <c r="L182" i="30"/>
  <c r="J182" i="30"/>
  <c r="I182" i="30"/>
  <c r="K182" i="30"/>
  <c r="J153" i="30"/>
  <c r="I153" i="30"/>
  <c r="L153" i="30"/>
  <c r="K153" i="30"/>
  <c r="K139" i="30"/>
  <c r="I139" i="30"/>
  <c r="L139" i="30"/>
  <c r="J139" i="30"/>
  <c r="K163" i="30"/>
  <c r="L163" i="30"/>
  <c r="I163" i="30"/>
  <c r="J163" i="30"/>
  <c r="K235" i="30"/>
  <c r="L235" i="30"/>
  <c r="I235" i="30"/>
  <c r="J235" i="30"/>
  <c r="L241" i="30"/>
  <c r="J241" i="30"/>
  <c r="I241" i="30"/>
  <c r="K241" i="30"/>
  <c r="K271" i="30"/>
  <c r="J271" i="30"/>
  <c r="L271" i="30"/>
  <c r="I271" i="30"/>
  <c r="L213" i="30"/>
  <c r="J213" i="30"/>
  <c r="K213" i="30"/>
  <c r="I213" i="30"/>
  <c r="L169" i="30"/>
  <c r="J169" i="30"/>
  <c r="I169" i="30"/>
  <c r="K169" i="30"/>
  <c r="K230" i="30"/>
  <c r="J230" i="30"/>
  <c r="L230" i="30"/>
  <c r="I230" i="30"/>
  <c r="K199" i="30"/>
  <c r="J199" i="30"/>
  <c r="L199" i="30"/>
  <c r="I199" i="30"/>
  <c r="I134" i="30"/>
  <c r="K134" i="30"/>
  <c r="L134" i="30"/>
  <c r="J134" i="30"/>
  <c r="I5" i="30"/>
  <c r="L5" i="30"/>
  <c r="J5" i="30"/>
  <c r="K5" i="30"/>
  <c r="L285" i="30"/>
  <c r="J285" i="30"/>
  <c r="K285" i="30"/>
  <c r="I285" i="30"/>
  <c r="J273" i="30"/>
  <c r="L273" i="30"/>
  <c r="K273" i="30"/>
  <c r="I273" i="30"/>
  <c r="L217" i="30"/>
  <c r="J217" i="30"/>
  <c r="K217" i="30"/>
  <c r="I217" i="30"/>
  <c r="K283" i="30"/>
  <c r="L283" i="30"/>
  <c r="J283" i="30"/>
  <c r="I283" i="30"/>
  <c r="K295" i="30"/>
  <c r="I295" i="30"/>
  <c r="J295" i="30"/>
  <c r="L295" i="30"/>
  <c r="K266" i="30"/>
  <c r="L266" i="30"/>
  <c r="I266" i="30"/>
  <c r="J266" i="30"/>
  <c r="K290" i="30"/>
  <c r="L290" i="30"/>
  <c r="J290" i="30"/>
  <c r="I290" i="30"/>
  <c r="L177" i="30"/>
  <c r="K177" i="30"/>
  <c r="I177" i="30"/>
  <c r="J177" i="30"/>
  <c r="K237" i="30"/>
  <c r="L237" i="30"/>
  <c r="J237" i="30"/>
  <c r="I237" i="30"/>
  <c r="K206" i="30"/>
  <c r="I206" i="30"/>
  <c r="L206" i="30"/>
  <c r="J206" i="30"/>
  <c r="K189" i="30"/>
  <c r="J189" i="30"/>
  <c r="I189" i="30"/>
  <c r="L189" i="30"/>
  <c r="J297" i="30"/>
  <c r="I297" i="30"/>
  <c r="L297" i="30"/>
  <c r="K297" i="30"/>
  <c r="L193" i="30"/>
  <c r="J193" i="30"/>
  <c r="K193" i="30"/>
  <c r="I193" i="30"/>
  <c r="K165" i="30"/>
  <c r="J165" i="30"/>
  <c r="L165" i="30"/>
  <c r="I165" i="30"/>
  <c r="K151" i="30"/>
  <c r="I151" i="30"/>
  <c r="L151" i="30"/>
  <c r="J151" i="30"/>
  <c r="K223" i="30"/>
  <c r="I223" i="30"/>
  <c r="J223" i="30"/>
  <c r="L223" i="30"/>
  <c r="K247" i="30"/>
  <c r="L247" i="30"/>
  <c r="I247" i="30"/>
  <c r="J247" i="30"/>
  <c r="L141" i="30"/>
  <c r="J141" i="30"/>
  <c r="K141" i="30"/>
  <c r="I141" i="30"/>
  <c r="K175" i="30"/>
  <c r="L175" i="30"/>
  <c r="I175" i="30"/>
  <c r="J175" i="30"/>
  <c r="K278" i="30"/>
  <c r="J278" i="30"/>
  <c r="I278" i="30"/>
  <c r="L278" i="30"/>
  <c r="K146" i="30"/>
  <c r="L146" i="30"/>
  <c r="J146" i="30"/>
  <c r="I146" i="30"/>
  <c r="J158" i="30"/>
  <c r="K158" i="30"/>
  <c r="L158" i="30"/>
  <c r="I158" i="30"/>
  <c r="L249" i="30"/>
  <c r="K249" i="30"/>
  <c r="J249" i="30"/>
  <c r="I249" i="30"/>
  <c r="J24" i="27"/>
  <c r="J12" i="27" s="1"/>
  <c r="K24" i="27"/>
  <c r="K29" i="27" s="1"/>
  <c r="K5" i="27"/>
  <c r="L17" i="27"/>
  <c r="J29" i="27"/>
  <c r="J13" i="27"/>
  <c r="J2" i="27" s="1"/>
  <c r="K12" i="27"/>
  <c r="K13" i="27" s="1"/>
  <c r="K45" i="27" s="1"/>
  <c r="K46" i="27"/>
  <c r="J46" i="27" l="1"/>
  <c r="J28" i="27"/>
  <c r="J30" i="27" s="1"/>
  <c r="K28" i="27"/>
  <c r="K30" i="27" s="1"/>
  <c r="K2" i="27"/>
  <c r="L5" i="27"/>
  <c r="L23" i="27"/>
  <c r="L24" i="27" s="1"/>
  <c r="J45" i="27"/>
  <c r="L29" i="27" l="1"/>
  <c r="L46" i="27"/>
  <c r="L12" i="27"/>
  <c r="L13" i="27" s="1"/>
  <c r="L28" i="27" l="1"/>
  <c r="L30" i="27" s="1"/>
  <c r="L45" i="27"/>
  <c r="L2" i="27"/>
  <c r="R300" i="24"/>
  <c r="S300" i="24"/>
  <c r="T300" i="24"/>
  <c r="Q300" i="24"/>
  <c r="M300" i="24"/>
  <c r="N300" i="24"/>
  <c r="O300" i="24"/>
  <c r="L300" i="24"/>
  <c r="G251" i="24"/>
  <c r="H251" i="24"/>
  <c r="I251" i="24"/>
  <c r="J251" i="24"/>
  <c r="G252" i="24"/>
  <c r="H252" i="24"/>
  <c r="I252" i="24"/>
  <c r="J252" i="24"/>
  <c r="G253" i="24"/>
  <c r="H253" i="24"/>
  <c r="I253" i="24"/>
  <c r="J253" i="24"/>
  <c r="G254" i="24"/>
  <c r="H254" i="24"/>
  <c r="I254" i="24"/>
  <c r="J254" i="24"/>
  <c r="G255" i="24"/>
  <c r="H255" i="24"/>
  <c r="I255" i="24"/>
  <c r="J255" i="24"/>
  <c r="G256" i="24"/>
  <c r="H256" i="24"/>
  <c r="I256" i="24"/>
  <c r="J256" i="24"/>
  <c r="G257" i="24"/>
  <c r="H257" i="24"/>
  <c r="I257" i="24"/>
  <c r="J257" i="24"/>
  <c r="G258" i="24"/>
  <c r="H258" i="24"/>
  <c r="I258" i="24"/>
  <c r="J258" i="24"/>
  <c r="G259" i="24"/>
  <c r="H259" i="24"/>
  <c r="I259" i="24"/>
  <c r="J259" i="24"/>
  <c r="G260" i="24"/>
  <c r="H260" i="24"/>
  <c r="I260" i="24"/>
  <c r="J260" i="24"/>
  <c r="G261" i="24"/>
  <c r="H261" i="24"/>
  <c r="I261" i="24"/>
  <c r="J261" i="24"/>
  <c r="G262" i="24"/>
  <c r="H262" i="24"/>
  <c r="I262" i="24"/>
  <c r="J262" i="24"/>
  <c r="G263" i="24"/>
  <c r="H263" i="24"/>
  <c r="I263" i="24"/>
  <c r="J263" i="24"/>
  <c r="G264" i="24"/>
  <c r="H264" i="24"/>
  <c r="I264" i="24"/>
  <c r="J264" i="24"/>
  <c r="G265" i="24"/>
  <c r="H265" i="24"/>
  <c r="I265" i="24"/>
  <c r="J265" i="24"/>
  <c r="G266" i="24"/>
  <c r="H266" i="24"/>
  <c r="I266" i="24"/>
  <c r="J266" i="24"/>
  <c r="G267" i="24"/>
  <c r="H267" i="24"/>
  <c r="I267" i="24"/>
  <c r="J267" i="24"/>
  <c r="G268" i="24"/>
  <c r="H268" i="24"/>
  <c r="I268" i="24"/>
  <c r="J268" i="24"/>
  <c r="G269" i="24"/>
  <c r="H269" i="24"/>
  <c r="I269" i="24"/>
  <c r="J269" i="24"/>
  <c r="G270" i="24"/>
  <c r="H270" i="24"/>
  <c r="I270" i="24"/>
  <c r="J270" i="24"/>
  <c r="G271" i="24"/>
  <c r="H271" i="24"/>
  <c r="I271" i="24"/>
  <c r="J271" i="24"/>
  <c r="G272" i="24"/>
  <c r="H272" i="24"/>
  <c r="I272" i="24"/>
  <c r="J272" i="24"/>
  <c r="G273" i="24"/>
  <c r="H273" i="24"/>
  <c r="I273" i="24"/>
  <c r="J273" i="24"/>
  <c r="G274" i="24"/>
  <c r="H274" i="24"/>
  <c r="I274" i="24"/>
  <c r="J274" i="24"/>
  <c r="G275" i="24"/>
  <c r="H275" i="24"/>
  <c r="I275" i="24"/>
  <c r="J275" i="24"/>
  <c r="G276" i="24"/>
  <c r="H276" i="24"/>
  <c r="I276" i="24"/>
  <c r="J276" i="24"/>
  <c r="G277" i="24"/>
  <c r="H277" i="24"/>
  <c r="I277" i="24"/>
  <c r="J277" i="24"/>
  <c r="G278" i="24"/>
  <c r="H278" i="24"/>
  <c r="I278" i="24"/>
  <c r="J278" i="24"/>
  <c r="G279" i="24"/>
  <c r="H279" i="24"/>
  <c r="I279" i="24"/>
  <c r="J279" i="24"/>
  <c r="G280" i="24"/>
  <c r="H280" i="24"/>
  <c r="I280" i="24"/>
  <c r="J280" i="24"/>
  <c r="G281" i="24"/>
  <c r="H281" i="24"/>
  <c r="I281" i="24"/>
  <c r="J281" i="24"/>
  <c r="G282" i="24"/>
  <c r="H282" i="24"/>
  <c r="I282" i="24"/>
  <c r="J282" i="24"/>
  <c r="G283" i="24"/>
  <c r="H283" i="24"/>
  <c r="I283" i="24"/>
  <c r="J283" i="24"/>
  <c r="G284" i="24"/>
  <c r="H284" i="24"/>
  <c r="I284" i="24"/>
  <c r="J284" i="24"/>
  <c r="G285" i="24"/>
  <c r="H285" i="24"/>
  <c r="I285" i="24"/>
  <c r="J285" i="24"/>
  <c r="G286" i="24"/>
  <c r="H286" i="24"/>
  <c r="I286" i="24"/>
  <c r="J286" i="24"/>
  <c r="G287" i="24"/>
  <c r="H287" i="24"/>
  <c r="I287" i="24"/>
  <c r="J287" i="24"/>
  <c r="G288" i="24"/>
  <c r="H288" i="24"/>
  <c r="I288" i="24"/>
  <c r="J288" i="24"/>
  <c r="G289" i="24"/>
  <c r="H289" i="24"/>
  <c r="I289" i="24"/>
  <c r="J289" i="24"/>
  <c r="G290" i="24"/>
  <c r="H290" i="24"/>
  <c r="I290" i="24"/>
  <c r="J290" i="24"/>
  <c r="G291" i="24"/>
  <c r="H291" i="24"/>
  <c r="I291" i="24"/>
  <c r="J291" i="24"/>
  <c r="G292" i="24"/>
  <c r="H292" i="24"/>
  <c r="I292" i="24"/>
  <c r="J292" i="24"/>
  <c r="G293" i="24"/>
  <c r="H293" i="24"/>
  <c r="I293" i="24"/>
  <c r="J293" i="24"/>
  <c r="G294" i="24"/>
  <c r="H294" i="24"/>
  <c r="I294" i="24"/>
  <c r="J294" i="24"/>
  <c r="G295" i="24"/>
  <c r="H295" i="24"/>
  <c r="I295" i="24"/>
  <c r="J295" i="24"/>
  <c r="G296" i="24"/>
  <c r="H296" i="24"/>
  <c r="I296" i="24"/>
  <c r="J296" i="24"/>
  <c r="G297" i="24"/>
  <c r="H297" i="24"/>
  <c r="I297" i="24"/>
  <c r="J297" i="24"/>
  <c r="G298" i="24"/>
  <c r="H298" i="24"/>
  <c r="I298" i="24"/>
  <c r="J298" i="24"/>
  <c r="G134" i="24"/>
  <c r="H134" i="24"/>
  <c r="I134" i="24"/>
  <c r="J134" i="24"/>
  <c r="G135" i="24"/>
  <c r="H135" i="24"/>
  <c r="I135" i="24"/>
  <c r="J135" i="24"/>
  <c r="G136" i="24"/>
  <c r="H136" i="24"/>
  <c r="I136" i="24"/>
  <c r="J136" i="24"/>
  <c r="G137" i="24"/>
  <c r="H137" i="24"/>
  <c r="I137" i="24"/>
  <c r="J137" i="24"/>
  <c r="G138" i="24"/>
  <c r="H138" i="24"/>
  <c r="I138" i="24"/>
  <c r="J138" i="24"/>
  <c r="G139" i="24"/>
  <c r="H139" i="24"/>
  <c r="I139" i="24"/>
  <c r="J139" i="24"/>
  <c r="G140" i="24"/>
  <c r="H140" i="24"/>
  <c r="I140" i="24"/>
  <c r="J140" i="24"/>
  <c r="G141" i="24"/>
  <c r="H141" i="24"/>
  <c r="I141" i="24"/>
  <c r="J141" i="24"/>
  <c r="G142" i="24"/>
  <c r="H142" i="24"/>
  <c r="I142" i="24"/>
  <c r="J142" i="24"/>
  <c r="G143" i="24"/>
  <c r="H143" i="24"/>
  <c r="I143" i="24"/>
  <c r="J143" i="24"/>
  <c r="G144" i="24"/>
  <c r="H144" i="24"/>
  <c r="I144" i="24"/>
  <c r="J144" i="24"/>
  <c r="G145" i="24"/>
  <c r="H145" i="24"/>
  <c r="I145" i="24"/>
  <c r="J145" i="24"/>
  <c r="G146" i="24"/>
  <c r="H146" i="24"/>
  <c r="I146" i="24"/>
  <c r="J146" i="24"/>
  <c r="G147" i="24"/>
  <c r="H147" i="24"/>
  <c r="I147" i="24"/>
  <c r="J147" i="24"/>
  <c r="G148" i="24"/>
  <c r="H148" i="24"/>
  <c r="I148" i="24"/>
  <c r="J148" i="24"/>
  <c r="G149" i="24"/>
  <c r="H149" i="24"/>
  <c r="I149" i="24"/>
  <c r="J149" i="24"/>
  <c r="G150" i="24"/>
  <c r="H150" i="24"/>
  <c r="I150" i="24"/>
  <c r="J150" i="24"/>
  <c r="G151" i="24"/>
  <c r="H151" i="24"/>
  <c r="I151" i="24"/>
  <c r="J151" i="24"/>
  <c r="G152" i="24"/>
  <c r="H152" i="24"/>
  <c r="I152" i="24"/>
  <c r="J152" i="24"/>
  <c r="G153" i="24"/>
  <c r="H153" i="24"/>
  <c r="I153" i="24"/>
  <c r="J153" i="24"/>
  <c r="G154" i="24"/>
  <c r="H154" i="24"/>
  <c r="I154" i="24"/>
  <c r="J154" i="24"/>
  <c r="G155" i="24"/>
  <c r="H155" i="24"/>
  <c r="I155" i="24"/>
  <c r="J155" i="24"/>
  <c r="G156" i="24"/>
  <c r="H156" i="24"/>
  <c r="I156" i="24"/>
  <c r="J156" i="24"/>
  <c r="G157" i="24"/>
  <c r="H157" i="24"/>
  <c r="I157" i="24"/>
  <c r="J157" i="24"/>
  <c r="G158" i="24"/>
  <c r="H158" i="24"/>
  <c r="I158" i="24"/>
  <c r="J158" i="24"/>
  <c r="G159" i="24"/>
  <c r="H159" i="24"/>
  <c r="I159" i="24"/>
  <c r="J159" i="24"/>
  <c r="G160" i="24"/>
  <c r="H160" i="24"/>
  <c r="I160" i="24"/>
  <c r="J160" i="24"/>
  <c r="G161" i="24"/>
  <c r="H161" i="24"/>
  <c r="I161" i="24"/>
  <c r="J161" i="24"/>
  <c r="G162" i="24"/>
  <c r="H162" i="24"/>
  <c r="I162" i="24"/>
  <c r="J162" i="24"/>
  <c r="G163" i="24"/>
  <c r="H163" i="24"/>
  <c r="I163" i="24"/>
  <c r="J163" i="24"/>
  <c r="G164" i="24"/>
  <c r="H164" i="24"/>
  <c r="I164" i="24"/>
  <c r="J164" i="24"/>
  <c r="G165" i="24"/>
  <c r="H165" i="24"/>
  <c r="I165" i="24"/>
  <c r="J165" i="24"/>
  <c r="G166" i="24"/>
  <c r="H166" i="24"/>
  <c r="I166" i="24"/>
  <c r="J166" i="24"/>
  <c r="G167" i="24"/>
  <c r="H167" i="24"/>
  <c r="I167" i="24"/>
  <c r="J167" i="24"/>
  <c r="G168" i="24"/>
  <c r="H168" i="24"/>
  <c r="I168" i="24"/>
  <c r="J168" i="24"/>
  <c r="G169" i="24"/>
  <c r="H169" i="24"/>
  <c r="I169" i="24"/>
  <c r="J169" i="24"/>
  <c r="G170" i="24"/>
  <c r="H170" i="24"/>
  <c r="I170" i="24"/>
  <c r="J170" i="24"/>
  <c r="G171" i="24"/>
  <c r="H171" i="24"/>
  <c r="I171" i="24"/>
  <c r="J171" i="24"/>
  <c r="G172" i="24"/>
  <c r="H172" i="24"/>
  <c r="I172" i="24"/>
  <c r="J172" i="24"/>
  <c r="G173" i="24"/>
  <c r="H173" i="24"/>
  <c r="I173" i="24"/>
  <c r="J173" i="24"/>
  <c r="G174" i="24"/>
  <c r="H174" i="24"/>
  <c r="I174" i="24"/>
  <c r="J174" i="24"/>
  <c r="G175" i="24"/>
  <c r="H175" i="24"/>
  <c r="I175" i="24"/>
  <c r="J175" i="24"/>
  <c r="G176" i="24"/>
  <c r="H176" i="24"/>
  <c r="I176" i="24"/>
  <c r="J176" i="24"/>
  <c r="G177" i="24"/>
  <c r="H177" i="24"/>
  <c r="I177" i="24"/>
  <c r="J177" i="24"/>
  <c r="G178" i="24"/>
  <c r="H178" i="24"/>
  <c r="I178" i="24"/>
  <c r="J178" i="24"/>
  <c r="G179" i="24"/>
  <c r="H179" i="24"/>
  <c r="I179" i="24"/>
  <c r="J179" i="24"/>
  <c r="G180" i="24"/>
  <c r="H180" i="24"/>
  <c r="I180" i="24"/>
  <c r="J180" i="24"/>
  <c r="G181" i="24"/>
  <c r="H181" i="24"/>
  <c r="I181" i="24"/>
  <c r="J181" i="24"/>
  <c r="G182" i="24"/>
  <c r="H182" i="24"/>
  <c r="I182" i="24"/>
  <c r="J182" i="24"/>
  <c r="G183" i="24"/>
  <c r="H183" i="24"/>
  <c r="I183" i="24"/>
  <c r="J183" i="24"/>
  <c r="G184" i="24"/>
  <c r="H184" i="24"/>
  <c r="I184" i="24"/>
  <c r="J184" i="24"/>
  <c r="G185" i="24"/>
  <c r="H185" i="24"/>
  <c r="I185" i="24"/>
  <c r="J185" i="24"/>
  <c r="G186" i="24"/>
  <c r="H186" i="24"/>
  <c r="I186" i="24"/>
  <c r="J186" i="24"/>
  <c r="G187" i="24"/>
  <c r="H187" i="24"/>
  <c r="I187" i="24"/>
  <c r="J187" i="24"/>
  <c r="G188" i="24"/>
  <c r="H188" i="24"/>
  <c r="I188" i="24"/>
  <c r="J188" i="24"/>
  <c r="G189" i="24"/>
  <c r="H189" i="24"/>
  <c r="I189" i="24"/>
  <c r="J189" i="24"/>
  <c r="G190" i="24"/>
  <c r="H190" i="24"/>
  <c r="I190" i="24"/>
  <c r="J190" i="24"/>
  <c r="G191" i="24"/>
  <c r="H191" i="24"/>
  <c r="I191" i="24"/>
  <c r="J191" i="24"/>
  <c r="G192" i="24"/>
  <c r="H192" i="24"/>
  <c r="I192" i="24"/>
  <c r="J192" i="24"/>
  <c r="G193" i="24"/>
  <c r="H193" i="24"/>
  <c r="I193" i="24"/>
  <c r="J193" i="24"/>
  <c r="G194" i="24"/>
  <c r="H194" i="24"/>
  <c r="I194" i="24"/>
  <c r="J194" i="24"/>
  <c r="G195" i="24"/>
  <c r="H195" i="24"/>
  <c r="I195" i="24"/>
  <c r="J195" i="24"/>
  <c r="G196" i="24"/>
  <c r="H196" i="24"/>
  <c r="I196" i="24"/>
  <c r="J196" i="24"/>
  <c r="G197" i="24"/>
  <c r="H197" i="24"/>
  <c r="I197" i="24"/>
  <c r="J197" i="24"/>
  <c r="G198" i="24"/>
  <c r="H198" i="24"/>
  <c r="I198" i="24"/>
  <c r="J198" i="24"/>
  <c r="G199" i="24"/>
  <c r="H199" i="24"/>
  <c r="I199" i="24"/>
  <c r="J199" i="24"/>
  <c r="G200" i="24"/>
  <c r="H200" i="24"/>
  <c r="I200" i="24"/>
  <c r="J200" i="24"/>
  <c r="G201" i="24"/>
  <c r="H201" i="24"/>
  <c r="I201" i="24"/>
  <c r="J201" i="24"/>
  <c r="G202" i="24"/>
  <c r="H202" i="24"/>
  <c r="I202" i="24"/>
  <c r="J202" i="24"/>
  <c r="G203" i="24"/>
  <c r="H203" i="24"/>
  <c r="I203" i="24"/>
  <c r="J203" i="24"/>
  <c r="G204" i="24"/>
  <c r="H204" i="24"/>
  <c r="I204" i="24"/>
  <c r="J204" i="24"/>
  <c r="G205" i="24"/>
  <c r="H205" i="24"/>
  <c r="I205" i="24"/>
  <c r="J205" i="24"/>
  <c r="G206" i="24"/>
  <c r="H206" i="24"/>
  <c r="I206" i="24"/>
  <c r="J206" i="24"/>
  <c r="G207" i="24"/>
  <c r="H207" i="24"/>
  <c r="I207" i="24"/>
  <c r="J207" i="24"/>
  <c r="G208" i="24"/>
  <c r="H208" i="24"/>
  <c r="I208" i="24"/>
  <c r="J208" i="24"/>
  <c r="G209" i="24"/>
  <c r="H209" i="24"/>
  <c r="I209" i="24"/>
  <c r="J209" i="24"/>
  <c r="G210" i="24"/>
  <c r="H210" i="24"/>
  <c r="I210" i="24"/>
  <c r="J210" i="24"/>
  <c r="G211" i="24"/>
  <c r="H211" i="24"/>
  <c r="I211" i="24"/>
  <c r="J211" i="24"/>
  <c r="G212" i="24"/>
  <c r="H212" i="24"/>
  <c r="I212" i="24"/>
  <c r="J212" i="24"/>
  <c r="G213" i="24"/>
  <c r="H213" i="24"/>
  <c r="I213" i="24"/>
  <c r="J213" i="24"/>
  <c r="G214" i="24"/>
  <c r="H214" i="24"/>
  <c r="I214" i="24"/>
  <c r="J214" i="24"/>
  <c r="G215" i="24"/>
  <c r="H215" i="24"/>
  <c r="I215" i="24"/>
  <c r="J215" i="24"/>
  <c r="G216" i="24"/>
  <c r="H216" i="24"/>
  <c r="I216" i="24"/>
  <c r="J216" i="24"/>
  <c r="G217" i="24"/>
  <c r="H217" i="24"/>
  <c r="I217" i="24"/>
  <c r="J217" i="24"/>
  <c r="G218" i="24"/>
  <c r="H218" i="24"/>
  <c r="I218" i="24"/>
  <c r="J218" i="24"/>
  <c r="G219" i="24"/>
  <c r="H219" i="24"/>
  <c r="I219" i="24"/>
  <c r="J219" i="24"/>
  <c r="G220" i="24"/>
  <c r="H220" i="24"/>
  <c r="I220" i="24"/>
  <c r="J220" i="24"/>
  <c r="G221" i="24"/>
  <c r="H221" i="24"/>
  <c r="I221" i="24"/>
  <c r="J221" i="24"/>
  <c r="G222" i="24"/>
  <c r="H222" i="24"/>
  <c r="I222" i="24"/>
  <c r="J222" i="24"/>
  <c r="G223" i="24"/>
  <c r="H223" i="24"/>
  <c r="I223" i="24"/>
  <c r="J223" i="24"/>
  <c r="G224" i="24"/>
  <c r="H224" i="24"/>
  <c r="I224" i="24"/>
  <c r="J224" i="24"/>
  <c r="G225" i="24"/>
  <c r="H225" i="24"/>
  <c r="I225" i="24"/>
  <c r="J225" i="24"/>
  <c r="G226" i="24"/>
  <c r="H226" i="24"/>
  <c r="I226" i="24"/>
  <c r="J226" i="24"/>
  <c r="G227" i="24"/>
  <c r="H227" i="24"/>
  <c r="I227" i="24"/>
  <c r="J227" i="24"/>
  <c r="G228" i="24"/>
  <c r="H228" i="24"/>
  <c r="I228" i="24"/>
  <c r="J228" i="24"/>
  <c r="G229" i="24"/>
  <c r="H229" i="24"/>
  <c r="I229" i="24"/>
  <c r="J229" i="24"/>
  <c r="G230" i="24"/>
  <c r="H230" i="24"/>
  <c r="I230" i="24"/>
  <c r="J230" i="24"/>
  <c r="G231" i="24"/>
  <c r="H231" i="24"/>
  <c r="I231" i="24"/>
  <c r="J231" i="24"/>
  <c r="G232" i="24"/>
  <c r="H232" i="24"/>
  <c r="I232" i="24"/>
  <c r="J232" i="24"/>
  <c r="G233" i="24"/>
  <c r="H233" i="24"/>
  <c r="I233" i="24"/>
  <c r="J233" i="24"/>
  <c r="G234" i="24"/>
  <c r="H234" i="24"/>
  <c r="I234" i="24"/>
  <c r="J234" i="24"/>
  <c r="G235" i="24"/>
  <c r="H235" i="24"/>
  <c r="I235" i="24"/>
  <c r="J235" i="24"/>
  <c r="G236" i="24"/>
  <c r="H236" i="24"/>
  <c r="I236" i="24"/>
  <c r="J236" i="24"/>
  <c r="G237" i="24"/>
  <c r="H237" i="24"/>
  <c r="I237" i="24"/>
  <c r="J237" i="24"/>
  <c r="G238" i="24"/>
  <c r="H238" i="24"/>
  <c r="I238" i="24"/>
  <c r="J238" i="24"/>
  <c r="G239" i="24"/>
  <c r="H239" i="24"/>
  <c r="I239" i="24"/>
  <c r="J239" i="24"/>
  <c r="G240" i="24"/>
  <c r="H240" i="24"/>
  <c r="I240" i="24"/>
  <c r="J240" i="24"/>
  <c r="G241" i="24"/>
  <c r="H241" i="24"/>
  <c r="I241" i="24"/>
  <c r="J241" i="24"/>
  <c r="G242" i="24"/>
  <c r="H242" i="24"/>
  <c r="I242" i="24"/>
  <c r="J242" i="24"/>
  <c r="G243" i="24"/>
  <c r="H243" i="24"/>
  <c r="I243" i="24"/>
  <c r="J243" i="24"/>
  <c r="G244" i="24"/>
  <c r="H244" i="24"/>
  <c r="I244" i="24"/>
  <c r="J244" i="24"/>
  <c r="G245" i="24"/>
  <c r="H245" i="24"/>
  <c r="I245" i="24"/>
  <c r="J245" i="24"/>
  <c r="G246" i="24"/>
  <c r="H246" i="24"/>
  <c r="I246" i="24"/>
  <c r="J246" i="24"/>
  <c r="G247" i="24"/>
  <c r="H247" i="24"/>
  <c r="I247" i="24"/>
  <c r="J247" i="24"/>
  <c r="G248" i="24"/>
  <c r="H248" i="24"/>
  <c r="I248" i="24"/>
  <c r="J248" i="24"/>
  <c r="G249" i="24"/>
  <c r="H249" i="24"/>
  <c r="I249" i="24"/>
  <c r="J249" i="24"/>
  <c r="G250" i="24"/>
  <c r="H250" i="24"/>
  <c r="I250" i="24"/>
  <c r="J250" i="24"/>
  <c r="G6" i="24"/>
  <c r="H6" i="24"/>
  <c r="I6" i="24"/>
  <c r="J6" i="24"/>
  <c r="G7" i="24"/>
  <c r="H7" i="24"/>
  <c r="I7" i="24"/>
  <c r="J7" i="24"/>
  <c r="G8" i="24"/>
  <c r="H8" i="24"/>
  <c r="I8" i="24"/>
  <c r="J8" i="24"/>
  <c r="G9" i="24"/>
  <c r="H9" i="24"/>
  <c r="I9" i="24"/>
  <c r="J9" i="24"/>
  <c r="G10" i="24"/>
  <c r="H10" i="24"/>
  <c r="I10" i="24"/>
  <c r="J10" i="24"/>
  <c r="G11" i="24"/>
  <c r="H11" i="24"/>
  <c r="I11" i="24"/>
  <c r="J11" i="24"/>
  <c r="G12" i="24"/>
  <c r="H12" i="24"/>
  <c r="I12" i="24"/>
  <c r="J12" i="24"/>
  <c r="G13" i="24"/>
  <c r="H13" i="24"/>
  <c r="I13" i="24"/>
  <c r="J13" i="24"/>
  <c r="G14" i="24"/>
  <c r="H14" i="24"/>
  <c r="I14" i="24"/>
  <c r="J14" i="24"/>
  <c r="G15" i="24"/>
  <c r="H15" i="24"/>
  <c r="I15" i="24"/>
  <c r="J15" i="24"/>
  <c r="G16" i="24"/>
  <c r="H16" i="24"/>
  <c r="I16" i="24"/>
  <c r="J16" i="24"/>
  <c r="G17" i="24"/>
  <c r="H17" i="24"/>
  <c r="I17" i="24"/>
  <c r="J17" i="24"/>
  <c r="G18" i="24"/>
  <c r="H18" i="24"/>
  <c r="I18" i="24"/>
  <c r="J18" i="24"/>
  <c r="G19" i="24"/>
  <c r="H19" i="24"/>
  <c r="I19" i="24"/>
  <c r="J19" i="24"/>
  <c r="G20" i="24"/>
  <c r="H20" i="24"/>
  <c r="I20" i="24"/>
  <c r="J20" i="24"/>
  <c r="G21" i="24"/>
  <c r="H21" i="24"/>
  <c r="I21" i="24"/>
  <c r="J21" i="24"/>
  <c r="G22" i="24"/>
  <c r="H22" i="24"/>
  <c r="I22" i="24"/>
  <c r="J22" i="24"/>
  <c r="G23" i="24"/>
  <c r="H23" i="24"/>
  <c r="I23" i="24"/>
  <c r="J23" i="24"/>
  <c r="G24" i="24"/>
  <c r="H24" i="24"/>
  <c r="I24" i="24"/>
  <c r="J24" i="24"/>
  <c r="G25" i="24"/>
  <c r="H25" i="24"/>
  <c r="I25" i="24"/>
  <c r="J25" i="24"/>
  <c r="G26" i="24"/>
  <c r="H26" i="24"/>
  <c r="I26" i="24"/>
  <c r="J26" i="24"/>
  <c r="G27" i="24"/>
  <c r="H27" i="24"/>
  <c r="I27" i="24"/>
  <c r="J27" i="24"/>
  <c r="G28" i="24"/>
  <c r="H28" i="24"/>
  <c r="I28" i="24"/>
  <c r="J28" i="24"/>
  <c r="G29" i="24"/>
  <c r="H29" i="24"/>
  <c r="I29" i="24"/>
  <c r="J29" i="24"/>
  <c r="G30" i="24"/>
  <c r="H30" i="24"/>
  <c r="I30" i="24"/>
  <c r="J30" i="24"/>
  <c r="G31" i="24"/>
  <c r="H31" i="24"/>
  <c r="I31" i="24"/>
  <c r="J31" i="24"/>
  <c r="G32" i="24"/>
  <c r="H32" i="24"/>
  <c r="I32" i="24"/>
  <c r="J32" i="24"/>
  <c r="G33" i="24"/>
  <c r="H33" i="24"/>
  <c r="I33" i="24"/>
  <c r="J33" i="24"/>
  <c r="G34" i="24"/>
  <c r="H34" i="24"/>
  <c r="I34" i="24"/>
  <c r="J34" i="24"/>
  <c r="G35" i="24"/>
  <c r="H35" i="24"/>
  <c r="I35" i="24"/>
  <c r="J35" i="24"/>
  <c r="G36" i="24"/>
  <c r="H36" i="24"/>
  <c r="I36" i="24"/>
  <c r="J36" i="24"/>
  <c r="G37" i="24"/>
  <c r="H37" i="24"/>
  <c r="I37" i="24"/>
  <c r="J37" i="24"/>
  <c r="G38" i="24"/>
  <c r="H38" i="24"/>
  <c r="I38" i="24"/>
  <c r="J38" i="24"/>
  <c r="G39" i="24"/>
  <c r="H39" i="24"/>
  <c r="I39" i="24"/>
  <c r="J39" i="24"/>
  <c r="G40" i="24"/>
  <c r="H40" i="24"/>
  <c r="I40" i="24"/>
  <c r="J40" i="24"/>
  <c r="G41" i="24"/>
  <c r="H41" i="24"/>
  <c r="I41" i="24"/>
  <c r="J41" i="24"/>
  <c r="G42" i="24"/>
  <c r="H42" i="24"/>
  <c r="I42" i="24"/>
  <c r="J42" i="24"/>
  <c r="G43" i="24"/>
  <c r="H43" i="24"/>
  <c r="I43" i="24"/>
  <c r="J43" i="24"/>
  <c r="G44" i="24"/>
  <c r="H44" i="24"/>
  <c r="I44" i="24"/>
  <c r="J44" i="24"/>
  <c r="G45" i="24"/>
  <c r="H45" i="24"/>
  <c r="I45" i="24"/>
  <c r="J45" i="24"/>
  <c r="G46" i="24"/>
  <c r="H46" i="24"/>
  <c r="I46" i="24"/>
  <c r="J46" i="24"/>
  <c r="G47" i="24"/>
  <c r="H47" i="24"/>
  <c r="I47" i="24"/>
  <c r="J47" i="24"/>
  <c r="G48" i="24"/>
  <c r="H48" i="24"/>
  <c r="I48" i="24"/>
  <c r="J48" i="24"/>
  <c r="G49" i="24"/>
  <c r="H49" i="24"/>
  <c r="I49" i="24"/>
  <c r="J49" i="24"/>
  <c r="G50" i="24"/>
  <c r="H50" i="24"/>
  <c r="I50" i="24"/>
  <c r="J50" i="24"/>
  <c r="G51" i="24"/>
  <c r="H51" i="24"/>
  <c r="I51" i="24"/>
  <c r="J51" i="24"/>
  <c r="G52" i="24"/>
  <c r="H52" i="24"/>
  <c r="I52" i="24"/>
  <c r="J52" i="24"/>
  <c r="G53" i="24"/>
  <c r="H53" i="24"/>
  <c r="I53" i="24"/>
  <c r="J53" i="24"/>
  <c r="G54" i="24"/>
  <c r="H54" i="24"/>
  <c r="I54" i="24"/>
  <c r="J54" i="24"/>
  <c r="G55" i="24"/>
  <c r="H55" i="24"/>
  <c r="I55" i="24"/>
  <c r="J55" i="24"/>
  <c r="G56" i="24"/>
  <c r="H56" i="24"/>
  <c r="I56" i="24"/>
  <c r="J56" i="24"/>
  <c r="G57" i="24"/>
  <c r="H57" i="24"/>
  <c r="I57" i="24"/>
  <c r="J57" i="24"/>
  <c r="G58" i="24"/>
  <c r="H58" i="24"/>
  <c r="I58" i="24"/>
  <c r="J58" i="24"/>
  <c r="G59" i="24"/>
  <c r="H59" i="24"/>
  <c r="I59" i="24"/>
  <c r="J59" i="24"/>
  <c r="G60" i="24"/>
  <c r="H60" i="24"/>
  <c r="I60" i="24"/>
  <c r="J60" i="24"/>
  <c r="G61" i="24"/>
  <c r="H61" i="24"/>
  <c r="I61" i="24"/>
  <c r="J61" i="24"/>
  <c r="G62" i="24"/>
  <c r="H62" i="24"/>
  <c r="I62" i="24"/>
  <c r="J62" i="24"/>
  <c r="G63" i="24"/>
  <c r="H63" i="24"/>
  <c r="I63" i="24"/>
  <c r="J63" i="24"/>
  <c r="G64" i="24"/>
  <c r="H64" i="24"/>
  <c r="I64" i="24"/>
  <c r="J64" i="24"/>
  <c r="G65" i="24"/>
  <c r="H65" i="24"/>
  <c r="I65" i="24"/>
  <c r="J65" i="24"/>
  <c r="G66" i="24"/>
  <c r="H66" i="24"/>
  <c r="I66" i="24"/>
  <c r="J66" i="24"/>
  <c r="G67" i="24"/>
  <c r="H67" i="24"/>
  <c r="I67" i="24"/>
  <c r="J67" i="24"/>
  <c r="G68" i="24"/>
  <c r="H68" i="24"/>
  <c r="I68" i="24"/>
  <c r="J68" i="24"/>
  <c r="G69" i="24"/>
  <c r="H69" i="24"/>
  <c r="I69" i="24"/>
  <c r="J69" i="24"/>
  <c r="G70" i="24"/>
  <c r="H70" i="24"/>
  <c r="I70" i="24"/>
  <c r="J70" i="24"/>
  <c r="G71" i="24"/>
  <c r="H71" i="24"/>
  <c r="I71" i="24"/>
  <c r="J71" i="24"/>
  <c r="G72" i="24"/>
  <c r="H72" i="24"/>
  <c r="I72" i="24"/>
  <c r="J72" i="24"/>
  <c r="G73" i="24"/>
  <c r="H73" i="24"/>
  <c r="I73" i="24"/>
  <c r="J73" i="24"/>
  <c r="G74" i="24"/>
  <c r="H74" i="24"/>
  <c r="I74" i="24"/>
  <c r="J74" i="24"/>
  <c r="G75" i="24"/>
  <c r="H75" i="24"/>
  <c r="I75" i="24"/>
  <c r="J75" i="24"/>
  <c r="G76" i="24"/>
  <c r="H76" i="24"/>
  <c r="I76" i="24"/>
  <c r="J76" i="24"/>
  <c r="G77" i="24"/>
  <c r="H77" i="24"/>
  <c r="I77" i="24"/>
  <c r="J77" i="24"/>
  <c r="G78" i="24"/>
  <c r="H78" i="24"/>
  <c r="I78" i="24"/>
  <c r="J78" i="24"/>
  <c r="G79" i="24"/>
  <c r="H79" i="24"/>
  <c r="I79" i="24"/>
  <c r="J79" i="24"/>
  <c r="G80" i="24"/>
  <c r="H80" i="24"/>
  <c r="I80" i="24"/>
  <c r="J80" i="24"/>
  <c r="G81" i="24"/>
  <c r="H81" i="24"/>
  <c r="I81" i="24"/>
  <c r="J81" i="24"/>
  <c r="G82" i="24"/>
  <c r="H82" i="24"/>
  <c r="I82" i="24"/>
  <c r="J82" i="24"/>
  <c r="G83" i="24"/>
  <c r="H83" i="24"/>
  <c r="I83" i="24"/>
  <c r="J83" i="24"/>
  <c r="G84" i="24"/>
  <c r="H84" i="24"/>
  <c r="I84" i="24"/>
  <c r="J84" i="24"/>
  <c r="G85" i="24"/>
  <c r="H85" i="24"/>
  <c r="I85" i="24"/>
  <c r="J85" i="24"/>
  <c r="G86" i="24"/>
  <c r="H86" i="24"/>
  <c r="I86" i="24"/>
  <c r="J86" i="24"/>
  <c r="G87" i="24"/>
  <c r="H87" i="24"/>
  <c r="I87" i="24"/>
  <c r="J87" i="24"/>
  <c r="G88" i="24"/>
  <c r="H88" i="24"/>
  <c r="I88" i="24"/>
  <c r="J88" i="24"/>
  <c r="G89" i="24"/>
  <c r="H89" i="24"/>
  <c r="I89" i="24"/>
  <c r="J89" i="24"/>
  <c r="G90" i="24"/>
  <c r="H90" i="24"/>
  <c r="I90" i="24"/>
  <c r="J90" i="24"/>
  <c r="G91" i="24"/>
  <c r="H91" i="24"/>
  <c r="I91" i="24"/>
  <c r="J91" i="24"/>
  <c r="G92" i="24"/>
  <c r="H92" i="24"/>
  <c r="I92" i="24"/>
  <c r="J92" i="24"/>
  <c r="G93" i="24"/>
  <c r="H93" i="24"/>
  <c r="I93" i="24"/>
  <c r="J93" i="24"/>
  <c r="G94" i="24"/>
  <c r="H94" i="24"/>
  <c r="I94" i="24"/>
  <c r="J94" i="24"/>
  <c r="G95" i="24"/>
  <c r="H95" i="24"/>
  <c r="I95" i="24"/>
  <c r="J95" i="24"/>
  <c r="G96" i="24"/>
  <c r="H96" i="24"/>
  <c r="I96" i="24"/>
  <c r="J96" i="24"/>
  <c r="G97" i="24"/>
  <c r="H97" i="24"/>
  <c r="I97" i="24"/>
  <c r="J97" i="24"/>
  <c r="G98" i="24"/>
  <c r="H98" i="24"/>
  <c r="I98" i="24"/>
  <c r="J98" i="24"/>
  <c r="H5" i="24"/>
  <c r="G15" i="32" l="1"/>
  <c r="L22" i="35"/>
  <c r="J24" i="35"/>
  <c r="J120" i="36" l="1"/>
  <c r="J125" i="36" s="1"/>
  <c r="E15" i="32"/>
  <c r="K24" i="35" l="1"/>
  <c r="M22" i="35"/>
  <c r="M24" i="35" s="1"/>
  <c r="L24" i="35"/>
  <c r="E12" i="35"/>
  <c r="E14" i="32" l="1"/>
  <c r="V5" i="32"/>
  <c r="Q8" i="32"/>
  <c r="V8" i="32"/>
  <c r="Q4" i="32"/>
  <c r="V4" i="32"/>
  <c r="I12" i="27" l="1"/>
  <c r="A1" i="24"/>
  <c r="C14" i="41" s="1"/>
  <c r="A1" i="39"/>
  <c r="C11" i="41" l="1"/>
  <c r="C21" i="42"/>
  <c r="C22" i="42"/>
  <c r="C23" i="42"/>
  <c r="C24" i="42"/>
  <c r="C25" i="42"/>
  <c r="C26" i="42"/>
  <c r="C15" i="42"/>
  <c r="C16" i="42"/>
  <c r="C17" i="42"/>
  <c r="C18" i="42"/>
  <c r="C19" i="42"/>
  <c r="C20" i="42"/>
  <c r="F4" i="32"/>
  <c r="F19" i="35" l="1"/>
  <c r="G19" i="35"/>
  <c r="F17" i="35"/>
  <c r="G17" i="35"/>
  <c r="H17" i="35"/>
  <c r="F15" i="35"/>
  <c r="G15" i="35"/>
  <c r="E19" i="35"/>
  <c r="E17" i="35"/>
  <c r="E15" i="35"/>
  <c r="F12" i="35"/>
  <c r="G12" i="35"/>
  <c r="F135" i="36"/>
  <c r="G135" i="36"/>
  <c r="H135" i="36"/>
  <c r="F134" i="36"/>
  <c r="G134" i="36"/>
  <c r="F133" i="36"/>
  <c r="F16" i="35" s="1"/>
  <c r="G133" i="36"/>
  <c r="G16" i="35" s="1"/>
  <c r="J133" i="36"/>
  <c r="J16" i="35" s="1"/>
  <c r="K133" i="36"/>
  <c r="K16" i="35" s="1"/>
  <c r="E135" i="36"/>
  <c r="E134" i="36"/>
  <c r="E133" i="36"/>
  <c r="E16" i="35" s="1"/>
  <c r="V7" i="32"/>
  <c r="V6" i="32"/>
  <c r="J8" i="32"/>
  <c r="J7" i="32"/>
  <c r="J6" i="32"/>
  <c r="J5" i="32"/>
  <c r="J4" i="32"/>
  <c r="F5" i="32"/>
  <c r="F6" i="32"/>
  <c r="F7" i="32"/>
  <c r="F8" i="32"/>
  <c r="D5" i="32"/>
  <c r="D6" i="32"/>
  <c r="D7" i="32"/>
  <c r="D8" i="32"/>
  <c r="D4" i="32"/>
  <c r="Q7" i="32"/>
  <c r="Q6" i="32"/>
  <c r="Q5" i="32"/>
  <c r="J127" i="36"/>
  <c r="J128" i="36" s="1"/>
  <c r="F127" i="36"/>
  <c r="G127" i="36"/>
  <c r="H127" i="36"/>
  <c r="K127" i="36"/>
  <c r="K128" i="36" s="1"/>
  <c r="L127" i="36"/>
  <c r="L128" i="36" s="1"/>
  <c r="M127" i="36"/>
  <c r="M128" i="36" s="1"/>
  <c r="N127" i="36"/>
  <c r="N128" i="36" s="1"/>
  <c r="O127" i="36"/>
  <c r="O128" i="36" s="1"/>
  <c r="E127" i="36"/>
  <c r="F10" i="35"/>
  <c r="G10" i="35"/>
  <c r="F9" i="35"/>
  <c r="G9" i="35"/>
  <c r="J9" i="35"/>
  <c r="K9" i="35"/>
  <c r="F8" i="35"/>
  <c r="G8" i="35"/>
  <c r="J8" i="35"/>
  <c r="K8" i="35"/>
  <c r="F121" i="36"/>
  <c r="G121" i="36"/>
  <c r="J121" i="36"/>
  <c r="K121" i="36"/>
  <c r="L121" i="36"/>
  <c r="M121" i="36"/>
  <c r="N121" i="36"/>
  <c r="O121" i="36"/>
  <c r="F120" i="36"/>
  <c r="F125" i="36" s="1"/>
  <c r="G120" i="36"/>
  <c r="G125" i="36" s="1"/>
  <c r="H120" i="36"/>
  <c r="H125" i="36" s="1"/>
  <c r="K120" i="36"/>
  <c r="K125" i="36" s="1"/>
  <c r="L120" i="36"/>
  <c r="L125" i="36" s="1"/>
  <c r="M120" i="36"/>
  <c r="M125" i="36" s="1"/>
  <c r="N120" i="36"/>
  <c r="N125" i="36" s="1"/>
  <c r="O120" i="36"/>
  <c r="O125" i="36" s="1"/>
  <c r="E121" i="36"/>
  <c r="E126" i="36" s="1"/>
  <c r="E120" i="36"/>
  <c r="E125" i="36" s="1"/>
  <c r="E10" i="35"/>
  <c r="E9" i="35"/>
  <c r="E8" i="35"/>
  <c r="L5" i="35"/>
  <c r="K5" i="35"/>
  <c r="J5" i="35"/>
  <c r="A1" i="35"/>
  <c r="C32" i="42" s="1"/>
  <c r="G14" i="32"/>
  <c r="E18" i="32"/>
  <c r="F18" i="32"/>
  <c r="G18" i="32"/>
  <c r="F15" i="32"/>
  <c r="H15" i="32" s="1"/>
  <c r="E16" i="32"/>
  <c r="F16" i="32"/>
  <c r="G16" i="32"/>
  <c r="E17" i="32"/>
  <c r="F17" i="32"/>
  <c r="G17" i="32"/>
  <c r="F14" i="32"/>
  <c r="A1" i="32"/>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C33" i="42" l="1"/>
  <c r="C31" i="42"/>
  <c r="C6" i="41"/>
  <c r="D102" i="30"/>
  <c r="E102" i="30"/>
  <c r="H102" i="30" s="1"/>
  <c r="C102" i="30"/>
  <c r="D30" i="30"/>
  <c r="E30" i="30"/>
  <c r="H30" i="30" s="1"/>
  <c r="C30" i="30"/>
  <c r="D65" i="30"/>
  <c r="E65" i="30"/>
  <c r="H65" i="30" s="1"/>
  <c r="C65" i="30"/>
  <c r="E17" i="30"/>
  <c r="H17" i="30" s="1"/>
  <c r="D17" i="30"/>
  <c r="C17" i="30"/>
  <c r="D64" i="30"/>
  <c r="E64" i="30"/>
  <c r="H64" i="30" s="1"/>
  <c r="C64" i="30"/>
  <c r="D40" i="30"/>
  <c r="C40" i="30"/>
  <c r="E40" i="30"/>
  <c r="H40" i="30" s="1"/>
  <c r="D111" i="30"/>
  <c r="E111" i="30"/>
  <c r="H111" i="30" s="1"/>
  <c r="C111" i="30"/>
  <c r="D110" i="30"/>
  <c r="E110" i="30"/>
  <c r="H110" i="30" s="1"/>
  <c r="C110" i="30"/>
  <c r="D74" i="30"/>
  <c r="E74" i="30"/>
  <c r="H74" i="30" s="1"/>
  <c r="C74" i="30"/>
  <c r="E26" i="30"/>
  <c r="H26" i="30" s="1"/>
  <c r="D26" i="30"/>
  <c r="C26" i="30"/>
  <c r="E132" i="30"/>
  <c r="H132" i="30" s="1"/>
  <c r="C132" i="30"/>
  <c r="D132" i="30"/>
  <c r="E108" i="30"/>
  <c r="H108" i="30" s="1"/>
  <c r="C108" i="30"/>
  <c r="D108" i="30"/>
  <c r="E131" i="30"/>
  <c r="H131" i="30" s="1"/>
  <c r="C131" i="30"/>
  <c r="D131" i="30"/>
  <c r="E119" i="30"/>
  <c r="H119" i="30" s="1"/>
  <c r="C119" i="30"/>
  <c r="D119" i="30"/>
  <c r="E107" i="30"/>
  <c r="H107" i="30" s="1"/>
  <c r="C107" i="30"/>
  <c r="D107" i="30"/>
  <c r="E95" i="30"/>
  <c r="H95" i="30" s="1"/>
  <c r="C95" i="30"/>
  <c r="D95" i="30"/>
  <c r="E83" i="30"/>
  <c r="H83" i="30" s="1"/>
  <c r="C83" i="30"/>
  <c r="D83" i="30"/>
  <c r="E71" i="30"/>
  <c r="H71" i="30" s="1"/>
  <c r="C71" i="30"/>
  <c r="D71" i="30"/>
  <c r="E59" i="30"/>
  <c r="H59" i="30" s="1"/>
  <c r="C59" i="30"/>
  <c r="D59" i="30"/>
  <c r="E47" i="30"/>
  <c r="H47" i="30" s="1"/>
  <c r="C47" i="30"/>
  <c r="D47" i="30"/>
  <c r="E35" i="30"/>
  <c r="H35" i="30" s="1"/>
  <c r="C35" i="30"/>
  <c r="D35" i="30"/>
  <c r="E23" i="30"/>
  <c r="H23" i="30" s="1"/>
  <c r="C23" i="30"/>
  <c r="D23" i="30"/>
  <c r="E11" i="30"/>
  <c r="H11" i="30" s="1"/>
  <c r="C11" i="30"/>
  <c r="D11" i="30"/>
  <c r="D113" i="30"/>
  <c r="E113" i="30"/>
  <c r="H113" i="30" s="1"/>
  <c r="C113" i="30"/>
  <c r="C129" i="30"/>
  <c r="E129" i="30"/>
  <c r="H129" i="30" s="1"/>
  <c r="D129" i="30"/>
  <c r="E117" i="30"/>
  <c r="H117" i="30" s="1"/>
  <c r="C117" i="30"/>
  <c r="D117" i="30"/>
  <c r="E105" i="30"/>
  <c r="H105" i="30" s="1"/>
  <c r="D105" i="30"/>
  <c r="C105" i="30"/>
  <c r="C93" i="30"/>
  <c r="E93" i="30"/>
  <c r="H93" i="30" s="1"/>
  <c r="D93" i="30"/>
  <c r="E81" i="30"/>
  <c r="H81" i="30" s="1"/>
  <c r="D81" i="30"/>
  <c r="C81" i="30"/>
  <c r="C69" i="30"/>
  <c r="E69" i="30"/>
  <c r="H69" i="30" s="1"/>
  <c r="D69" i="30"/>
  <c r="E57" i="30"/>
  <c r="H57" i="30" s="1"/>
  <c r="D57" i="30"/>
  <c r="C57" i="30"/>
  <c r="E45" i="30"/>
  <c r="H45" i="30" s="1"/>
  <c r="D45" i="30"/>
  <c r="C45" i="30"/>
  <c r="E33" i="30"/>
  <c r="H33" i="30" s="1"/>
  <c r="C33" i="30"/>
  <c r="D33" i="30"/>
  <c r="E21" i="30"/>
  <c r="H21" i="30" s="1"/>
  <c r="D21" i="30"/>
  <c r="C21" i="30"/>
  <c r="E9" i="30"/>
  <c r="H9" i="30" s="1"/>
  <c r="D9" i="30"/>
  <c r="C9" i="30"/>
  <c r="D78" i="30"/>
  <c r="E78" i="30"/>
  <c r="H78" i="30" s="1"/>
  <c r="C78" i="30"/>
  <c r="D101" i="30"/>
  <c r="E101" i="30"/>
  <c r="H101" i="30" s="1"/>
  <c r="C101" i="30"/>
  <c r="E29" i="30"/>
  <c r="H29" i="30" s="1"/>
  <c r="D29" i="30"/>
  <c r="C29" i="30"/>
  <c r="D100" i="30"/>
  <c r="E100" i="30"/>
  <c r="H100" i="30" s="1"/>
  <c r="C100" i="30"/>
  <c r="E130" i="30"/>
  <c r="H130" i="30" s="1"/>
  <c r="C130" i="30"/>
  <c r="D130" i="30"/>
  <c r="E106" i="30"/>
  <c r="H106" i="30" s="1"/>
  <c r="C106" i="30"/>
  <c r="D106" i="30"/>
  <c r="E94" i="30"/>
  <c r="H94" i="30" s="1"/>
  <c r="C94" i="30"/>
  <c r="D94" i="30"/>
  <c r="E82" i="30"/>
  <c r="H82" i="30" s="1"/>
  <c r="C82" i="30"/>
  <c r="D82" i="30"/>
  <c r="E70" i="30"/>
  <c r="H70" i="30" s="1"/>
  <c r="C70" i="30"/>
  <c r="D70" i="30"/>
  <c r="E58" i="30"/>
  <c r="H58" i="30" s="1"/>
  <c r="C58" i="30"/>
  <c r="D58" i="30"/>
  <c r="E46" i="30"/>
  <c r="H46" i="30" s="1"/>
  <c r="C46" i="30"/>
  <c r="D46" i="30"/>
  <c r="E34" i="30"/>
  <c r="H34" i="30" s="1"/>
  <c r="C34" i="30"/>
  <c r="D34" i="30"/>
  <c r="E22" i="30"/>
  <c r="H22" i="30" s="1"/>
  <c r="C22" i="30"/>
  <c r="D22" i="30"/>
  <c r="E10" i="30"/>
  <c r="H10" i="30" s="1"/>
  <c r="C10" i="30"/>
  <c r="D10" i="30"/>
  <c r="E128" i="30"/>
  <c r="H128" i="30" s="1"/>
  <c r="C128" i="30"/>
  <c r="D128" i="30"/>
  <c r="E116" i="30"/>
  <c r="H116" i="30" s="1"/>
  <c r="C116" i="30"/>
  <c r="D116" i="30"/>
  <c r="E104" i="30"/>
  <c r="H104" i="30" s="1"/>
  <c r="C104" i="30"/>
  <c r="D104" i="30"/>
  <c r="E92" i="30"/>
  <c r="H92" i="30" s="1"/>
  <c r="C92" i="30"/>
  <c r="D92" i="30"/>
  <c r="E80" i="30"/>
  <c r="H80" i="30" s="1"/>
  <c r="C80" i="30"/>
  <c r="D80" i="30"/>
  <c r="E68" i="30"/>
  <c r="H68" i="30" s="1"/>
  <c r="C68" i="30"/>
  <c r="D68" i="30"/>
  <c r="E56" i="30"/>
  <c r="H56" i="30" s="1"/>
  <c r="C56" i="30"/>
  <c r="D56" i="30"/>
  <c r="C44" i="30"/>
  <c r="E44" i="30"/>
  <c r="H44" i="30" s="1"/>
  <c r="D44" i="30"/>
  <c r="E32" i="30"/>
  <c r="H32" i="30" s="1"/>
  <c r="C32" i="30"/>
  <c r="D32" i="30"/>
  <c r="E20" i="30"/>
  <c r="H20" i="30" s="1"/>
  <c r="C20" i="30"/>
  <c r="D20" i="30"/>
  <c r="E8" i="30"/>
  <c r="H8" i="30" s="1"/>
  <c r="C8" i="30"/>
  <c r="D8" i="30"/>
  <c r="D54" i="30"/>
  <c r="E54" i="30"/>
  <c r="H54" i="30" s="1"/>
  <c r="C54" i="30"/>
  <c r="D53" i="30"/>
  <c r="E53" i="30"/>
  <c r="H53" i="30" s="1"/>
  <c r="C53" i="30"/>
  <c r="D88" i="30"/>
  <c r="E88" i="30"/>
  <c r="H88" i="30" s="1"/>
  <c r="C88" i="30"/>
  <c r="E118" i="30"/>
  <c r="H118" i="30" s="1"/>
  <c r="C118" i="30"/>
  <c r="D118" i="30"/>
  <c r="E127" i="30"/>
  <c r="H127" i="30" s="1"/>
  <c r="D127" i="30"/>
  <c r="C127" i="30"/>
  <c r="E115" i="30"/>
  <c r="H115" i="30" s="1"/>
  <c r="C115" i="30"/>
  <c r="D115" i="30"/>
  <c r="E103" i="30"/>
  <c r="H103" i="30" s="1"/>
  <c r="D103" i="30"/>
  <c r="C103" i="30"/>
  <c r="E91" i="30"/>
  <c r="H91" i="30" s="1"/>
  <c r="D91" i="30"/>
  <c r="C91" i="30"/>
  <c r="E79" i="30"/>
  <c r="H79" i="30" s="1"/>
  <c r="C79" i="30"/>
  <c r="D79" i="30"/>
  <c r="E67" i="30"/>
  <c r="H67" i="30" s="1"/>
  <c r="D67" i="30"/>
  <c r="C67" i="30"/>
  <c r="E55" i="30"/>
  <c r="H55" i="30" s="1"/>
  <c r="D55" i="30"/>
  <c r="C55" i="30"/>
  <c r="E43" i="30"/>
  <c r="H43" i="30" s="1"/>
  <c r="D43" i="30"/>
  <c r="C43" i="30"/>
  <c r="E31" i="30"/>
  <c r="H31" i="30" s="1"/>
  <c r="C31" i="30"/>
  <c r="D31" i="30"/>
  <c r="E19" i="30"/>
  <c r="H19" i="30" s="1"/>
  <c r="D19" i="30"/>
  <c r="C19" i="30"/>
  <c r="E7" i="30"/>
  <c r="H7" i="30" s="1"/>
  <c r="D7" i="30"/>
  <c r="C7" i="30"/>
  <c r="E42" i="30"/>
  <c r="H42" i="30" s="1"/>
  <c r="D42" i="30"/>
  <c r="C42" i="30"/>
  <c r="E6" i="30"/>
  <c r="D6" i="30"/>
  <c r="C6" i="30"/>
  <c r="D126" i="30"/>
  <c r="E126" i="30"/>
  <c r="H126" i="30" s="1"/>
  <c r="C126" i="30"/>
  <c r="D66" i="30"/>
  <c r="E66" i="30"/>
  <c r="H66" i="30" s="1"/>
  <c r="C66" i="30"/>
  <c r="D77" i="30"/>
  <c r="E77" i="30"/>
  <c r="H77" i="30" s="1"/>
  <c r="C77" i="30"/>
  <c r="D124" i="30"/>
  <c r="E124" i="30"/>
  <c r="H124" i="30" s="1"/>
  <c r="C124" i="30"/>
  <c r="D52" i="30"/>
  <c r="E52" i="30"/>
  <c r="H52" i="30" s="1"/>
  <c r="C52" i="30"/>
  <c r="E123" i="30"/>
  <c r="H123" i="30" s="1"/>
  <c r="C123" i="30"/>
  <c r="D123" i="30"/>
  <c r="D75" i="30"/>
  <c r="E75" i="30"/>
  <c r="H75" i="30" s="1"/>
  <c r="C75" i="30"/>
  <c r="E63" i="30"/>
  <c r="H63" i="30" s="1"/>
  <c r="C63" i="30"/>
  <c r="D63" i="30"/>
  <c r="D51" i="30"/>
  <c r="E51" i="30"/>
  <c r="H51" i="30" s="1"/>
  <c r="C51" i="30"/>
  <c r="C39" i="30"/>
  <c r="E39" i="30"/>
  <c r="H39" i="30" s="1"/>
  <c r="D39" i="30"/>
  <c r="E27" i="30"/>
  <c r="H27" i="30" s="1"/>
  <c r="D27" i="30"/>
  <c r="C27" i="30"/>
  <c r="E15" i="30"/>
  <c r="H15" i="30" s="1"/>
  <c r="C15" i="30"/>
  <c r="D15" i="30"/>
  <c r="D114" i="30"/>
  <c r="E114" i="30"/>
  <c r="H114" i="30" s="1"/>
  <c r="C114" i="30"/>
  <c r="E18" i="30"/>
  <c r="H18" i="30" s="1"/>
  <c r="D18" i="30"/>
  <c r="C18" i="30"/>
  <c r="D89" i="30"/>
  <c r="E89" i="30"/>
  <c r="H89" i="30" s="1"/>
  <c r="C89" i="30"/>
  <c r="D112" i="30"/>
  <c r="E112" i="30"/>
  <c r="H112" i="30" s="1"/>
  <c r="C112" i="30"/>
  <c r="D16" i="30"/>
  <c r="E16" i="30"/>
  <c r="H16" i="30" s="1"/>
  <c r="C16" i="30"/>
  <c r="D122" i="30"/>
  <c r="E122" i="30"/>
  <c r="H122" i="30" s="1"/>
  <c r="C122" i="30"/>
  <c r="D62" i="30"/>
  <c r="E62" i="30"/>
  <c r="H62" i="30" s="1"/>
  <c r="C62" i="30"/>
  <c r="E14" i="30"/>
  <c r="H14" i="30" s="1"/>
  <c r="D14" i="30"/>
  <c r="C14" i="30"/>
  <c r="D90" i="30"/>
  <c r="E90" i="30"/>
  <c r="H90" i="30" s="1"/>
  <c r="C90" i="30"/>
  <c r="D125" i="30"/>
  <c r="E125" i="30"/>
  <c r="H125" i="30" s="1"/>
  <c r="C125" i="30"/>
  <c r="E41" i="30"/>
  <c r="H41" i="30" s="1"/>
  <c r="D41" i="30"/>
  <c r="C41" i="30"/>
  <c r="D76" i="30"/>
  <c r="E76" i="30"/>
  <c r="H76" i="30" s="1"/>
  <c r="C76" i="30"/>
  <c r="D28" i="30"/>
  <c r="E28" i="30"/>
  <c r="H28" i="30" s="1"/>
  <c r="C28" i="30"/>
  <c r="E87" i="30"/>
  <c r="H87" i="30" s="1"/>
  <c r="C87" i="30"/>
  <c r="D87" i="30"/>
  <c r="D98" i="30"/>
  <c r="E98" i="30"/>
  <c r="H98" i="30" s="1"/>
  <c r="C98" i="30"/>
  <c r="D50" i="30"/>
  <c r="E50" i="30"/>
  <c r="H50" i="30" s="1"/>
  <c r="C50" i="30"/>
  <c r="D133" i="30"/>
  <c r="E133" i="30"/>
  <c r="H133" i="30" s="1"/>
  <c r="C133" i="30"/>
  <c r="D121" i="30"/>
  <c r="E121" i="30"/>
  <c r="H121" i="30" s="1"/>
  <c r="C121" i="30"/>
  <c r="D109" i="30"/>
  <c r="E109" i="30"/>
  <c r="H109" i="30" s="1"/>
  <c r="C109" i="30"/>
  <c r="D97" i="30"/>
  <c r="E97" i="30"/>
  <c r="H97" i="30" s="1"/>
  <c r="C97" i="30"/>
  <c r="D85" i="30"/>
  <c r="E85" i="30"/>
  <c r="H85" i="30" s="1"/>
  <c r="C85" i="30"/>
  <c r="D73" i="30"/>
  <c r="E73" i="30"/>
  <c r="H73" i="30" s="1"/>
  <c r="C73" i="30"/>
  <c r="D61" i="30"/>
  <c r="E61" i="30"/>
  <c r="H61" i="30" s="1"/>
  <c r="C61" i="30"/>
  <c r="D49" i="30"/>
  <c r="E49" i="30"/>
  <c r="H49" i="30" s="1"/>
  <c r="C49" i="30"/>
  <c r="D37" i="30"/>
  <c r="C37" i="30"/>
  <c r="E37" i="30"/>
  <c r="H37" i="30" s="1"/>
  <c r="D25" i="30"/>
  <c r="E25" i="30"/>
  <c r="H25" i="30" s="1"/>
  <c r="C25" i="30"/>
  <c r="D13" i="30"/>
  <c r="E13" i="30"/>
  <c r="H13" i="30" s="1"/>
  <c r="C13" i="30"/>
  <c r="D99" i="30"/>
  <c r="E99" i="30"/>
  <c r="H99" i="30" s="1"/>
  <c r="C99" i="30"/>
  <c r="D86" i="30"/>
  <c r="E86" i="30"/>
  <c r="H86" i="30" s="1"/>
  <c r="C86" i="30"/>
  <c r="E38" i="30"/>
  <c r="H38" i="30" s="1"/>
  <c r="D38" i="30"/>
  <c r="C38" i="30"/>
  <c r="E120" i="30"/>
  <c r="H120" i="30" s="1"/>
  <c r="C120" i="30"/>
  <c r="D120" i="30"/>
  <c r="E96" i="30"/>
  <c r="H96" i="30" s="1"/>
  <c r="C96" i="30"/>
  <c r="D96" i="30"/>
  <c r="E84" i="30"/>
  <c r="H84" i="30" s="1"/>
  <c r="C84" i="30"/>
  <c r="D84" i="30"/>
  <c r="E72" i="30"/>
  <c r="H72" i="30" s="1"/>
  <c r="C72" i="30"/>
  <c r="D72" i="30"/>
  <c r="E60" i="30"/>
  <c r="H60" i="30" s="1"/>
  <c r="C60" i="30"/>
  <c r="D60" i="30"/>
  <c r="E48" i="30"/>
  <c r="H48" i="30" s="1"/>
  <c r="C48" i="30"/>
  <c r="D48" i="30"/>
  <c r="E36" i="30"/>
  <c r="H36" i="30" s="1"/>
  <c r="C36" i="30"/>
  <c r="D36" i="30"/>
  <c r="E24" i="30"/>
  <c r="H24" i="30" s="1"/>
  <c r="C24" i="30"/>
  <c r="D24" i="30"/>
  <c r="E12" i="30"/>
  <c r="H12" i="30" s="1"/>
  <c r="C12" i="30"/>
  <c r="D12" i="30"/>
  <c r="J129" i="36"/>
  <c r="J130" i="36" s="1"/>
  <c r="J17" i="35" s="1"/>
  <c r="H16" i="32"/>
  <c r="E23" i="32" s="1"/>
  <c r="F9" i="32"/>
  <c r="H14" i="32"/>
  <c r="H18" i="32"/>
  <c r="H17" i="32"/>
  <c r="G24" i="32" s="1"/>
  <c r="J9" i="32"/>
  <c r="D9" i="32"/>
  <c r="E22" i="32"/>
  <c r="V9" i="32"/>
  <c r="M129" i="36"/>
  <c r="M130" i="36" s="1"/>
  <c r="M17" i="35" s="1"/>
  <c r="N129" i="36"/>
  <c r="N130" i="36" s="1"/>
  <c r="N17" i="35" s="1"/>
  <c r="L129" i="36"/>
  <c r="L130" i="36" s="1"/>
  <c r="L17" i="35" s="1"/>
  <c r="K129" i="36"/>
  <c r="K130" i="36" s="1"/>
  <c r="K17" i="35" s="1"/>
  <c r="O129" i="36"/>
  <c r="O130" i="36" s="1"/>
  <c r="O17" i="35" s="1"/>
  <c r="L122" i="36"/>
  <c r="L10" i="35" s="1"/>
  <c r="K122" i="36"/>
  <c r="K10" i="35" s="1"/>
  <c r="O122" i="36"/>
  <c r="O10" i="35" s="1"/>
  <c r="N122" i="36"/>
  <c r="N10" i="35" s="1"/>
  <c r="J122" i="36"/>
  <c r="M122" i="36"/>
  <c r="M10" i="35" s="1"/>
  <c r="A1" i="30"/>
  <c r="C30" i="42" s="1"/>
  <c r="G116" i="36"/>
  <c r="G12" i="36"/>
  <c r="F80" i="36"/>
  <c r="G80" i="36"/>
  <c r="E80" i="36"/>
  <c r="J23" i="36"/>
  <c r="J24" i="36" s="1"/>
  <c r="F13" i="36"/>
  <c r="F12" i="36"/>
  <c r="G14" i="36"/>
  <c r="G13" i="36"/>
  <c r="E13" i="36"/>
  <c r="E12" i="36"/>
  <c r="J14" i="36"/>
  <c r="K14" i="36"/>
  <c r="E14" i="36"/>
  <c r="E85" i="36"/>
  <c r="F116" i="36"/>
  <c r="F115" i="36"/>
  <c r="G115" i="36"/>
  <c r="H115" i="36"/>
  <c r="J115" i="36"/>
  <c r="K115" i="36"/>
  <c r="L115" i="36"/>
  <c r="M115" i="36"/>
  <c r="N115" i="36"/>
  <c r="O115" i="36"/>
  <c r="E116" i="36"/>
  <c r="E115" i="36"/>
  <c r="F111" i="36"/>
  <c r="G111" i="36"/>
  <c r="H111" i="36"/>
  <c r="J111" i="36"/>
  <c r="K111" i="36"/>
  <c r="L111" i="36"/>
  <c r="M111" i="36"/>
  <c r="N111" i="36"/>
  <c r="O111" i="36"/>
  <c r="F110" i="36"/>
  <c r="G110" i="36"/>
  <c r="J110" i="36"/>
  <c r="K110" i="36"/>
  <c r="E111" i="36"/>
  <c r="E110" i="36"/>
  <c r="F105" i="36"/>
  <c r="G105" i="36"/>
  <c r="J105" i="36"/>
  <c r="J106" i="36" s="1"/>
  <c r="K105" i="36"/>
  <c r="K106" i="36" s="1"/>
  <c r="F104" i="36"/>
  <c r="G104" i="36"/>
  <c r="H104" i="36"/>
  <c r="J104" i="36"/>
  <c r="K104" i="36"/>
  <c r="L104" i="36"/>
  <c r="M104" i="36"/>
  <c r="N104" i="36"/>
  <c r="O104" i="36"/>
  <c r="E105" i="36"/>
  <c r="E104" i="36"/>
  <c r="F100" i="36"/>
  <c r="G100" i="36"/>
  <c r="H100" i="36"/>
  <c r="F99" i="36"/>
  <c r="G99" i="36"/>
  <c r="E100" i="36"/>
  <c r="E99" i="36"/>
  <c r="F89" i="36"/>
  <c r="G89" i="36"/>
  <c r="E89" i="36"/>
  <c r="F85" i="36"/>
  <c r="G85" i="36"/>
  <c r="J85" i="36"/>
  <c r="K85" i="36"/>
  <c r="F81" i="36"/>
  <c r="G81" i="36"/>
  <c r="E81" i="36"/>
  <c r="F76" i="36"/>
  <c r="G76" i="36"/>
  <c r="H76" i="36"/>
  <c r="J76" i="36"/>
  <c r="K76" i="36"/>
  <c r="L76" i="36"/>
  <c r="M76" i="36"/>
  <c r="N76" i="36"/>
  <c r="O76" i="36"/>
  <c r="F75" i="36"/>
  <c r="G75" i="36"/>
  <c r="J75" i="36"/>
  <c r="K75" i="36"/>
  <c r="E76" i="36"/>
  <c r="E75" i="36"/>
  <c r="L121" i="30" l="1"/>
  <c r="J121" i="30"/>
  <c r="I121" i="30"/>
  <c r="K121" i="30"/>
  <c r="K66" i="30"/>
  <c r="I66" i="30"/>
  <c r="J66" i="30"/>
  <c r="L66" i="30"/>
  <c r="K100" i="30"/>
  <c r="I100" i="30"/>
  <c r="J100" i="30"/>
  <c r="L100" i="30"/>
  <c r="J65" i="30"/>
  <c r="K65" i="30"/>
  <c r="I65" i="30"/>
  <c r="L65" i="30"/>
  <c r="K103" i="30"/>
  <c r="I103" i="30"/>
  <c r="L103" i="30"/>
  <c r="J103" i="30"/>
  <c r="L34" i="30"/>
  <c r="J34" i="30"/>
  <c r="I34" i="30"/>
  <c r="K34" i="30"/>
  <c r="L132" i="30"/>
  <c r="K132" i="30"/>
  <c r="I132" i="30"/>
  <c r="J132" i="30"/>
  <c r="L51" i="30"/>
  <c r="I51" i="30"/>
  <c r="K51" i="30"/>
  <c r="J51" i="30"/>
  <c r="K19" i="30"/>
  <c r="I19" i="30"/>
  <c r="L19" i="30"/>
  <c r="J19" i="30"/>
  <c r="L46" i="30"/>
  <c r="J46" i="30"/>
  <c r="I46" i="30"/>
  <c r="K46" i="30"/>
  <c r="L119" i="30"/>
  <c r="I119" i="30"/>
  <c r="K119" i="30"/>
  <c r="J119" i="30"/>
  <c r="L97" i="30"/>
  <c r="J97" i="30"/>
  <c r="K97" i="30"/>
  <c r="I97" i="30"/>
  <c r="J129" i="30"/>
  <c r="I129" i="30"/>
  <c r="L129" i="30"/>
  <c r="K129" i="30"/>
  <c r="L74" i="30"/>
  <c r="K74" i="30"/>
  <c r="J74" i="30"/>
  <c r="I74" i="30"/>
  <c r="K64" i="30"/>
  <c r="I64" i="30"/>
  <c r="L64" i="30"/>
  <c r="J64" i="30"/>
  <c r="K102" i="30"/>
  <c r="J102" i="30"/>
  <c r="I102" i="30"/>
  <c r="L102" i="30"/>
  <c r="L25" i="30"/>
  <c r="J25" i="30"/>
  <c r="K25" i="30"/>
  <c r="I25" i="30"/>
  <c r="J111" i="30"/>
  <c r="L111" i="30"/>
  <c r="I111" i="30"/>
  <c r="K111" i="30"/>
  <c r="L72" i="30"/>
  <c r="K72" i="30"/>
  <c r="J72" i="30"/>
  <c r="I72" i="30"/>
  <c r="K18" i="30"/>
  <c r="I18" i="30"/>
  <c r="L18" i="30"/>
  <c r="J18" i="30"/>
  <c r="L68" i="30"/>
  <c r="J68" i="30"/>
  <c r="K68" i="30"/>
  <c r="I68" i="30"/>
  <c r="K57" i="30"/>
  <c r="J57" i="30"/>
  <c r="L57" i="30"/>
  <c r="I57" i="30"/>
  <c r="L11" i="30"/>
  <c r="J11" i="30"/>
  <c r="K11" i="30"/>
  <c r="I11" i="30"/>
  <c r="L133" i="30"/>
  <c r="J133" i="30"/>
  <c r="I133" i="30"/>
  <c r="K133" i="30"/>
  <c r="K90" i="30"/>
  <c r="I90" i="30"/>
  <c r="L90" i="30"/>
  <c r="J90" i="30"/>
  <c r="J126" i="30"/>
  <c r="L126" i="30"/>
  <c r="K126" i="30"/>
  <c r="I126" i="30"/>
  <c r="K30" i="30"/>
  <c r="I30" i="30"/>
  <c r="J30" i="30"/>
  <c r="L30" i="30"/>
  <c r="K67" i="30"/>
  <c r="I67" i="30"/>
  <c r="L67" i="30"/>
  <c r="J67" i="30"/>
  <c r="J128" i="30"/>
  <c r="L128" i="30"/>
  <c r="I128" i="30"/>
  <c r="K128" i="30"/>
  <c r="J29" i="30"/>
  <c r="I29" i="30"/>
  <c r="K29" i="30"/>
  <c r="L29" i="30"/>
  <c r="I21" i="30"/>
  <c r="L21" i="30"/>
  <c r="J21" i="30"/>
  <c r="K21" i="30"/>
  <c r="L23" i="30"/>
  <c r="K23" i="30"/>
  <c r="I23" i="30"/>
  <c r="J23" i="30"/>
  <c r="J26" i="30"/>
  <c r="K26" i="30"/>
  <c r="I26" i="30"/>
  <c r="L26" i="30"/>
  <c r="J99" i="30"/>
  <c r="K99" i="30"/>
  <c r="L99" i="30"/>
  <c r="I99" i="30"/>
  <c r="K76" i="30"/>
  <c r="I76" i="30"/>
  <c r="J76" i="30"/>
  <c r="L76" i="30"/>
  <c r="K112" i="30"/>
  <c r="I112" i="30"/>
  <c r="J112" i="30"/>
  <c r="L112" i="30"/>
  <c r="K124" i="30"/>
  <c r="I124" i="30"/>
  <c r="L124" i="30"/>
  <c r="J124" i="30"/>
  <c r="K54" i="30"/>
  <c r="J54" i="30"/>
  <c r="L54" i="30"/>
  <c r="I54" i="30"/>
  <c r="K44" i="30"/>
  <c r="J44" i="30"/>
  <c r="L44" i="30"/>
  <c r="I44" i="30"/>
  <c r="K101" i="30"/>
  <c r="J101" i="30"/>
  <c r="L101" i="30"/>
  <c r="I101" i="30"/>
  <c r="L48" i="30"/>
  <c r="I48" i="30"/>
  <c r="J48" i="30"/>
  <c r="K48" i="30"/>
  <c r="L96" i="30"/>
  <c r="J96" i="30"/>
  <c r="I96" i="30"/>
  <c r="K96" i="30"/>
  <c r="J14" i="30"/>
  <c r="L14" i="30"/>
  <c r="K14" i="30"/>
  <c r="I14" i="30"/>
  <c r="L15" i="30"/>
  <c r="J15" i="30"/>
  <c r="K15" i="30"/>
  <c r="I15" i="30"/>
  <c r="I63" i="30"/>
  <c r="K63" i="30"/>
  <c r="L63" i="30"/>
  <c r="J63" i="30"/>
  <c r="K31" i="30"/>
  <c r="I31" i="30"/>
  <c r="L31" i="30"/>
  <c r="J31" i="30"/>
  <c r="K79" i="30"/>
  <c r="I79" i="30"/>
  <c r="L79" i="30"/>
  <c r="J79" i="30"/>
  <c r="K127" i="30"/>
  <c r="I127" i="30"/>
  <c r="J127" i="30"/>
  <c r="L127" i="30"/>
  <c r="I92" i="30"/>
  <c r="K92" i="30"/>
  <c r="L92" i="30"/>
  <c r="J92" i="30"/>
  <c r="L10" i="30"/>
  <c r="J10" i="30"/>
  <c r="K10" i="30"/>
  <c r="I10" i="30"/>
  <c r="L58" i="30"/>
  <c r="J58" i="30"/>
  <c r="K58" i="30"/>
  <c r="I58" i="30"/>
  <c r="L106" i="30"/>
  <c r="J106" i="30"/>
  <c r="I106" i="30"/>
  <c r="K106" i="30"/>
  <c r="I33" i="30"/>
  <c r="L33" i="30"/>
  <c r="K33" i="30"/>
  <c r="J33" i="30"/>
  <c r="J81" i="30"/>
  <c r="I81" i="30"/>
  <c r="L81" i="30"/>
  <c r="K81" i="30"/>
  <c r="L35" i="30"/>
  <c r="I35" i="30"/>
  <c r="K35" i="30"/>
  <c r="J35" i="30"/>
  <c r="L83" i="30"/>
  <c r="J83" i="30"/>
  <c r="K83" i="30"/>
  <c r="I83" i="30"/>
  <c r="L131" i="30"/>
  <c r="K131" i="30"/>
  <c r="I131" i="30"/>
  <c r="J131" i="30"/>
  <c r="J125" i="30"/>
  <c r="L125" i="30"/>
  <c r="K125" i="30"/>
  <c r="I125" i="30"/>
  <c r="L87" i="30"/>
  <c r="K87" i="30"/>
  <c r="J87" i="30"/>
  <c r="I87" i="30"/>
  <c r="K7" i="30"/>
  <c r="I7" i="30"/>
  <c r="J7" i="30"/>
  <c r="L7" i="30"/>
  <c r="L82" i="30"/>
  <c r="J82" i="30"/>
  <c r="K82" i="30"/>
  <c r="I82" i="30"/>
  <c r="L107" i="30"/>
  <c r="I107" i="30"/>
  <c r="K107" i="30"/>
  <c r="J107" i="30"/>
  <c r="K86" i="30"/>
  <c r="J86" i="30"/>
  <c r="L86" i="30"/>
  <c r="I86" i="30"/>
  <c r="J114" i="30"/>
  <c r="K114" i="30"/>
  <c r="I114" i="30"/>
  <c r="L114" i="30"/>
  <c r="L69" i="30"/>
  <c r="J69" i="30"/>
  <c r="I69" i="30"/>
  <c r="K69" i="30"/>
  <c r="L36" i="30"/>
  <c r="K36" i="30"/>
  <c r="J36" i="30"/>
  <c r="I36" i="30"/>
  <c r="L80" i="30"/>
  <c r="K80" i="30"/>
  <c r="I80" i="30"/>
  <c r="J80" i="30"/>
  <c r="K117" i="30"/>
  <c r="J117" i="30"/>
  <c r="L117" i="30"/>
  <c r="I117" i="30"/>
  <c r="L49" i="30"/>
  <c r="J49" i="30"/>
  <c r="I49" i="30"/>
  <c r="K49" i="30"/>
  <c r="L61" i="30"/>
  <c r="J61" i="30"/>
  <c r="I61" i="30"/>
  <c r="K61" i="30"/>
  <c r="J98" i="30"/>
  <c r="L98" i="30"/>
  <c r="K98" i="30"/>
  <c r="I98" i="30"/>
  <c r="I62" i="30"/>
  <c r="K62" i="30"/>
  <c r="L62" i="30"/>
  <c r="J62" i="30"/>
  <c r="L89" i="30"/>
  <c r="K89" i="30"/>
  <c r="I89" i="30"/>
  <c r="J89" i="30"/>
  <c r="I75" i="30"/>
  <c r="L75" i="30"/>
  <c r="J75" i="30"/>
  <c r="K75" i="30"/>
  <c r="I77" i="30"/>
  <c r="L77" i="30"/>
  <c r="K77" i="30"/>
  <c r="J77" i="30"/>
  <c r="K78" i="30"/>
  <c r="I78" i="30"/>
  <c r="L78" i="30"/>
  <c r="J78" i="30"/>
  <c r="I93" i="30"/>
  <c r="K93" i="30"/>
  <c r="J93" i="30"/>
  <c r="L93" i="30"/>
  <c r="J113" i="30"/>
  <c r="K113" i="30"/>
  <c r="I113" i="30"/>
  <c r="L113" i="30"/>
  <c r="L110" i="30"/>
  <c r="K110" i="30"/>
  <c r="J110" i="30"/>
  <c r="I110" i="30"/>
  <c r="L73" i="30"/>
  <c r="J73" i="30"/>
  <c r="K73" i="30"/>
  <c r="I73" i="30"/>
  <c r="L122" i="30"/>
  <c r="K122" i="30"/>
  <c r="J122" i="30"/>
  <c r="I122" i="30"/>
  <c r="J39" i="30"/>
  <c r="K39" i="30"/>
  <c r="L39" i="30"/>
  <c r="I39" i="30"/>
  <c r="K88" i="30"/>
  <c r="I88" i="30"/>
  <c r="L88" i="30"/>
  <c r="J88" i="30"/>
  <c r="L24" i="30"/>
  <c r="J24" i="30"/>
  <c r="K24" i="30"/>
  <c r="I24" i="30"/>
  <c r="K38" i="30"/>
  <c r="L38" i="30"/>
  <c r="J38" i="30"/>
  <c r="I38" i="30"/>
  <c r="L123" i="30"/>
  <c r="I123" i="30"/>
  <c r="K123" i="30"/>
  <c r="J123" i="30"/>
  <c r="K55" i="30"/>
  <c r="I55" i="30"/>
  <c r="J55" i="30"/>
  <c r="L55" i="30"/>
  <c r="I20" i="30"/>
  <c r="L20" i="30"/>
  <c r="J20" i="30"/>
  <c r="K20" i="30"/>
  <c r="L116" i="30"/>
  <c r="K116" i="30"/>
  <c r="I116" i="30"/>
  <c r="J116" i="30"/>
  <c r="J9" i="30"/>
  <c r="K9" i="30"/>
  <c r="I9" i="30"/>
  <c r="L9" i="30"/>
  <c r="I105" i="30"/>
  <c r="L105" i="30"/>
  <c r="K105" i="30"/>
  <c r="J105" i="30"/>
  <c r="L59" i="30"/>
  <c r="K59" i="30"/>
  <c r="J59" i="30"/>
  <c r="I59" i="30"/>
  <c r="L37" i="30"/>
  <c r="J37" i="30"/>
  <c r="K37" i="30"/>
  <c r="I37" i="30"/>
  <c r="K40" i="30"/>
  <c r="I40" i="30"/>
  <c r="J40" i="30"/>
  <c r="L40" i="30"/>
  <c r="L85" i="30"/>
  <c r="J85" i="30"/>
  <c r="K85" i="30"/>
  <c r="I85" i="30"/>
  <c r="K28" i="30"/>
  <c r="I28" i="30"/>
  <c r="J28" i="30"/>
  <c r="L28" i="30"/>
  <c r="K16" i="30"/>
  <c r="I16" i="30"/>
  <c r="L16" i="30"/>
  <c r="J16" i="30"/>
  <c r="K52" i="30"/>
  <c r="I52" i="30"/>
  <c r="L52" i="30"/>
  <c r="J52" i="30"/>
  <c r="K53" i="30"/>
  <c r="J53" i="30"/>
  <c r="L53" i="30"/>
  <c r="I53" i="30"/>
  <c r="L84" i="30"/>
  <c r="J84" i="30"/>
  <c r="K84" i="30"/>
  <c r="I84" i="30"/>
  <c r="K115" i="30"/>
  <c r="I115" i="30"/>
  <c r="J115" i="30"/>
  <c r="L115" i="30"/>
  <c r="L32" i="30"/>
  <c r="K32" i="30"/>
  <c r="I32" i="30"/>
  <c r="J32" i="30"/>
  <c r="L94" i="30"/>
  <c r="J94" i="30"/>
  <c r="I94" i="30"/>
  <c r="K94" i="30"/>
  <c r="L71" i="30"/>
  <c r="K71" i="30"/>
  <c r="J71" i="30"/>
  <c r="I71" i="30"/>
  <c r="L50" i="30"/>
  <c r="I50" i="30"/>
  <c r="J50" i="30"/>
  <c r="K50" i="30"/>
  <c r="L13" i="30"/>
  <c r="J13" i="30"/>
  <c r="K13" i="30"/>
  <c r="I13" i="30"/>
  <c r="L109" i="30"/>
  <c r="J109" i="30"/>
  <c r="I109" i="30"/>
  <c r="K109" i="30"/>
  <c r="L12" i="30"/>
  <c r="J12" i="30"/>
  <c r="K12" i="30"/>
  <c r="I12" i="30"/>
  <c r="L60" i="30"/>
  <c r="K60" i="30"/>
  <c r="J60" i="30"/>
  <c r="I60" i="30"/>
  <c r="L120" i="30"/>
  <c r="I120" i="30"/>
  <c r="K120" i="30"/>
  <c r="J120" i="30"/>
  <c r="J41" i="30"/>
  <c r="K41" i="30"/>
  <c r="L41" i="30"/>
  <c r="I41" i="30"/>
  <c r="J27" i="30"/>
  <c r="I27" i="30"/>
  <c r="L27" i="30"/>
  <c r="K27" i="30"/>
  <c r="K42" i="30"/>
  <c r="J42" i="30"/>
  <c r="I42" i="30"/>
  <c r="L42" i="30"/>
  <c r="K43" i="30"/>
  <c r="I43" i="30"/>
  <c r="J43" i="30"/>
  <c r="L43" i="30"/>
  <c r="K91" i="30"/>
  <c r="I91" i="30"/>
  <c r="L91" i="30"/>
  <c r="J91" i="30"/>
  <c r="L118" i="30"/>
  <c r="J118" i="30"/>
  <c r="K118" i="30"/>
  <c r="I118" i="30"/>
  <c r="K8" i="30"/>
  <c r="I8" i="30"/>
  <c r="L8" i="30"/>
  <c r="J8" i="30"/>
  <c r="K56" i="30"/>
  <c r="J56" i="30"/>
  <c r="L56" i="30"/>
  <c r="I56" i="30"/>
  <c r="L104" i="30"/>
  <c r="K104" i="30"/>
  <c r="I104" i="30"/>
  <c r="J104" i="30"/>
  <c r="L22" i="30"/>
  <c r="J22" i="30"/>
  <c r="K22" i="30"/>
  <c r="I22" i="30"/>
  <c r="L70" i="30"/>
  <c r="J70" i="30"/>
  <c r="K70" i="30"/>
  <c r="I70" i="30"/>
  <c r="L130" i="30"/>
  <c r="J130" i="30"/>
  <c r="K130" i="30"/>
  <c r="I130" i="30"/>
  <c r="I45" i="30"/>
  <c r="J45" i="30"/>
  <c r="K45" i="30"/>
  <c r="L45" i="30"/>
  <c r="L47" i="30"/>
  <c r="I47" i="30"/>
  <c r="J47" i="30"/>
  <c r="K47" i="30"/>
  <c r="L95" i="30"/>
  <c r="I95" i="30"/>
  <c r="K95" i="30"/>
  <c r="J95" i="30"/>
  <c r="L108" i="30"/>
  <c r="I108" i="30"/>
  <c r="K108" i="30"/>
  <c r="J108" i="30"/>
  <c r="L17" i="30"/>
  <c r="J17" i="30"/>
  <c r="I17" i="30"/>
  <c r="K17" i="30"/>
  <c r="C12" i="41"/>
  <c r="C7" i="41"/>
  <c r="C8" i="41"/>
  <c r="C9" i="41"/>
  <c r="H6" i="30"/>
  <c r="I5" i="32"/>
  <c r="N5" i="32" s="1"/>
  <c r="K134" i="36"/>
  <c r="K15" i="35"/>
  <c r="J134" i="36"/>
  <c r="J15" i="35"/>
  <c r="G23" i="32"/>
  <c r="I4" i="32"/>
  <c r="N4" i="32" s="1"/>
  <c r="O4" i="32" s="1"/>
  <c r="R4" i="32" s="1"/>
  <c r="G4" i="32"/>
  <c r="H4" i="32" s="1"/>
  <c r="C7" i="32"/>
  <c r="E7" i="32" s="1"/>
  <c r="C9" i="32"/>
  <c r="E9" i="32" s="1"/>
  <c r="C6" i="32"/>
  <c r="E6" i="32" s="1"/>
  <c r="C8" i="32"/>
  <c r="E8" i="32" s="1"/>
  <c r="C4" i="32"/>
  <c r="E4" i="32" s="1"/>
  <c r="C5" i="32"/>
  <c r="E5" i="32" s="1"/>
  <c r="C21" i="32"/>
  <c r="D21" i="32"/>
  <c r="J10" i="35"/>
  <c r="G5" i="32"/>
  <c r="G6" i="32"/>
  <c r="H6" i="32" s="1"/>
  <c r="G8" i="32"/>
  <c r="H8" i="32" s="1"/>
  <c r="I6" i="32"/>
  <c r="N6" i="32" s="1"/>
  <c r="I7" i="32"/>
  <c r="N7" i="32" s="1"/>
  <c r="I8" i="32"/>
  <c r="N8" i="32" s="1"/>
  <c r="O8" i="32" s="1"/>
  <c r="G7" i="32"/>
  <c r="H7" i="32" s="1"/>
  <c r="N135" i="36"/>
  <c r="M135" i="36"/>
  <c r="L135" i="36"/>
  <c r="K135" i="36"/>
  <c r="J135" i="36"/>
  <c r="O135" i="36"/>
  <c r="D23" i="32"/>
  <c r="F23" i="32"/>
  <c r="C23" i="32"/>
  <c r="C25" i="32"/>
  <c r="D25" i="32"/>
  <c r="E25" i="32"/>
  <c r="F25" i="32"/>
  <c r="C22" i="32"/>
  <c r="D22" i="32"/>
  <c r="E24" i="32"/>
  <c r="F24" i="32"/>
  <c r="D24" i="32"/>
  <c r="C24" i="32"/>
  <c r="G25" i="32"/>
  <c r="F22" i="32"/>
  <c r="G22" i="32"/>
  <c r="O117" i="36"/>
  <c r="O8" i="35" s="1"/>
  <c r="J112" i="36"/>
  <c r="J116" i="36" s="1"/>
  <c r="K77" i="36"/>
  <c r="K89" i="36" s="1"/>
  <c r="L117" i="36"/>
  <c r="L8" i="35" s="1"/>
  <c r="N117" i="36"/>
  <c r="N8" i="35" s="1"/>
  <c r="M117" i="36"/>
  <c r="M8" i="35" s="1"/>
  <c r="K112" i="36"/>
  <c r="K116" i="36" s="1"/>
  <c r="J77" i="36"/>
  <c r="J89" i="36" s="1"/>
  <c r="F21" i="32"/>
  <c r="E21" i="32"/>
  <c r="G21" i="32"/>
  <c r="J11" i="36"/>
  <c r="F71" i="36"/>
  <c r="G71" i="36"/>
  <c r="F70" i="36"/>
  <c r="G70" i="36"/>
  <c r="H70" i="36"/>
  <c r="J70" i="36"/>
  <c r="K70" i="36"/>
  <c r="L70" i="36"/>
  <c r="M70" i="36"/>
  <c r="N70" i="36"/>
  <c r="O70" i="36"/>
  <c r="E71" i="36"/>
  <c r="E70" i="36"/>
  <c r="F64" i="36"/>
  <c r="G64" i="36"/>
  <c r="H64" i="36"/>
  <c r="J64" i="36"/>
  <c r="K64" i="36"/>
  <c r="L64" i="36"/>
  <c r="M64" i="36"/>
  <c r="N64" i="36"/>
  <c r="O64" i="36"/>
  <c r="F63" i="36"/>
  <c r="G63" i="36"/>
  <c r="F62" i="36"/>
  <c r="G62" i="36"/>
  <c r="E64" i="36"/>
  <c r="E63" i="36"/>
  <c r="E62" i="36"/>
  <c r="F58" i="36"/>
  <c r="G58" i="36"/>
  <c r="H58" i="36"/>
  <c r="J58" i="36"/>
  <c r="K58" i="36"/>
  <c r="L58" i="36"/>
  <c r="M58" i="36"/>
  <c r="N58" i="36"/>
  <c r="O58" i="36"/>
  <c r="E58" i="36"/>
  <c r="F50" i="36"/>
  <c r="G50" i="36"/>
  <c r="F49" i="36"/>
  <c r="G49" i="36"/>
  <c r="H49" i="36"/>
  <c r="E50" i="36"/>
  <c r="E49" i="36"/>
  <c r="F45" i="36"/>
  <c r="G45" i="36"/>
  <c r="F44" i="36"/>
  <c r="G44" i="36"/>
  <c r="F43" i="36"/>
  <c r="G43" i="36"/>
  <c r="E45" i="36"/>
  <c r="E44" i="36"/>
  <c r="E43" i="36"/>
  <c r="F39" i="36"/>
  <c r="G39" i="36"/>
  <c r="F38" i="36"/>
  <c r="G38" i="36"/>
  <c r="H38" i="36"/>
  <c r="F37" i="36"/>
  <c r="G37" i="36"/>
  <c r="H37" i="36"/>
  <c r="E39" i="36"/>
  <c r="E38" i="36"/>
  <c r="E37" i="36"/>
  <c r="F33" i="36"/>
  <c r="F69" i="36" s="1"/>
  <c r="G33" i="36"/>
  <c r="G69" i="36" s="1"/>
  <c r="F32" i="36"/>
  <c r="G32" i="36"/>
  <c r="H32" i="36"/>
  <c r="E33" i="36"/>
  <c r="E69" i="36" s="1"/>
  <c r="E32" i="36"/>
  <c r="F28" i="36"/>
  <c r="G28" i="36"/>
  <c r="H28" i="36"/>
  <c r="J28" i="36"/>
  <c r="K28" i="36"/>
  <c r="L28" i="36"/>
  <c r="M28" i="36"/>
  <c r="N28" i="36"/>
  <c r="O28" i="36"/>
  <c r="E28" i="36"/>
  <c r="J27" i="36"/>
  <c r="J57" i="36" s="1"/>
  <c r="F23" i="36"/>
  <c r="F27" i="36" s="1"/>
  <c r="F57" i="36" s="1"/>
  <c r="G23" i="36"/>
  <c r="G27" i="36" s="1"/>
  <c r="G57" i="36" s="1"/>
  <c r="K23" i="36"/>
  <c r="L23" i="36"/>
  <c r="L24" i="36" s="1"/>
  <c r="M23" i="36"/>
  <c r="N23" i="36"/>
  <c r="O23" i="36"/>
  <c r="E23" i="36"/>
  <c r="E27" i="36" s="1"/>
  <c r="E57" i="36" s="1"/>
  <c r="F19" i="36"/>
  <c r="G19" i="36"/>
  <c r="H19" i="36"/>
  <c r="J19" i="36"/>
  <c r="K19" i="36"/>
  <c r="L19" i="36"/>
  <c r="M19" i="36"/>
  <c r="N19" i="36"/>
  <c r="O19" i="36"/>
  <c r="E19" i="36"/>
  <c r="F18" i="36"/>
  <c r="F68" i="36" s="1"/>
  <c r="G18" i="36"/>
  <c r="G68" i="36" s="1"/>
  <c r="H18" i="36"/>
  <c r="H68" i="36" s="1"/>
  <c r="E18" i="36"/>
  <c r="E68" i="36" s="1"/>
  <c r="A1" i="36"/>
  <c r="K6" i="30" l="1"/>
  <c r="I6" i="30"/>
  <c r="J6" i="30"/>
  <c r="L6" i="30"/>
  <c r="K136" i="36"/>
  <c r="T4" i="32"/>
  <c r="J136" i="36"/>
  <c r="J137" i="36" s="1"/>
  <c r="J12" i="35" s="1"/>
  <c r="H23" i="32"/>
  <c r="K8" i="32"/>
  <c r="K7" i="32"/>
  <c r="O7" i="32"/>
  <c r="R7" i="32" s="1"/>
  <c r="K6" i="32"/>
  <c r="O6" i="32"/>
  <c r="R6" i="32" s="1"/>
  <c r="K5" i="32"/>
  <c r="H22" i="32"/>
  <c r="I9" i="32"/>
  <c r="K9" i="32" s="1"/>
  <c r="K4" i="32"/>
  <c r="H5" i="32"/>
  <c r="G9" i="32"/>
  <c r="H9" i="32" s="1"/>
  <c r="K19" i="35"/>
  <c r="K137" i="36"/>
  <c r="K12" i="35" s="1"/>
  <c r="O5" i="32"/>
  <c r="R5" i="32" s="1"/>
  <c r="H24" i="32"/>
  <c r="H21" i="32"/>
  <c r="H25" i="32"/>
  <c r="H117" i="36"/>
  <c r="H8" i="35" s="1"/>
  <c r="J29" i="36"/>
  <c r="K24" i="36"/>
  <c r="K27" i="36"/>
  <c r="M27" i="36"/>
  <c r="M24" i="36"/>
  <c r="L27" i="36"/>
  <c r="O27" i="36"/>
  <c r="O24" i="36"/>
  <c r="N27" i="36"/>
  <c r="N24" i="36"/>
  <c r="J59" i="36"/>
  <c r="J63" i="36" s="1"/>
  <c r="J65" i="36" s="1"/>
  <c r="J80" i="36" s="1"/>
  <c r="J32" i="36"/>
  <c r="J18" i="36"/>
  <c r="K33" i="28"/>
  <c r="K37" i="28" s="1"/>
  <c r="L33" i="28"/>
  <c r="L37" i="28" s="1"/>
  <c r="M33" i="28"/>
  <c r="M37" i="28" s="1"/>
  <c r="N33" i="28"/>
  <c r="N37" i="28" s="1"/>
  <c r="O33" i="28"/>
  <c r="O37" i="28" s="1"/>
  <c r="J33" i="28"/>
  <c r="J37" i="28" s="1"/>
  <c r="A1" i="28"/>
  <c r="H12" i="27"/>
  <c r="I46" i="27"/>
  <c r="H46" i="27"/>
  <c r="G46" i="27"/>
  <c r="F46" i="27"/>
  <c r="I45" i="27"/>
  <c r="H45" i="27"/>
  <c r="G45" i="27"/>
  <c r="F45" i="27"/>
  <c r="G44" i="27"/>
  <c r="G5" i="42" s="1"/>
  <c r="I29" i="27"/>
  <c r="H29" i="27"/>
  <c r="G29" i="27"/>
  <c r="F29" i="27"/>
  <c r="I28" i="27"/>
  <c r="H28" i="27"/>
  <c r="G28" i="27"/>
  <c r="F28" i="27"/>
  <c r="I23" i="27"/>
  <c r="H23" i="27"/>
  <c r="G23" i="27"/>
  <c r="F23" i="27"/>
  <c r="G12" i="27"/>
  <c r="F12" i="27"/>
  <c r="A1" i="27"/>
  <c r="C5" i="42" s="1"/>
  <c r="C10" i="41" l="1"/>
  <c r="C8" i="42"/>
  <c r="C9" i="42"/>
  <c r="C10" i="42"/>
  <c r="C11" i="42"/>
  <c r="C12" i="42"/>
  <c r="C13" i="42"/>
  <c r="C14" i="42"/>
  <c r="R8" i="32"/>
  <c r="T8" i="32" s="1"/>
  <c r="J19" i="35"/>
  <c r="T7" i="32"/>
  <c r="F32" i="32"/>
  <c r="L47" i="32" s="1"/>
  <c r="T6" i="32"/>
  <c r="G32" i="32"/>
  <c r="M47" i="32" s="1"/>
  <c r="D31" i="32"/>
  <c r="J46" i="32" s="1"/>
  <c r="T5" i="32"/>
  <c r="H122" i="36"/>
  <c r="H10" i="35" s="1"/>
  <c r="G31" i="32"/>
  <c r="M46" i="32" s="1"/>
  <c r="C31" i="32"/>
  <c r="I46" i="32" s="1"/>
  <c r="D32" i="32"/>
  <c r="J47" i="32" s="1"/>
  <c r="E32" i="32"/>
  <c r="K47" i="32" s="1"/>
  <c r="C32" i="32"/>
  <c r="E31" i="32"/>
  <c r="K46" i="32" s="1"/>
  <c r="F31" i="32"/>
  <c r="L46" i="32" s="1"/>
  <c r="N57" i="36"/>
  <c r="N59" i="36" s="1"/>
  <c r="N63" i="36" s="1"/>
  <c r="N65" i="36" s="1"/>
  <c r="N80" i="36" s="1"/>
  <c r="N29" i="36"/>
  <c r="N13" i="36" s="1"/>
  <c r="J68" i="36"/>
  <c r="J20" i="36"/>
  <c r="O57" i="36"/>
  <c r="O59" i="36" s="1"/>
  <c r="O63" i="36" s="1"/>
  <c r="O65" i="36" s="1"/>
  <c r="O80" i="36" s="1"/>
  <c r="O29" i="36"/>
  <c r="O13" i="36" s="1"/>
  <c r="L57" i="36"/>
  <c r="L59" i="36" s="1"/>
  <c r="L63" i="36" s="1"/>
  <c r="L65" i="36" s="1"/>
  <c r="L80" i="36" s="1"/>
  <c r="L29" i="36"/>
  <c r="L13" i="36" s="1"/>
  <c r="M57" i="36"/>
  <c r="M59" i="36" s="1"/>
  <c r="M63" i="36" s="1"/>
  <c r="M65" i="36" s="1"/>
  <c r="M80" i="36" s="1"/>
  <c r="M29" i="36"/>
  <c r="M13" i="36" s="1"/>
  <c r="K57" i="36"/>
  <c r="K59" i="36" s="1"/>
  <c r="K29" i="36"/>
  <c r="K13" i="36" s="1"/>
  <c r="J13" i="36"/>
  <c r="H18" i="28"/>
  <c r="H121" i="36" s="1"/>
  <c r="F39" i="27"/>
  <c r="F44" i="27" s="1"/>
  <c r="K100" i="36"/>
  <c r="K38" i="36"/>
  <c r="L100" i="36"/>
  <c r="L38" i="36"/>
  <c r="J5" i="36"/>
  <c r="J5" i="28"/>
  <c r="H16" i="28"/>
  <c r="H23" i="36" s="1"/>
  <c r="H27" i="36" s="1"/>
  <c r="H57" i="36" s="1"/>
  <c r="K5" i="36"/>
  <c r="K5" i="28"/>
  <c r="O100" i="36"/>
  <c r="O38" i="36"/>
  <c r="N100" i="36"/>
  <c r="N38" i="36"/>
  <c r="J100" i="36"/>
  <c r="J38" i="36"/>
  <c r="M100" i="36"/>
  <c r="M38" i="36"/>
  <c r="J2" i="35"/>
  <c r="R9" i="32" l="1"/>
  <c r="C34" i="32"/>
  <c r="I49" i="32" s="1"/>
  <c r="G34" i="32"/>
  <c r="M49" i="32" s="1"/>
  <c r="F34" i="32"/>
  <c r="L49" i="32" s="1"/>
  <c r="E34" i="32"/>
  <c r="K49" i="32" s="1"/>
  <c r="D34" i="32"/>
  <c r="J49" i="32" s="1"/>
  <c r="J47" i="27"/>
  <c r="K47" i="27"/>
  <c r="L47" i="27"/>
  <c r="G33" i="32"/>
  <c r="M48" i="32" s="1"/>
  <c r="E33" i="32"/>
  <c r="K48" i="32" s="1"/>
  <c r="D33" i="32"/>
  <c r="J48" i="32" s="1"/>
  <c r="C33" i="32"/>
  <c r="I48" i="32" s="1"/>
  <c r="F33" i="32"/>
  <c r="L48" i="32" s="1"/>
  <c r="C30" i="32"/>
  <c r="I45" i="32" s="1"/>
  <c r="I47" i="32"/>
  <c r="S47" i="32" s="1"/>
  <c r="H32" i="32"/>
  <c r="G30" i="32"/>
  <c r="M45" i="32" s="1"/>
  <c r="D30" i="32"/>
  <c r="J45" i="32" s="1"/>
  <c r="E30" i="32"/>
  <c r="K45" i="32" s="1"/>
  <c r="F30" i="32"/>
  <c r="L45" i="32" s="1"/>
  <c r="H31" i="32"/>
  <c r="S46" i="32"/>
  <c r="K63" i="36"/>
  <c r="K65" i="36" s="1"/>
  <c r="K80" i="36" s="1"/>
  <c r="J12" i="36"/>
  <c r="J15" i="36" s="1"/>
  <c r="J49" i="36" s="1"/>
  <c r="J33" i="36"/>
  <c r="H24" i="36"/>
  <c r="K2" i="35"/>
  <c r="L5" i="36"/>
  <c r="L5" i="28"/>
  <c r="J2" i="36"/>
  <c r="J2" i="28"/>
  <c r="M17" i="27"/>
  <c r="M5" i="35" s="1"/>
  <c r="S49" i="32" l="1"/>
  <c r="H34" i="32"/>
  <c r="H33" i="32"/>
  <c r="S48" i="32"/>
  <c r="D35" i="32"/>
  <c r="J50" i="32" s="1"/>
  <c r="O22" i="35" s="1"/>
  <c r="O24" i="35" s="1"/>
  <c r="G35" i="32"/>
  <c r="M50" i="32" s="1"/>
  <c r="E35" i="32"/>
  <c r="F35" i="32"/>
  <c r="S45" i="32"/>
  <c r="C35" i="32"/>
  <c r="H30" i="32"/>
  <c r="K11" i="36"/>
  <c r="K18" i="36" s="1"/>
  <c r="J37" i="36"/>
  <c r="J69" i="36"/>
  <c r="J34" i="36"/>
  <c r="J43" i="36" s="1"/>
  <c r="K2" i="36"/>
  <c r="K2" i="28"/>
  <c r="J71" i="36"/>
  <c r="J50" i="36"/>
  <c r="J45" i="36"/>
  <c r="J39" i="36"/>
  <c r="M5" i="36"/>
  <c r="M5" i="28"/>
  <c r="L2" i="35"/>
  <c r="M5" i="27"/>
  <c r="M23" i="27"/>
  <c r="M24" i="27" s="1"/>
  <c r="N17" i="27"/>
  <c r="N5" i="35" s="1"/>
  <c r="H35" i="32" l="1"/>
  <c r="I50" i="32"/>
  <c r="N22" i="35" s="1"/>
  <c r="L50" i="32"/>
  <c r="K50" i="32"/>
  <c r="K32" i="36"/>
  <c r="J72" i="36"/>
  <c r="H29" i="36"/>
  <c r="H13" i="36" s="1"/>
  <c r="H59" i="36"/>
  <c r="H63" i="36" s="1"/>
  <c r="J40" i="36"/>
  <c r="J51" i="36"/>
  <c r="K68" i="36"/>
  <c r="K20" i="36"/>
  <c r="K45" i="36"/>
  <c r="K39" i="36"/>
  <c r="K71" i="36"/>
  <c r="K50" i="36"/>
  <c r="N5" i="36"/>
  <c r="N5" i="28"/>
  <c r="L2" i="36"/>
  <c r="L2" i="28"/>
  <c r="N5" i="27"/>
  <c r="N23" i="27"/>
  <c r="N24" i="27" s="1"/>
  <c r="O17" i="27"/>
  <c r="M46" i="27"/>
  <c r="M29" i="27"/>
  <c r="M12" i="27"/>
  <c r="O5" i="35" l="1"/>
  <c r="M13" i="27"/>
  <c r="H22" i="35"/>
  <c r="S50" i="32"/>
  <c r="N24" i="35"/>
  <c r="H24" i="35" s="1"/>
  <c r="H65" i="36"/>
  <c r="H80" i="36" s="1"/>
  <c r="J44" i="36"/>
  <c r="J46" i="36" s="1"/>
  <c r="J81" i="36"/>
  <c r="K33" i="36"/>
  <c r="K12" i="36"/>
  <c r="K15" i="36" s="1"/>
  <c r="L45" i="36"/>
  <c r="L39" i="36"/>
  <c r="L71" i="36"/>
  <c r="L50" i="36"/>
  <c r="O5" i="36"/>
  <c r="O5" i="28"/>
  <c r="O5" i="27"/>
  <c r="O23" i="27"/>
  <c r="O24" i="27" s="1"/>
  <c r="N46" i="27"/>
  <c r="N29" i="27"/>
  <c r="N12" i="27"/>
  <c r="M2" i="35" l="1"/>
  <c r="M2" i="27"/>
  <c r="M28" i="27"/>
  <c r="M30" i="27" s="1"/>
  <c r="M45" i="27"/>
  <c r="M47" i="27" s="1"/>
  <c r="M39" i="36" s="1"/>
  <c r="M2" i="28"/>
  <c r="N13" i="27"/>
  <c r="N2" i="28" s="1"/>
  <c r="M2" i="36"/>
  <c r="K69" i="36"/>
  <c r="K72" i="36" s="1"/>
  <c r="K34" i="36"/>
  <c r="K43" i="36" s="1"/>
  <c r="J99" i="36"/>
  <c r="L11" i="36"/>
  <c r="K37" i="36"/>
  <c r="K40" i="36" s="1"/>
  <c r="K49" i="36"/>
  <c r="K51" i="36" s="1"/>
  <c r="O46" i="27"/>
  <c r="O29" i="27"/>
  <c r="O12" i="27"/>
  <c r="O13" i="27" s="1"/>
  <c r="O2" i="35" s="1"/>
  <c r="M45" i="36" l="1"/>
  <c r="N2" i="27"/>
  <c r="N28" i="27"/>
  <c r="N30" i="27" s="1"/>
  <c r="N45" i="27"/>
  <c r="N47" i="27" s="1"/>
  <c r="N39" i="36" s="1"/>
  <c r="N2" i="36"/>
  <c r="M71" i="36"/>
  <c r="M50" i="36"/>
  <c r="N2" i="35"/>
  <c r="K44" i="36"/>
  <c r="K46" i="36" s="1"/>
  <c r="K81" i="36"/>
  <c r="L32" i="36"/>
  <c r="L18" i="36"/>
  <c r="O2" i="36"/>
  <c r="O2" i="28"/>
  <c r="O2" i="27"/>
  <c r="O45" i="27"/>
  <c r="O47" i="27" s="1"/>
  <c r="O28" i="27"/>
  <c r="O30" i="27" s="1"/>
  <c r="N45" i="36" l="1"/>
  <c r="N71" i="36"/>
  <c r="N50" i="36"/>
  <c r="K99" i="36"/>
  <c r="L20" i="36"/>
  <c r="L68" i="36"/>
  <c r="O39" i="36"/>
  <c r="O71" i="36"/>
  <c r="O50" i="36"/>
  <c r="O45" i="36"/>
  <c r="L12" i="36" l="1"/>
  <c r="L33" i="36"/>
  <c r="L69" i="36" l="1"/>
  <c r="L72" i="36" s="1"/>
  <c r="L34" i="36"/>
  <c r="L81" i="36" l="1"/>
  <c r="L82" i="36" s="1"/>
  <c r="L133" i="36" s="1"/>
  <c r="L43" i="36"/>
  <c r="L16" i="35" l="1"/>
  <c r="L75" i="36"/>
  <c r="L77" i="36" s="1"/>
  <c r="L89" i="36" s="1"/>
  <c r="L90" i="36" s="1"/>
  <c r="L9" i="35" s="1"/>
  <c r="L85" i="36"/>
  <c r="L86" i="36" s="1"/>
  <c r="L14" i="36"/>
  <c r="L15" i="36" s="1"/>
  <c r="L37" i="36" l="1"/>
  <c r="L40" i="36" s="1"/>
  <c r="L44" i="36" s="1"/>
  <c r="L46" i="36" s="1"/>
  <c r="L99" i="36" s="1"/>
  <c r="L101" i="36" s="1"/>
  <c r="L49" i="36"/>
  <c r="L51" i="36" s="1"/>
  <c r="M11" i="36"/>
  <c r="M18" i="36" l="1"/>
  <c r="M32" i="36"/>
  <c r="L110" i="36"/>
  <c r="L112" i="36" s="1"/>
  <c r="L105" i="36"/>
  <c r="L106" i="36" s="1"/>
  <c r="L134" i="36" l="1"/>
  <c r="L136" i="36" s="1"/>
  <c r="L19" i="35" s="1"/>
  <c r="L15" i="35"/>
  <c r="L116" i="36"/>
  <c r="M68" i="36"/>
  <c r="M20" i="36"/>
  <c r="L137" i="36" l="1"/>
  <c r="L12" i="35" s="1"/>
  <c r="M12" i="36"/>
  <c r="M33" i="36"/>
  <c r="H30" i="27"/>
  <c r="M69" i="36" l="1"/>
  <c r="M72" i="36" s="1"/>
  <c r="M81" i="36" s="1"/>
  <c r="M82" i="36" s="1"/>
  <c r="M133" i="36" s="1"/>
  <c r="M34" i="36"/>
  <c r="M43" i="36" s="1"/>
  <c r="H47" i="27"/>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I133" i="24"/>
  <c r="I99" i="24"/>
  <c r="I100" i="24"/>
  <c r="I101" i="24"/>
  <c r="I102" i="24"/>
  <c r="I103" i="24"/>
  <c r="I104" i="24"/>
  <c r="I105" i="24"/>
  <c r="I106" i="24"/>
  <c r="I107" i="24"/>
  <c r="I108" i="24"/>
  <c r="I109" i="24"/>
  <c r="I110" i="24"/>
  <c r="I111" i="24"/>
  <c r="I112" i="24"/>
  <c r="I113" i="24"/>
  <c r="I114" i="24"/>
  <c r="I115" i="24"/>
  <c r="I116" i="24"/>
  <c r="I117" i="24"/>
  <c r="I118" i="24"/>
  <c r="I119" i="24"/>
  <c r="I120" i="24"/>
  <c r="I121" i="24"/>
  <c r="I122" i="24"/>
  <c r="I123" i="24"/>
  <c r="I124" i="24"/>
  <c r="I125" i="24"/>
  <c r="I126" i="24"/>
  <c r="I127" i="24"/>
  <c r="I128" i="24"/>
  <c r="I129" i="24"/>
  <c r="I130" i="24"/>
  <c r="I131" i="24"/>
  <c r="I132" i="24"/>
  <c r="H99" i="24"/>
  <c r="H100" i="24"/>
  <c r="H101" i="24"/>
  <c r="H102" i="24"/>
  <c r="H103" i="24"/>
  <c r="H104" i="24"/>
  <c r="H105" i="24"/>
  <c r="H106" i="24"/>
  <c r="H107" i="24"/>
  <c r="H108" i="24"/>
  <c r="H109" i="24"/>
  <c r="H110" i="24"/>
  <c r="H111" i="24"/>
  <c r="H112" i="24"/>
  <c r="H113" i="24"/>
  <c r="H114" i="24"/>
  <c r="H115" i="24"/>
  <c r="H116" i="24"/>
  <c r="H117" i="24"/>
  <c r="H118" i="24"/>
  <c r="H119" i="24"/>
  <c r="H120" i="24"/>
  <c r="H121" i="24"/>
  <c r="H122" i="24"/>
  <c r="H123" i="24"/>
  <c r="H124" i="24"/>
  <c r="H125" i="24"/>
  <c r="H126" i="24"/>
  <c r="H127" i="24"/>
  <c r="H128" i="24"/>
  <c r="H129" i="24"/>
  <c r="H130" i="24"/>
  <c r="H131" i="24"/>
  <c r="H132" i="24"/>
  <c r="H133"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I5" i="24"/>
  <c r="H300" i="24" l="1"/>
  <c r="G300" i="24"/>
  <c r="J300" i="24"/>
  <c r="I300" i="24"/>
  <c r="M16" i="35"/>
  <c r="M85" i="36"/>
  <c r="M86" i="36" s="1"/>
  <c r="M75" i="36"/>
  <c r="M77" i="36" s="1"/>
  <c r="M89" i="36" s="1"/>
  <c r="M90" i="36" s="1"/>
  <c r="M9" i="35" s="1"/>
  <c r="M14" i="36"/>
  <c r="M15" i="36" s="1"/>
  <c r="H39" i="36"/>
  <c r="H71" i="36"/>
  <c r="H50" i="36"/>
  <c r="H45" i="36"/>
  <c r="M49" i="36" l="1"/>
  <c r="M51" i="36" s="1"/>
  <c r="M37" i="36"/>
  <c r="M40" i="36" s="1"/>
  <c r="M44" i="36" s="1"/>
  <c r="M46" i="36" s="1"/>
  <c r="M99" i="36" s="1"/>
  <c r="M101" i="36" s="1"/>
  <c r="N11" i="36"/>
  <c r="N32" i="36" l="1"/>
  <c r="N18" i="36"/>
  <c r="M105" i="36"/>
  <c r="M106" i="36" s="1"/>
  <c r="M110" i="36"/>
  <c r="M112" i="36" s="1"/>
  <c r="M134" i="36" l="1"/>
  <c r="M136" i="36" s="1"/>
  <c r="M15" i="35"/>
  <c r="M116" i="36"/>
  <c r="N20" i="36"/>
  <c r="N68" i="36"/>
  <c r="M137" i="36" l="1"/>
  <c r="M12" i="35" s="1"/>
  <c r="M19" i="35"/>
  <c r="N12" i="36"/>
  <c r="N33" i="36"/>
  <c r="N69" i="36" l="1"/>
  <c r="N72" i="36" s="1"/>
  <c r="N81" i="36" s="1"/>
  <c r="N82" i="36" s="1"/>
  <c r="N133" i="36" s="1"/>
  <c r="N34" i="36"/>
  <c r="N43" i="36" s="1"/>
  <c r="N16" i="35" l="1"/>
  <c r="N14" i="36"/>
  <c r="N15" i="36" s="1"/>
  <c r="N85" i="36"/>
  <c r="N86" i="36" s="1"/>
  <c r="N75" i="36"/>
  <c r="N77" i="36" s="1"/>
  <c r="N89" i="36" s="1"/>
  <c r="N90" i="36" s="1"/>
  <c r="N9" i="35" s="1"/>
  <c r="N49" i="36" l="1"/>
  <c r="N51" i="36" s="1"/>
  <c r="O11" i="36"/>
  <c r="N37" i="36"/>
  <c r="N40" i="36" s="1"/>
  <c r="N44" i="36" s="1"/>
  <c r="N46" i="36" s="1"/>
  <c r="N99" i="36" s="1"/>
  <c r="N101" i="36" s="1"/>
  <c r="N105" i="36" l="1"/>
  <c r="N106" i="36" s="1"/>
  <c r="N110" i="36"/>
  <c r="N112" i="36" s="1"/>
  <c r="O32" i="36"/>
  <c r="O18" i="36"/>
  <c r="N134" i="36" l="1"/>
  <c r="N136" i="36" s="1"/>
  <c r="N15" i="35"/>
  <c r="O20" i="36"/>
  <c r="O68" i="36"/>
  <c r="N116" i="36"/>
  <c r="N19" i="35" l="1"/>
  <c r="N137" i="36"/>
  <c r="N12" i="35" s="1"/>
  <c r="O12" i="36"/>
  <c r="O69" i="36" l="1"/>
  <c r="O72" i="36" s="1"/>
  <c r="O81" i="36" s="1"/>
  <c r="O82" i="36" s="1"/>
  <c r="O133" i="36" s="1"/>
  <c r="O16" i="35" l="1"/>
  <c r="O75" i="36"/>
  <c r="O77" i="36" s="1"/>
  <c r="O89" i="36" s="1"/>
  <c r="O90" i="36" s="1"/>
  <c r="O9" i="35" s="1"/>
  <c r="O85" i="36"/>
  <c r="O86" i="36" s="1"/>
  <c r="O14" i="36"/>
  <c r="O15" i="36" s="1"/>
  <c r="O37" i="36" l="1"/>
  <c r="O40" i="36" s="1"/>
  <c r="O44" i="36" s="1"/>
  <c r="O49" i="36"/>
  <c r="O51" i="36" s="1"/>
  <c r="O105" i="36" l="1"/>
  <c r="O106" i="36" s="1"/>
  <c r="O110" i="36"/>
  <c r="O112" i="36" s="1"/>
  <c r="O134" i="36" l="1"/>
  <c r="O136" i="36" s="1"/>
  <c r="O15" i="35"/>
  <c r="O116" i="36"/>
  <c r="O19" i="35" l="1"/>
  <c r="O137" i="36"/>
  <c r="O12" i="35" s="1"/>
  <c r="H20" i="36" l="1"/>
  <c r="H12" i="36" s="1"/>
  <c r="H106" i="36" l="1"/>
  <c r="H33" i="36"/>
  <c r="H69" i="36" s="1"/>
  <c r="H134" i="36" l="1"/>
  <c r="H15" i="35"/>
  <c r="H34" i="36"/>
  <c r="H43" i="36" s="1"/>
  <c r="H72" i="36"/>
  <c r="H81" i="36" s="1"/>
  <c r="H86" i="36" l="1"/>
  <c r="H82" i="36"/>
  <c r="H133" i="36" s="1"/>
  <c r="H16" i="35" s="1"/>
  <c r="H136" i="36" l="1"/>
  <c r="H19" i="35" s="1"/>
  <c r="H14" i="36"/>
  <c r="H75" i="36"/>
  <c r="H85" i="36"/>
  <c r="H51" i="36"/>
  <c r="H77" i="36"/>
  <c r="H89" i="36" s="1"/>
  <c r="H137" i="36" l="1"/>
  <c r="H12" i="35" s="1"/>
  <c r="H90" i="36"/>
  <c r="H9" i="35" s="1"/>
  <c r="H40" i="36"/>
  <c r="H44" i="36" s="1"/>
  <c r="H46" i="36" l="1"/>
  <c r="H99" i="36" s="1"/>
  <c r="H101" i="36" l="1"/>
  <c r="H110" i="36" l="1"/>
  <c r="H105" i="36"/>
  <c r="H112" i="36"/>
  <c r="H116"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<sst xmlns="http://schemas.openxmlformats.org/spreadsheetml/2006/main" count="19330" uniqueCount="684">
  <si>
    <t xml:space="preserve">Delivery mechanism reconciliation model </t>
  </si>
  <si>
    <t>Model code:</t>
  </si>
  <si>
    <t>PR24R08</t>
  </si>
  <si>
    <t>Version number:</t>
  </si>
  <si>
    <t>File name:</t>
  </si>
  <si>
    <t xml:space="preserve">PR24 Delivery mechanism reconciliation model </t>
  </si>
  <si>
    <t>Date:</t>
  </si>
  <si>
    <t>For enquiries please contact:</t>
  </si>
  <si>
    <t xml:space="preserve">PR24@ofwat.gov.uk </t>
  </si>
  <si>
    <t>Reference</t>
  </si>
  <si>
    <t>Sheet(s) in current model</t>
  </si>
  <si>
    <t>Description of change(s) made</t>
  </si>
  <si>
    <t>Model link(s)</t>
  </si>
  <si>
    <t>Added change log</t>
  </si>
  <si>
    <t>Added inputs &amp; outputs log</t>
  </si>
  <si>
    <t>Cells N8-V8, added link to columns I and J to include phosphrous removal</t>
  </si>
  <si>
    <t>Column M, changed formula to ensure it is pulling from the correct input array</t>
  </si>
  <si>
    <t>Column H, locked cells to ensure all rows have correct formula</t>
  </si>
  <si>
    <t xml:space="preserve">Columns J to L, corrected formula to include efficiency challenge </t>
  </si>
  <si>
    <t>Changed model start date to April 2025</t>
  </si>
  <si>
    <t>Increased number of rows to include higher number of schemes</t>
  </si>
  <si>
    <t xml:space="preserve">Change of text in cell E4 to 'enhancement line' </t>
  </si>
  <si>
    <t>Removal of '%  totex allocated to enhancement line' column due to removal of schemes that have two drivers</t>
  </si>
  <si>
    <t>END</t>
  </si>
  <si>
    <t>#</t>
  </si>
  <si>
    <t>Worksheet</t>
  </si>
  <si>
    <t>Input</t>
  </si>
  <si>
    <t>Description</t>
  </si>
  <si>
    <t>Source</t>
  </si>
  <si>
    <t>Units</t>
  </si>
  <si>
    <t>Start date for model adjustment</t>
  </si>
  <si>
    <t>Start of 2025-30 period</t>
  </si>
  <si>
    <t xml:space="preserve">totex used for calculating final allowance </t>
  </si>
  <si>
    <t>Ofwat final determinations</t>
  </si>
  <si>
    <t>totex used for calculating final allowance by enhancement line</t>
  </si>
  <si>
    <t xml:space="preserve">CPIH used for RCV adjustment </t>
  </si>
  <si>
    <t>Ofwat</t>
  </si>
  <si>
    <t>WACC for RCV adjustment</t>
  </si>
  <si>
    <t>Name of scheme included in the delivery mechanism</t>
  </si>
  <si>
    <t xml:space="preserve">Company </t>
  </si>
  <si>
    <t>N/A</t>
  </si>
  <si>
    <t>Company estimated cost for scheme</t>
  </si>
  <si>
    <t>Company view of totex on an annual basis, this should reconcile to the 2025-30 period totex allowance</t>
  </si>
  <si>
    <t>Company view of capex on an annual basis, this should reconcile to the 2025-30 period totex allowance</t>
  </si>
  <si>
    <t>Company view of opex on an annual basis, this should reconcile to the 2025-30 period totex allowance</t>
  </si>
  <si>
    <t xml:space="preserve">PE equivalent by 2029-30 for relavant schemes </t>
  </si>
  <si>
    <t>Total number of schemes with a PCD per enhancement line</t>
  </si>
  <si>
    <t>Total PE equivalent by 2029-30 per enhancement line</t>
  </si>
  <si>
    <t>Totex per enhancement line</t>
  </si>
  <si>
    <t>Business plan request per enhancement line</t>
  </si>
  <si>
    <t>Company business plan</t>
  </si>
  <si>
    <t>DM CAP per enhancement line</t>
  </si>
  <si>
    <t>Efficiency challenge on enhancement area</t>
  </si>
  <si>
    <t>Output</t>
  </si>
  <si>
    <t>Dependent model</t>
  </si>
  <si>
    <t>Allowance for schemes that have been approved to be released from the delivery mechanism</t>
  </si>
  <si>
    <t xml:space="preserve">
PCD aggregator </t>
  </si>
  <si>
    <t xml:space="preserve">Adjusted allowances for each enhancement line </t>
  </si>
  <si>
    <t>Cost sharing model</t>
  </si>
  <si>
    <t>RCV adjustment</t>
  </si>
  <si>
    <t>Total RCV adjustment for PR24 schemes released through the delivery mechanism</t>
  </si>
  <si>
    <t>RCV feeder model</t>
  </si>
  <si>
    <t>Total revenue adjustment for PR24 for schemes released through the delivery mechanism</t>
  </si>
  <si>
    <t xml:space="preserve">Revenue adjustments feeder model
</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</si>
  <si>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</si>
  <si>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</si>
  <si>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</si>
  <si>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</si>
  <si>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</si>
  <si>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</si>
  <si>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</si>
  <si>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</si>
  <si>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</si>
  <si>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</si>
  <si>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</si>
  <si>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</si>
  <si>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</si>
  <si>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</si>
  <si>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</si>
  <si>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</si>
  <si>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</si>
  <si>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</si>
  <si>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</si>
  <si>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</si>
  <si>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</si>
  <si>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</si>
  <si>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</si>
  <si>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</si>
  <si>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</si>
  <si>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</si>
  <si>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</si>
  <si>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</si>
  <si>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</si>
  <si>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</si>
  <si>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</si>
  <si>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</si>
  <si>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</si>
  <si>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</si>
  <si>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</si>
  <si>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</si>
  <si>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</si>
  <si>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</si>
  <si>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</si>
  <si>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</si>
  <si>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</si>
  <si>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</si>
  <si>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</si>
  <si>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</si>
  <si>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</si>
  <si>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</si>
  <si>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</si>
  <si>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</si>
  <si>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</si>
  <si>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</si>
  <si>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</si>
  <si>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</si>
  <si>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</si>
  <si>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</si>
  <si>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</si>
  <si>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</si>
  <si>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</si>
  <si>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</si>
  <si>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</si>
  <si>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</si>
  <si>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</si>
  <si>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</si>
  <si>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</si>
  <si>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</si>
  <si>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</si>
  <si>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</si>
  <si>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</si>
  <si>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</si>
  <si>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</si>
  <si>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</si>
  <si>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</si>
  <si>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</si>
  <si>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</si>
  <si>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</si>
  <si>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</si>
  <si>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</si>
  <si>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</si>
  <si>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</si>
  <si>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</si>
  <si>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</si>
  <si>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</si>
  <si>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</si>
  <si>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</si>
  <si>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 xml:space="preserve">Conceptual model </t>
  </si>
  <si>
    <t>Model period ending</t>
  </si>
  <si>
    <t>Error chks</t>
  </si>
  <si>
    <t>Timeline label</t>
  </si>
  <si>
    <t>-</t>
  </si>
  <si>
    <t>Model column counter</t>
  </si>
  <si>
    <t>Constant</t>
  </si>
  <si>
    <t>Unit</t>
  </si>
  <si>
    <t>Total</t>
  </si>
  <si>
    <t>Headers</t>
  </si>
  <si>
    <t>Model period end</t>
  </si>
  <si>
    <t>Months per period (Primary)</t>
  </si>
  <si>
    <t>Months</t>
  </si>
  <si>
    <t>Model period start</t>
  </si>
  <si>
    <t>date</t>
  </si>
  <si>
    <t>Period number</t>
  </si>
  <si>
    <t>Counter</t>
  </si>
  <si>
    <t>Start date</t>
  </si>
  <si>
    <t>Days in year</t>
  </si>
  <si>
    <t>days</t>
  </si>
  <si>
    <t>Forecast period flag</t>
  </si>
  <si>
    <t>Forecast period flag end date</t>
  </si>
  <si>
    <t>Forecast period flag beginning date</t>
  </si>
  <si>
    <t>Length of AMP</t>
  </si>
  <si>
    <t>year</t>
  </si>
  <si>
    <t>months per year</t>
  </si>
  <si>
    <t>flag</t>
  </si>
  <si>
    <t>Wastewater - pre adjustments and FS/RPEs</t>
  </si>
  <si>
    <t>Model year beginning</t>
  </si>
  <si>
    <t>Model year end</t>
  </si>
  <si>
    <t>Time label bar</t>
  </si>
  <si>
    <t>Final determinations</t>
  </si>
  <si>
    <t>Enhancement line</t>
  </si>
  <si>
    <t>Business plan  (net of reallocations)</t>
  </si>
  <si>
    <t>Total allowance</t>
  </si>
  <si>
    <t xml:space="preserve"> </t>
  </si>
  <si>
    <t>WASTEWATER - pre frontier shift and RPEs, including delivery mechanism allowances for TMS &amp; SRN, excluding contingent allowances</t>
  </si>
  <si>
    <t>Total enhancement expenditure</t>
  </si>
  <si>
    <t>ANH</t>
  </si>
  <si>
    <t>£m</t>
  </si>
  <si>
    <t>WSH</t>
  </si>
  <si>
    <t>HDD</t>
  </si>
  <si>
    <t>NES</t>
  </si>
  <si>
    <t>SVE</t>
  </si>
  <si>
    <t>SWB</t>
  </si>
  <si>
    <t>SRN</t>
  </si>
  <si>
    <t>TMS</t>
  </si>
  <si>
    <t>UUW</t>
  </si>
  <si>
    <t>WSX</t>
  </si>
  <si>
    <t>YKY</t>
  </si>
  <si>
    <t>Environmental programme - wastewater</t>
  </si>
  <si>
    <t>event-duration-monitoring</t>
  </si>
  <si>
    <t>flow-monitoring-STW</t>
  </si>
  <si>
    <t>CWQM</t>
  </si>
  <si>
    <t>MCERTS-PS-EO</t>
  </si>
  <si>
    <t>flow-to-full-treatment</t>
  </si>
  <si>
    <t>Storm overflow</t>
  </si>
  <si>
    <t>chemicals-removal</t>
  </si>
  <si>
    <t>chemical-investigations</t>
  </si>
  <si>
    <t>n-removal</t>
  </si>
  <si>
    <t>NTAL</t>
  </si>
  <si>
    <t>p-removal</t>
  </si>
  <si>
    <t>nutrients-or-sanitary-determinands-NBS</t>
  </si>
  <si>
    <t>sanitary-parameters</t>
  </si>
  <si>
    <t>chemicals-source-control</t>
  </si>
  <si>
    <t>nutrient-balancing</t>
  </si>
  <si>
    <t>catchment-permitting</t>
  </si>
  <si>
    <t>habitat-restoration</t>
  </si>
  <si>
    <t>Microbiological-treatment</t>
  </si>
  <si>
    <t>septic-tank</t>
  </si>
  <si>
    <t>fish-screen</t>
  </si>
  <si>
    <t>25-year-environment-plan</t>
  </si>
  <si>
    <t>investigations</t>
  </si>
  <si>
    <t>third-party-schemes</t>
  </si>
  <si>
    <t>river-connectivity</t>
  </si>
  <si>
    <t>restoration-management</t>
  </si>
  <si>
    <t>access-and-amenity</t>
  </si>
  <si>
    <t>advanced-WINEP</t>
  </si>
  <si>
    <t>Environmental programme - bioresources</t>
  </si>
  <si>
    <t>sludge-storage-tank</t>
  </si>
  <si>
    <t>sludge-storage-cake</t>
  </si>
  <si>
    <t>sludge-treatment-anaerobic-digestion</t>
  </si>
  <si>
    <t>sludge-treatment-thickening</t>
  </si>
  <si>
    <t>sludge-treatment-other</t>
  </si>
  <si>
    <t>sludge-investigations</t>
  </si>
  <si>
    <t>Other enhancement</t>
  </si>
  <si>
    <t>growth-at-STW</t>
  </si>
  <si>
    <t>first-time-sewerage</t>
  </si>
  <si>
    <t>odour-and-nuisance</t>
  </si>
  <si>
    <t>resilience</t>
  </si>
  <si>
    <t>SEMD</t>
  </si>
  <si>
    <t>security-cyber</t>
  </si>
  <si>
    <t>net-zero-wastewater</t>
  </si>
  <si>
    <t>Freeform</t>
  </si>
  <si>
    <t>IED</t>
  </si>
  <si>
    <t>PR19 WINEP carryover</t>
  </si>
  <si>
    <t>Green recovery carryover</t>
  </si>
  <si>
    <t>Additional control</t>
  </si>
  <si>
    <t>Additional control - TTT</t>
  </si>
  <si>
    <t>Price control summary</t>
  </si>
  <si>
    <t>Wastewater network+</t>
  </si>
  <si>
    <t>Bioresources</t>
  </si>
  <si>
    <t>CPI</t>
  </si>
  <si>
    <t>Active - Long term CPI(H) assumed percentage increase</t>
  </si>
  <si>
    <t>%</t>
  </si>
  <si>
    <t>CPI(H): Fin year average - inflate from base year 2022-23 average</t>
  </si>
  <si>
    <t>Factor</t>
  </si>
  <si>
    <t>Opex and capex</t>
  </si>
  <si>
    <t>Total net capital expenditure - real (WWN+)</t>
  </si>
  <si>
    <t>Total net operating expenditure - real (WWN+)</t>
  </si>
  <si>
    <t>RCV</t>
  </si>
  <si>
    <t xml:space="preserve">Active - Wholesale WACC - notional - Cost of debt - nominal (WWN+) </t>
  </si>
  <si>
    <t xml:space="preserve">Active - Wholesale WACC - notional - Gearing - nominal (WWN+) </t>
  </si>
  <si>
    <t xml:space="preserve">Active - Wholesale WACC - notional - Equity - nominal (WWN+) </t>
  </si>
  <si>
    <t xml:space="preserve">Active - Run off rate for Post 2025 RCV (WWN+) </t>
  </si>
  <si>
    <t>Proportion of non-PAYG totex that is subject to depreciation in year of addition to RCV</t>
  </si>
  <si>
    <t>WACC nominal</t>
  </si>
  <si>
    <t xml:space="preserve">WACC nominal (WWN+) </t>
  </si>
  <si>
    <t>WACC real</t>
  </si>
  <si>
    <t>WACC real (WWN+)</t>
  </si>
  <si>
    <t>AMP</t>
  </si>
  <si>
    <t>Model Constants</t>
  </si>
  <si>
    <t>Financial year end month</t>
  </si>
  <si>
    <t>RCV balances</t>
  </si>
  <si>
    <t>Roll up RCV return switch</t>
  </si>
  <si>
    <t>0/1 switch</t>
  </si>
  <si>
    <t>Roll up opex switch</t>
  </si>
  <si>
    <t>PV base date</t>
  </si>
  <si>
    <t>Adjustment for mid year cashflow in discounting years</t>
  </si>
  <si>
    <t>Time</t>
  </si>
  <si>
    <t>Totex</t>
  </si>
  <si>
    <t xml:space="preserve">Capex </t>
  </si>
  <si>
    <t>Opex</t>
  </si>
  <si>
    <t>nr</t>
  </si>
  <si>
    <t>Total costs to be included in the delivery mechanism</t>
  </si>
  <si>
    <t>Project name</t>
  </si>
  <si>
    <t>DPs</t>
  </si>
  <si>
    <t>Allowance</t>
  </si>
  <si>
    <t>2027-28</t>
  </si>
  <si>
    <t>2028-29</t>
  </si>
  <si>
    <t>2029-30</t>
  </si>
  <si>
    <t>2025-30</t>
  </si>
  <si>
    <t>2029-30 Cumulative outputs</t>
  </si>
  <si>
    <t>Scheme 1</t>
  </si>
  <si>
    <t>Scheme 2</t>
  </si>
  <si>
    <t>Scheme 3</t>
  </si>
  <si>
    <t>Scheme 4</t>
  </si>
  <si>
    <t>Scheme 5</t>
  </si>
  <si>
    <t>Scheme 6</t>
  </si>
  <si>
    <t>Scheme 7</t>
  </si>
  <si>
    <t>Scheme 8</t>
  </si>
  <si>
    <t>Scheme 9</t>
  </si>
  <si>
    <t>Scheme 10</t>
  </si>
  <si>
    <t>Scheme 11</t>
  </si>
  <si>
    <t>Scheme 12</t>
  </si>
  <si>
    <t>Scheme 13</t>
  </si>
  <si>
    <t>Scheme 14</t>
  </si>
  <si>
    <t>Scheme 15</t>
  </si>
  <si>
    <t>Scheme 16</t>
  </si>
  <si>
    <t>Scheme 17</t>
  </si>
  <si>
    <t>Scheme 18</t>
  </si>
  <si>
    <t>Scheme 19</t>
  </si>
  <si>
    <t>Scheme 20</t>
  </si>
  <si>
    <t>Scheme 21</t>
  </si>
  <si>
    <t>Scheme 22</t>
  </si>
  <si>
    <t>Scheme 23</t>
  </si>
  <si>
    <t>Scheme 24</t>
  </si>
  <si>
    <t>Scheme 25</t>
  </si>
  <si>
    <t>Scheme 26</t>
  </si>
  <si>
    <t>Scheme 27</t>
  </si>
  <si>
    <t>Scheme 28</t>
  </si>
  <si>
    <t>Scheme 29</t>
  </si>
  <si>
    <t>Scheme 30</t>
  </si>
  <si>
    <t>Scheme 31</t>
  </si>
  <si>
    <t>Scheme 32</t>
  </si>
  <si>
    <t>Scheme 33</t>
  </si>
  <si>
    <t>Scheme 34</t>
  </si>
  <si>
    <t>Scheme 35</t>
  </si>
  <si>
    <t>Scheme 36</t>
  </si>
  <si>
    <t>Scheme 37</t>
  </si>
  <si>
    <t>Scheme 38</t>
  </si>
  <si>
    <t>Scheme 39</t>
  </si>
  <si>
    <t>Scheme 40</t>
  </si>
  <si>
    <t>Scheme 41</t>
  </si>
  <si>
    <t>Scheme 42</t>
  </si>
  <si>
    <t>Scheme 43</t>
  </si>
  <si>
    <t>Scheme 44</t>
  </si>
  <si>
    <t>Scheme 45</t>
  </si>
  <si>
    <t>Scheme 46</t>
  </si>
  <si>
    <t>Scheme 47</t>
  </si>
  <si>
    <t>Scheme 48</t>
  </si>
  <si>
    <t>Scheme 49</t>
  </si>
  <si>
    <t>Scheme 50</t>
  </si>
  <si>
    <t>Scheme 51</t>
  </si>
  <si>
    <t>Scheme 52</t>
  </si>
  <si>
    <t>Scheme 53</t>
  </si>
  <si>
    <t>Scheme 54</t>
  </si>
  <si>
    <t>Scheme 55</t>
  </si>
  <si>
    <t>Scheme 56</t>
  </si>
  <si>
    <t>Scheme 57</t>
  </si>
  <si>
    <t>Scheme 58</t>
  </si>
  <si>
    <t>Scheme 59</t>
  </si>
  <si>
    <t>Scheme 60</t>
  </si>
  <si>
    <t>Scheme 61</t>
  </si>
  <si>
    <t>Scheme 62</t>
  </si>
  <si>
    <t>Scheme 63</t>
  </si>
  <si>
    <t>Scheme 64</t>
  </si>
  <si>
    <t>Scheme 65</t>
  </si>
  <si>
    <t>Scheme 66</t>
  </si>
  <si>
    <t>Scheme 67</t>
  </si>
  <si>
    <t>Scheme 68</t>
  </si>
  <si>
    <t>Scheme 69</t>
  </si>
  <si>
    <t>Scheme 70</t>
  </si>
  <si>
    <t>Scheme 71</t>
  </si>
  <si>
    <t>Scheme 72</t>
  </si>
  <si>
    <t>Scheme 73</t>
  </si>
  <si>
    <t>Scheme 74</t>
  </si>
  <si>
    <t>Scheme 75</t>
  </si>
  <si>
    <t>Scheme 76</t>
  </si>
  <si>
    <t>Scheme 77</t>
  </si>
  <si>
    <t>Scheme 78</t>
  </si>
  <si>
    <t>Scheme 79</t>
  </si>
  <si>
    <t>Scheme 80</t>
  </si>
  <si>
    <t>Scheme 81</t>
  </si>
  <si>
    <t>Scheme 82</t>
  </si>
  <si>
    <t>Scheme 83</t>
  </si>
  <si>
    <t>Scheme 84</t>
  </si>
  <si>
    <t>Scheme 85</t>
  </si>
  <si>
    <t>Scheme 86</t>
  </si>
  <si>
    <t>Scheme 87</t>
  </si>
  <si>
    <t>Scheme 88</t>
  </si>
  <si>
    <t>Scheme 89</t>
  </si>
  <si>
    <t>Scheme 90</t>
  </si>
  <si>
    <t>Scheme 91</t>
  </si>
  <si>
    <t>Scheme 92</t>
  </si>
  <si>
    <t>Scheme 93</t>
  </si>
  <si>
    <t>Scheme 94</t>
  </si>
  <si>
    <t>Scheme 95</t>
  </si>
  <si>
    <t>Scheme 96</t>
  </si>
  <si>
    <t>Scheme 97</t>
  </si>
  <si>
    <t>Scheme 98</t>
  </si>
  <si>
    <t>Scheme 99</t>
  </si>
  <si>
    <t>Scheme 100</t>
  </si>
  <si>
    <t>Scheme 101</t>
  </si>
  <si>
    <t>Scheme 102</t>
  </si>
  <si>
    <t>Scheme 103</t>
  </si>
  <si>
    <t>Scheme 104</t>
  </si>
  <si>
    <t>Scheme 105</t>
  </si>
  <si>
    <t>Scheme 106</t>
  </si>
  <si>
    <t>Scheme 107</t>
  </si>
  <si>
    <t>Scheme 108</t>
  </si>
  <si>
    <t>Scheme 109</t>
  </si>
  <si>
    <t>Scheme 110</t>
  </si>
  <si>
    <t>Scheme 111</t>
  </si>
  <si>
    <t>Scheme 112</t>
  </si>
  <si>
    <t>Scheme 113</t>
  </si>
  <si>
    <t>Scheme 114</t>
  </si>
  <si>
    <t>Scheme 115</t>
  </si>
  <si>
    <t>Scheme 116</t>
  </si>
  <si>
    <t>Scheme 117</t>
  </si>
  <si>
    <t>Scheme 118</t>
  </si>
  <si>
    <t>Scheme 119</t>
  </si>
  <si>
    <t>Scheme 120</t>
  </si>
  <si>
    <t>Scheme 121</t>
  </si>
  <si>
    <t>Scheme 122</t>
  </si>
  <si>
    <t>Scheme 123</t>
  </si>
  <si>
    <t>Scheme 124</t>
  </si>
  <si>
    <t>Scheme 125</t>
  </si>
  <si>
    <t>Scheme 126</t>
  </si>
  <si>
    <t>Scheme 127</t>
  </si>
  <si>
    <t>Scheme 128</t>
  </si>
  <si>
    <t>Scheme 129</t>
  </si>
  <si>
    <t>Scheme 130</t>
  </si>
  <si>
    <t>Scheme 131</t>
  </si>
  <si>
    <t>Scheme 132</t>
  </si>
  <si>
    <t>Scheme 133</t>
  </si>
  <si>
    <t>Scheme 134</t>
  </si>
  <si>
    <t>Scheme 135</t>
  </si>
  <si>
    <t>Scheme 136</t>
  </si>
  <si>
    <t>Scheme 137</t>
  </si>
  <si>
    <t>Scheme 138</t>
  </si>
  <si>
    <t>Scheme 139</t>
  </si>
  <si>
    <t>Scheme 140</t>
  </si>
  <si>
    <t>Scheme 141</t>
  </si>
  <si>
    <t>Scheme 142</t>
  </si>
  <si>
    <t>Scheme 143</t>
  </si>
  <si>
    <t>Scheme 144</t>
  </si>
  <si>
    <t>Scheme 145</t>
  </si>
  <si>
    <t>Scheme 146</t>
  </si>
  <si>
    <t>Scheme 147</t>
  </si>
  <si>
    <t>Scheme 148</t>
  </si>
  <si>
    <t>Scheme 149</t>
  </si>
  <si>
    <t>Scheme 150</t>
  </si>
  <si>
    <t>Scheme 151</t>
  </si>
  <si>
    <t>Scheme 152</t>
  </si>
  <si>
    <t>Scheme 153</t>
  </si>
  <si>
    <t>Scheme 154</t>
  </si>
  <si>
    <t>Scheme 155</t>
  </si>
  <si>
    <t>Scheme 156</t>
  </si>
  <si>
    <t>Scheme 157</t>
  </si>
  <si>
    <t>Scheme 158</t>
  </si>
  <si>
    <t>Scheme 159</t>
  </si>
  <si>
    <t>Scheme 160</t>
  </si>
  <si>
    <t>Scheme 161</t>
  </si>
  <si>
    <t>Scheme 162</t>
  </si>
  <si>
    <t>Scheme 163</t>
  </si>
  <si>
    <t>Scheme 164</t>
  </si>
  <si>
    <t>Scheme 165</t>
  </si>
  <si>
    <t>Scheme 166</t>
  </si>
  <si>
    <t>Scheme 167</t>
  </si>
  <si>
    <t>Scheme 168</t>
  </si>
  <si>
    <t>Scheme 169</t>
  </si>
  <si>
    <t>Scheme 170</t>
  </si>
  <si>
    <t>Scheme 171</t>
  </si>
  <si>
    <t>Scheme 172</t>
  </si>
  <si>
    <t>Scheme 173</t>
  </si>
  <si>
    <t>Scheme 174</t>
  </si>
  <si>
    <t>Scheme 175</t>
  </si>
  <si>
    <t>Scheme 176</t>
  </si>
  <si>
    <t>Scheme 177</t>
  </si>
  <si>
    <t>Scheme 178</t>
  </si>
  <si>
    <t>Scheme 179</t>
  </si>
  <si>
    <t>Scheme 180</t>
  </si>
  <si>
    <t>Scheme 181</t>
  </si>
  <si>
    <t>Scheme 182</t>
  </si>
  <si>
    <t>Scheme 183</t>
  </si>
  <si>
    <t>Scheme 184</t>
  </si>
  <si>
    <t>Scheme 185</t>
  </si>
  <si>
    <t>Scheme 186</t>
  </si>
  <si>
    <t>Scheme 187</t>
  </si>
  <si>
    <t>Scheme 188</t>
  </si>
  <si>
    <t>Scheme 189</t>
  </si>
  <si>
    <t>Scheme 190</t>
  </si>
  <si>
    <t>Scheme 191</t>
  </si>
  <si>
    <t>Scheme 192</t>
  </si>
  <si>
    <t>Scheme 193</t>
  </si>
  <si>
    <t>Scheme 194</t>
  </si>
  <si>
    <t>Scheme 195</t>
  </si>
  <si>
    <t>Scheme 196</t>
  </si>
  <si>
    <t>Scheme 197</t>
  </si>
  <si>
    <t>Scheme 198</t>
  </si>
  <si>
    <t>Scheme 199</t>
  </si>
  <si>
    <t>Scheme 200</t>
  </si>
  <si>
    <t>Scheme 201</t>
  </si>
  <si>
    <t>Scheme 202</t>
  </si>
  <si>
    <t>Scheme 203</t>
  </si>
  <si>
    <t>Scheme 204</t>
  </si>
  <si>
    <t>Scheme 205</t>
  </si>
  <si>
    <t>Scheme 206</t>
  </si>
  <si>
    <t>Scheme 207</t>
  </si>
  <si>
    <t>Scheme 208</t>
  </si>
  <si>
    <t>Scheme 209</t>
  </si>
  <si>
    <t>Scheme 210</t>
  </si>
  <si>
    <t>Scheme 211</t>
  </si>
  <si>
    <t>Scheme 212</t>
  </si>
  <si>
    <t>Scheme 213</t>
  </si>
  <si>
    <t>Scheme 214</t>
  </si>
  <si>
    <t>Scheme 215</t>
  </si>
  <si>
    <t>Scheme 216</t>
  </si>
  <si>
    <t>Scheme 217</t>
  </si>
  <si>
    <t>Scheme 218</t>
  </si>
  <si>
    <t>Scheme 219</t>
  </si>
  <si>
    <t>Scheme 220</t>
  </si>
  <si>
    <t>Scheme 221</t>
  </si>
  <si>
    <t>Scheme 222</t>
  </si>
  <si>
    <t>Scheme 223</t>
  </si>
  <si>
    <t>Scheme 224</t>
  </si>
  <si>
    <t>Scheme 225</t>
  </si>
  <si>
    <t>Scheme 226</t>
  </si>
  <si>
    <t>Scheme 227</t>
  </si>
  <si>
    <t>Scheme 228</t>
  </si>
  <si>
    <t>Scheme 229</t>
  </si>
  <si>
    <t>Scheme 230</t>
  </si>
  <si>
    <t>Scheme 231</t>
  </si>
  <si>
    <t>Scheme 232</t>
  </si>
  <si>
    <t>Scheme 233</t>
  </si>
  <si>
    <t>Scheme 234</t>
  </si>
  <si>
    <t>Scheme 235</t>
  </si>
  <si>
    <t>Scheme 236</t>
  </si>
  <si>
    <t>Scheme 237</t>
  </si>
  <si>
    <t>Scheme 238</t>
  </si>
  <si>
    <t>Scheme 239</t>
  </si>
  <si>
    <t>Scheme 240</t>
  </si>
  <si>
    <t>Scheme 241</t>
  </si>
  <si>
    <t>Scheme 242</t>
  </si>
  <si>
    <t>Scheme 243</t>
  </si>
  <si>
    <t>Scheme 244</t>
  </si>
  <si>
    <t>Scheme 245</t>
  </si>
  <si>
    <t>Scheme 246</t>
  </si>
  <si>
    <t>Scheme 247</t>
  </si>
  <si>
    <t>Scheme 248</t>
  </si>
  <si>
    <t>Scheme 249</t>
  </si>
  <si>
    <t>Scheme 250</t>
  </si>
  <si>
    <t>Scheme 251</t>
  </si>
  <si>
    <t>Scheme 252</t>
  </si>
  <si>
    <t>Scheme 253</t>
  </si>
  <si>
    <t>Scheme 254</t>
  </si>
  <si>
    <t>Scheme 255</t>
  </si>
  <si>
    <t>Scheme 256</t>
  </si>
  <si>
    <t>Scheme 257</t>
  </si>
  <si>
    <t>Scheme 258</t>
  </si>
  <si>
    <t>Scheme 259</t>
  </si>
  <si>
    <t>Scheme 260</t>
  </si>
  <si>
    <t>Scheme 261</t>
  </si>
  <si>
    <t>Scheme 262</t>
  </si>
  <si>
    <t>Scheme 263</t>
  </si>
  <si>
    <t>Scheme 264</t>
  </si>
  <si>
    <t>Scheme 265</t>
  </si>
  <si>
    <t>Scheme 266</t>
  </si>
  <si>
    <t>Scheme 267</t>
  </si>
  <si>
    <t>Scheme 268</t>
  </si>
  <si>
    <t>Scheme 269</t>
  </si>
  <si>
    <t>Scheme 270</t>
  </si>
  <si>
    <t>Scheme 271</t>
  </si>
  <si>
    <t>Scheme 272</t>
  </si>
  <si>
    <t>Scheme 273</t>
  </si>
  <si>
    <t>Scheme 274</t>
  </si>
  <si>
    <t>Scheme 275</t>
  </si>
  <si>
    <t>Scheme 276</t>
  </si>
  <si>
    <t>Scheme 277</t>
  </si>
  <si>
    <t>Scheme 278</t>
  </si>
  <si>
    <t>Scheme 279</t>
  </si>
  <si>
    <t>Scheme 280</t>
  </si>
  <si>
    <t>Scheme 281</t>
  </si>
  <si>
    <t>Scheme 282</t>
  </si>
  <si>
    <t>Scheme 283</t>
  </si>
  <si>
    <t>Scheme 284</t>
  </si>
  <si>
    <t>Scheme 285</t>
  </si>
  <si>
    <t>Scheme 286</t>
  </si>
  <si>
    <t>Scheme 287</t>
  </si>
  <si>
    <t>Scheme 288</t>
  </si>
  <si>
    <t>Scheme 289</t>
  </si>
  <si>
    <t>Scheme 290</t>
  </si>
  <si>
    <t>Scheme 291</t>
  </si>
  <si>
    <t>Scheme 292</t>
  </si>
  <si>
    <t>Scheme 293</t>
  </si>
  <si>
    <t>Scheme 294</t>
  </si>
  <si>
    <t xml:space="preserve">Total </t>
  </si>
  <si>
    <t>Company</t>
  </si>
  <si>
    <t>Total PCD schemes</t>
  </si>
  <si>
    <t>Population equivalent</t>
  </si>
  <si>
    <t xml:space="preserve">BP expenditure </t>
  </si>
  <si>
    <t xml:space="preserve">DM allowance - CAP </t>
  </si>
  <si>
    <t>Nitrogen removal</t>
  </si>
  <si>
    <t>Storm overflows</t>
  </si>
  <si>
    <t>Chemical removal</t>
  </si>
  <si>
    <t>Phosphorus removal</t>
  </si>
  <si>
    <t>Efficiency challenge input</t>
  </si>
  <si>
    <t>Efficiency challenge</t>
  </si>
  <si>
    <t>Post 2025 RCV - nominal</t>
  </si>
  <si>
    <t>Post 2025 RCV - nominal (WWN+) BEG</t>
  </si>
  <si>
    <t>plus</t>
  </si>
  <si>
    <t>less</t>
  </si>
  <si>
    <t xml:space="preserve">Post 2025 RCV - nominal (WWN+) </t>
  </si>
  <si>
    <t>Indexation on Post 2025 RCV - nominal</t>
  </si>
  <si>
    <t xml:space="preserve">Indexation on Post 2025 RCV - nominal (WWN+) </t>
  </si>
  <si>
    <t>Post 2025 RCV additions - real</t>
  </si>
  <si>
    <t xml:space="preserve">Post 2025 RCV additions - real (WWN+) </t>
  </si>
  <si>
    <t>Post 2025 RCV additions - nominal</t>
  </si>
  <si>
    <t xml:space="preserve">Post 2025 RCV additions - nominal (WWN+) </t>
  </si>
  <si>
    <t>Post 2025 RCV - opening plus movement - nominal</t>
  </si>
  <si>
    <t xml:space="preserve">Post 2025 RCV - opening plus movement - nominal (WWN+) </t>
  </si>
  <si>
    <t>Discounted Post 2025 RCV closing balance - nominal</t>
  </si>
  <si>
    <t xml:space="preserve">Discounted Post 2025 RCV closing balance - nominal (WWN+) </t>
  </si>
  <si>
    <t>Discounted average of Post 2025 RCV - nominal</t>
  </si>
  <si>
    <t xml:space="preserve">Discounted average of Post 2025 RCV - nominal (WWN+) </t>
  </si>
  <si>
    <t>Post 2025 RCV - nominal - not negative check</t>
  </si>
  <si>
    <t xml:space="preserve">Post 2025 RCV - nominal - not negative check (WWN+) </t>
  </si>
  <si>
    <t>check</t>
  </si>
  <si>
    <t>RCV Run off</t>
  </si>
  <si>
    <t>Total net capital expenditure - nominal</t>
  </si>
  <si>
    <t xml:space="preserve">Total net capital expenditure - nominal (WWN+) </t>
  </si>
  <si>
    <t>Post 2025 RCV run off in year of addition to RCV - nominal</t>
  </si>
  <si>
    <t xml:space="preserve">Post 2025 RCV run off in year of addition to RCV - nominal (WWN+) </t>
  </si>
  <si>
    <t>Post 2025 RCV run off after year of addition to RCV - nominal</t>
  </si>
  <si>
    <t xml:space="preserve">Post 2025 RCV run off after year of addition to RCV - nominal (WWN+) </t>
  </si>
  <si>
    <t>Post 2025 RCV Run off - real detail</t>
  </si>
  <si>
    <t xml:space="preserve">Post 2025 RCV Run off - real detail (WWN+) </t>
  </si>
  <si>
    <t>Post 2025 RCV run off - nominal detail</t>
  </si>
  <si>
    <t xml:space="preserve">Post 2025 RCV run off - nominal detail (WWN+) </t>
  </si>
  <si>
    <t>Post 2025 RCV run off - nominal</t>
  </si>
  <si>
    <t>Post 2025 RCV Run off - real</t>
  </si>
  <si>
    <t>Return</t>
  </si>
  <si>
    <t>Return on Post 2025 RCV - nominal</t>
  </si>
  <si>
    <t xml:space="preserve">Return on Post 2025 RCV - nominal (WWN+) </t>
  </si>
  <si>
    <t>Return on Post 2025 RCV paid in year - nominal detail</t>
  </si>
  <si>
    <t xml:space="preserve">Return on Post 2025 RCV paid in year - nominal detail (WWN+) </t>
  </si>
  <si>
    <t>Real</t>
  </si>
  <si>
    <t>Return on Post 2025 RCV - real</t>
  </si>
  <si>
    <t xml:space="preserve">Return on Post 2025 RCV - real (WWN+) </t>
  </si>
  <si>
    <t>Return on Post 2025 RCV paid in year - real detail</t>
  </si>
  <si>
    <t xml:space="preserve">Return on Post 2025 RCV paid in year - real detail (WWN+) </t>
  </si>
  <si>
    <t>Total net operating expenditure in year - real</t>
  </si>
  <si>
    <t>Total net operating expenditure in year - nominal</t>
  </si>
  <si>
    <t>Total net operating expenditure - nominal detail</t>
  </si>
  <si>
    <t>Total net operating expenditure in year - nominal detail</t>
  </si>
  <si>
    <t>Total in year nominal</t>
  </si>
  <si>
    <t>Total in year real</t>
  </si>
  <si>
    <t xml:space="preserve">Delivery plan approval </t>
  </si>
  <si>
    <t>Scheme level expenditure allowance</t>
  </si>
  <si>
    <r>
      <t xml:space="preserve">Funding Request (Y/N) 
</t>
    </r>
    <r>
      <rPr>
        <b/>
        <sz val="12"/>
        <color theme="1"/>
        <rFont val="Arial"/>
        <family val="2"/>
      </rPr>
      <t>Ofwat Input</t>
    </r>
  </si>
  <si>
    <t>Cost area</t>
  </si>
  <si>
    <t xml:space="preserve">Delivery Mechanism schemes </t>
  </si>
  <si>
    <t>% of PCD schemes in delivery mechanism</t>
  </si>
  <si>
    <t xml:space="preserve">Population equivalent </t>
  </si>
  <si>
    <t>Delivery mechanism outputs (cumulative)</t>
  </si>
  <si>
    <t>Outputs funded through delivery mechanism %</t>
  </si>
  <si>
    <t>DM expenditure</t>
  </si>
  <si>
    <t>Core expenditure</t>
  </si>
  <si>
    <t>Requested DM%</t>
  </si>
  <si>
    <t>Proposed DM%</t>
  </si>
  <si>
    <t xml:space="preserve">Total allowance </t>
  </si>
  <si>
    <t>DM allowance</t>
  </si>
  <si>
    <t>Reconciliation factor</t>
  </si>
  <si>
    <t>DM allowance - CAP</t>
  </si>
  <si>
    <t xml:space="preserve">Funding release by area </t>
  </si>
  <si>
    <t>2025-26</t>
  </si>
  <si>
    <t>2026-27</t>
  </si>
  <si>
    <t>Profiled allowance</t>
  </si>
  <si>
    <t>Total adjustment wastewater network plus</t>
  </si>
  <si>
    <t xml:space="preserve">Final allowances - Enhancement line </t>
  </si>
  <si>
    <t>Annual adjustment</t>
  </si>
  <si>
    <t>Total AMP8 adjustment</t>
  </si>
  <si>
    <t>AMP7</t>
  </si>
  <si>
    <t>AMP8</t>
  </si>
  <si>
    <t>AMP9</t>
  </si>
  <si>
    <t>Area</t>
  </si>
  <si>
    <t>Payment type</t>
  </si>
  <si>
    <t>Price control</t>
  </si>
  <si>
    <t>Delivery mechanism funding release</t>
  </si>
  <si>
    <t>WWN+</t>
  </si>
  <si>
    <t>CWW3</t>
  </si>
  <si>
    <t>Real RCV</t>
  </si>
  <si>
    <t>Nominal RCV</t>
  </si>
  <si>
    <t>Revenue adjustment</t>
  </si>
  <si>
    <t>PAYG</t>
  </si>
  <si>
    <t>Revenue adjustment WWN+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</si>
</sst>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3" formatCode="_(* #,##0.00_);_(* \(#,##0.00\);_(* &quot;-&quot;??_);_(@_)"/>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0.000"/>
    <numFmt numFmtId="172" formatCode="#,##0.0_);\(#,##0.0\);&quot;-  &quot;;&quot; &quot;@&quot; &quot;"/>
    <numFmt numFmtId="173" formatCode="###0_);\(###0\);&quot;-  &quot;;&quot; &quot;@&quot; &quot;"/>
    <numFmt numFmtId="174" formatCode="mmmm\ yyyy;@"/>
    <numFmt numFmtId="175" formatCode="_(* #,##0_);_(* \(#,##0\);_(* &quot;-&quot;??_);_(@_)"/>
    <numFmt numFmtId="176" formatCode="0.0"/>
    <numFmt numFmtId="177" formatCode="0;0;&quot;-&quot;"/>
    <numFmt numFmtId="178" formatCode="dd\ mmm\ yy_);\(###0\);&quot;-  &quot;;&quot; &quot;@&quot; &quot;"/>
    <numFmt numFmtId="179" formatCode="0.00%_);\-0.00%_);&quot;-  &quot;;&quot; &quot;@&quot; &quot;"/>
    <numFmt numFmtId="180" formatCode="dd/mm/yyyy;@"/>
    <numFmt numFmtId="181" formatCode="0;\-0;&quot;-&quot;"/>
    <numFmt numFmtId="182" formatCode="#,##0.0000_);\(#,##0.0000\);&quot;-  &quot;;&quot; &quot;@"/>
  </numFmts>
  <fonts count="111">
    <font>
      <sz val="10"/>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10"/>
      <color theme="1"/>
      <name val="Calibri"/>
      <family val="2"/>
    </font>
    <font>
      <sz val="10"/>
      <name val="Calibri"/>
      <family val="2"/>
    </font>
    <font>
      <sz val="8"/>
      <color theme="1"/>
      <name val="Tahoma"/>
      <family val="2"/>
    </font>
    <font>
      <u/>
      <sz val="8"/>
      <color rgb="FF0071CE"/>
      <name val="Tahoma"/>
      <family val="2"/>
    </font>
    <font>
      <sz val="24"/>
      <color theme="0"/>
      <name val="Krub"/>
      <family val="2"/>
      <scheme val="minor"/>
    </font>
    <font>
      <sz val="10"/>
      <color theme="1"/>
      <name val="Krub"/>
      <family val="2"/>
      <scheme val="minor"/>
    </font>
    <font>
      <b/>
      <sz val="10"/>
      <color rgb="FF0071CE"/>
      <name val="Calibri"/>
      <family val="2"/>
    </font>
    <font>
      <b/>
      <sz val="20"/>
      <name val="Arial"/>
      <family val="2"/>
    </font>
    <font>
      <sz val="20"/>
      <name val="Arial"/>
      <family val="2"/>
    </font>
    <font>
      <b/>
      <i/>
      <sz val="20"/>
      <name val="Arial"/>
      <family val="2"/>
    </font>
    <font>
      <u/>
      <sz val="11"/>
      <color theme="10"/>
      <name val="Arial"/>
      <family val="2"/>
    </font>
    <font>
      <b/>
      <i/>
      <sz val="10"/>
      <name val="Arial"/>
      <family val="2"/>
    </font>
    <font>
      <sz val="10"/>
      <color rgb="FFFFC000"/>
      <name val="Arial"/>
      <family val="2"/>
    </font>
    <font>
      <sz val="10"/>
      <color rgb="FF000000"/>
      <name val="Arial"/>
      <family val="2"/>
    </font>
    <font>
      <b/>
      <sz val="10"/>
      <color rgb="FF000000"/>
      <name val="Arial"/>
      <family val="2"/>
    </font>
    <font>
      <b/>
      <u/>
      <sz val="10"/>
      <name val="Arial"/>
      <family val="2"/>
    </font>
    <font>
      <b/>
      <sz val="10"/>
      <color rgb="FFFFC000"/>
      <name val="Arial"/>
      <family val="2"/>
    </font>
    <font>
      <i/>
      <sz val="10"/>
      <color rgb="FFFFC000"/>
      <name val="Arial"/>
      <family val="2"/>
    </font>
    <font>
      <sz val="10"/>
      <color rgb="FF0000FF"/>
      <name val="Arial"/>
      <family val="2"/>
    </font>
    <font>
      <i/>
      <sz val="10"/>
      <name val="Arial"/>
      <family val="2"/>
    </font>
    <font>
      <b/>
      <sz val="10"/>
      <color rgb="FFFFFFFF"/>
      <name val="Arial"/>
      <family val="2"/>
    </font>
    <font>
      <sz val="10"/>
      <color theme="1"/>
      <name val="Krub SemiBold"/>
      <scheme val="major"/>
    </font>
    <font>
      <sz val="12"/>
      <name val="Arial"/>
      <family val="2"/>
    </font>
    <font>
      <sz val="11"/>
      <name val="Arial"/>
      <family val="2"/>
    </font>
    <font>
      <b/>
      <sz val="12"/>
      <color theme="1"/>
      <name val="Arial"/>
      <family val="2"/>
    </font>
    <font>
      <sz val="10"/>
      <name val="Krub"/>
      <family val="2"/>
      <scheme val="minor"/>
    </font>
    <font>
      <b/>
      <sz val="10"/>
      <color rgb="FF000000"/>
      <name val="Krub"/>
      <family val="2"/>
      <scheme val="minor"/>
    </font>
    <font>
      <u/>
      <sz val="10"/>
      <color rgb="FF000000"/>
      <name val="Krub"/>
      <family val="2"/>
      <scheme val="minor"/>
    </font>
    <font>
      <sz val="10"/>
      <color rgb="FF000000"/>
      <name val="Krub"/>
      <family val="2"/>
      <scheme val="minor"/>
    </font>
    <font>
      <i/>
      <sz val="10"/>
      <name val="Krub"/>
      <family val="2"/>
      <scheme val="minor"/>
    </font>
    <font>
      <b/>
      <sz val="10"/>
      <name val="Krub"/>
      <family val="2"/>
      <scheme val="minor"/>
    </font>
    <font>
      <u/>
      <sz val="10"/>
      <color rgb="FF000000"/>
      <name val="Arial"/>
      <family val="2"/>
    </font>
    <font>
      <sz val="10"/>
      <color rgb="FF000000"/>
      <name val="Calibri"/>
      <family val="2"/>
    </font>
    <font>
      <b/>
      <sz val="10"/>
      <name val="Calibri"/>
      <family val="2"/>
    </font>
    <font>
      <b/>
      <sz val="10"/>
      <color theme="1"/>
      <name val="Calibri"/>
      <family val="2"/>
    </font>
    <font>
      <sz val="24"/>
      <color theme="0"/>
      <name val="Calibri"/>
      <family val="2"/>
    </font>
    <font>
      <i/>
      <sz val="10"/>
      <name val="Calibri"/>
      <family val="2"/>
    </font>
    <font>
      <sz val="10"/>
      <name val="CaIilbri"/>
    </font>
    <font>
      <sz val="10"/>
      <color rgb="FF000000"/>
      <name val="CaIilbri"/>
    </font>
    <font>
      <u/>
      <sz val="10"/>
      <color theme="10"/>
      <name val="Arial"/>
      <family val="2"/>
    </font>
    <font>
      <sz val="12"/>
      <color rgb="FF0078C9"/>
      <name val="Arial"/>
      <family val="2"/>
    </font>
    <font>
      <sz val="12"/>
      <color theme="1"/>
      <name val="Arial"/>
      <family val="2"/>
    </font>
    <font>
      <b/>
      <sz val="15"/>
      <color theme="1"/>
      <name val="Krub SemiBold"/>
      <scheme val="major"/>
    </font>
    <font>
      <b/>
      <sz val="15"/>
      <color rgb="FFFFFFFF"/>
      <name val="Krub SemiBold"/>
      <scheme val="major"/>
    </font>
    <font>
      <sz val="8"/>
      <name val="Arial"/>
      <family val="2"/>
    </font>
    <font>
      <sz val="12"/>
      <color theme="1"/>
      <name val="Krub SemiBold"/>
      <scheme val="major"/>
    </font>
    <font>
      <sz val="11"/>
      <color theme="1"/>
      <name val="Krub SemiBold"/>
      <scheme val="major"/>
    </font>
    <font>
      <b/>
      <sz val="10"/>
      <color rgb="FFFF0000"/>
      <name val="Calibri"/>
      <family val="2"/>
    </font>
    <font>
      <b/>
      <sz val="10"/>
      <color rgb="FF000000"/>
      <name val="Calibri"/>
      <family val="2"/>
    </font>
    <font>
      <u/>
      <sz val="10"/>
      <color rgb="FF000000"/>
      <name val="Calibri"/>
      <family val="2"/>
    </font>
    <font>
      <i/>
      <sz val="11"/>
      <color rgb="FF7F7F7F"/>
      <name val="Aptos Narrow"/>
      <family val="2"/>
    </font>
    <font>
      <i/>
      <sz val="10"/>
      <color rgb="FF000000"/>
      <name val="Calibri"/>
      <family val="2"/>
    </font>
    <font>
      <sz val="11"/>
      <color theme="0"/>
      <name val="Arial"/>
      <family val="2"/>
    </font>
    <font>
      <i/>
      <sz val="10"/>
      <color theme="1"/>
      <name val="Calibri"/>
      <family val="2"/>
    </font>
    <font>
      <b/>
      <sz val="14"/>
      <color rgb="FF0071CE"/>
      <name val="Calibri"/>
      <family val="2"/>
    </font>
    <font>
      <sz val="18"/>
      <name val="Krub"/>
      <family val="2"/>
      <scheme val="minor"/>
    </font>
    <font>
      <b/>
      <sz val="18"/>
      <name val="Krub"/>
      <family val="2"/>
      <scheme val="minor"/>
    </font>
    <font>
      <sz val="10"/>
      <color theme="0"/>
      <name val="Calibri"/>
      <family val="2"/>
    </font>
    <font>
      <sz val="10"/>
      <color rgb="FF003595"/>
      <name val="Calibri"/>
      <family val="2"/>
    </font>
    <font>
      <sz val="10"/>
      <color rgb="FF003595"/>
      <name val="Calibri"/>
    </font>
    <font>
      <sz val="10"/>
      <color theme="1"/>
      <name val="Calibri"/>
    </font>
    <font>
      <sz val="10"/>
      <color theme="4"/>
      <name val="Arial"/>
      <family val="2"/>
    </font>
    <font>
      <sz val="10"/>
      <color theme="4"/>
      <name val="Calibri"/>
      <family val="2"/>
    </font>
    <font>
      <b/>
      <sz val="10"/>
      <name val="Calibri"/>
    </font>
    <font>
      <sz val="10"/>
      <color theme="4"/>
      <name val="Calibri"/>
    </font>
    <font>
      <sz val="10"/>
      <color theme="3"/>
      <name val="Calibri"/>
      <family val="2"/>
    </font>
    <font>
      <b/>
      <sz val="10"/>
      <color theme="0"/>
      <name val="Calibri"/>
      <family val="2"/>
    </font>
    <font>
      <sz val="24"/>
      <color theme="0"/>
      <name val="Calibri"/>
    </font>
    <font>
      <sz val="16"/>
      <color rgb="FF003595"/>
      <name val="Calibri"/>
    </font>
    <font>
      <sz val="12"/>
      <color theme="3"/>
      <name val="Calibri"/>
    </font>
    <font>
      <sz val="12"/>
      <color theme="0"/>
      <name val="Calibri"/>
    </font>
    <font>
      <sz val="24"/>
      <color theme="0"/>
      <name val="Krub"/>
      <scheme val="minor"/>
    </font>
    <font>
      <sz val="12"/>
      <color rgb="FF003595"/>
      <name val="Calibri"/>
    </font>
    <font>
      <u/>
      <sz val="10"/>
      <name val="Calibri"/>
    </font>
    <font>
      <sz val="10"/>
      <name val="Calibri"/>
    </font>
    <font>
      <sz val="10"/>
      <color rgb="FF0071CE"/>
      <name val="Calibri"/>
    </font>
    <font>
      <u/>
      <sz val="10"/>
      <color theme="3"/>
      <name val="Calibri"/>
    </font>
    <font>
      <sz val="10"/>
      <color rgb="FFD60037"/>
      <name val="Calibri"/>
    </font>
    <font>
      <sz val="10"/>
      <color rgb="FF006938"/>
      <name val="Calibri"/>
    </font>
    <font>
      <u/>
      <sz val="12"/>
      <color theme="3"/>
      <name val="Calibri"/>
    </font>
    <font>
      <sz val="10"/>
      <color theme="0"/>
      <name val="Calibri"/>
    </font>
    <font>
      <sz val="9"/>
      <color theme="1"/>
      <name val="Calibri"/>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theme="0"/>
        <bgColor indexed="64"/>
      </patternFill>
    </fill>
    <fill>
      <patternFill patternType="solid">
        <fgColor theme="0"/>
        <bgColor rgb="FF000000"/>
      </patternFill>
    </fill>
    <fill>
      <patternFill patternType="solid">
        <fgColor rgb="FF003595"/>
        <bgColor indexed="64"/>
      </patternFill>
    </fill>
    <fill>
      <patternFill patternType="solid">
        <fgColor rgb="FF99CCFF"/>
        <bgColor rgb="FF000000"/>
      </patternFill>
    </fill>
    <fill>
      <patternFill patternType="solid">
        <fgColor rgb="FF2F75B5"/>
        <bgColor rgb="FF000000"/>
      </patternFill>
    </fill>
    <fill>
      <patternFill patternType="solid">
        <fgColor theme="2"/>
        <bgColor indexed="64"/>
      </patternFill>
    </fill>
    <fill>
      <patternFill patternType="solid">
        <fgColor theme="2"/>
        <bgColor rgb="FF000000"/>
      </patternFill>
    </fill>
    <fill>
      <patternFill patternType="solid">
        <fgColor rgb="FFFFFFFF"/>
        <bgColor rgb="FF000000"/>
      </patternFill>
    </fill>
    <fill>
      <patternFill patternType="solid">
        <fgColor rgb="FF92D050"/>
        <bgColor indexed="64"/>
      </patternFill>
    </fill>
    <fill>
      <patternFill patternType="solid">
        <fgColor rgb="FFC0C0C0"/>
        <bgColor indexed="64"/>
      </patternFill>
    </fill>
    <fill>
      <patternFill patternType="solid">
        <fgColor rgb="FFFFFF00"/>
        <bgColor indexed="64"/>
      </patternFill>
    </fill>
    <fill>
      <patternFill patternType="solid">
        <fgColor rgb="FFFFDB8E"/>
        <bgColor indexed="64"/>
      </patternFill>
    </fill>
    <fill>
      <patternFill patternType="solid">
        <fgColor rgb="FFFFFF99"/>
        <bgColor indexed="64"/>
      </patternFill>
    </fill>
    <fill>
      <patternFill patternType="solid">
        <fgColor rgb="FFFFC000"/>
        <bgColor rgb="FF000000"/>
      </patternFill>
    </fill>
    <fill>
      <patternFill patternType="solid">
        <fgColor rgb="FFD86DCD"/>
        <bgColor rgb="FF000000"/>
      </patternFill>
    </fill>
    <fill>
      <patternFill patternType="solid">
        <fgColor rgb="FFE8E8E8"/>
        <bgColor rgb="FF000000"/>
      </patternFill>
    </fill>
    <fill>
      <patternFill patternType="solid">
        <fgColor rgb="FFFFDB8E"/>
        <bgColor rgb="FF000000"/>
      </patternFill>
    </fill>
    <fill>
      <patternFill patternType="solid">
        <fgColor theme="3" tint="0.89999084444715716"/>
        <bgColor indexed="64"/>
      </patternFill>
    </fill>
    <fill>
      <patternFill patternType="solid">
        <fgColor theme="0" tint="-0.14999847407452621"/>
        <bgColor indexed="64"/>
      </patternFill>
    </fill>
    <fill>
      <patternFill patternType="solid">
        <fgColor rgb="FF94368D"/>
        <bgColor indexed="64"/>
      </patternFill>
    </fill>
    <fill>
      <patternFill patternType="solid">
        <fgColor rgb="FFCCCCCE"/>
        <bgColor indexed="64"/>
      </patternFill>
    </fill>
    <fill>
      <patternFill patternType="solid">
        <fgColor rgb="FFB9D9EC"/>
        <bgColor indexed="64"/>
      </patternFill>
    </fill>
    <fill>
      <patternFill patternType="solid">
        <fgColor rgb="FF62A70F"/>
        <bgColor indexed="64"/>
      </patternFill>
    </fill>
    <fill>
      <patternFill patternType="solid">
        <fgColor rgb="FFE2E768"/>
        <bgColor indexed="64"/>
      </patternFill>
    </fill>
    <fill>
      <patternFill patternType="solid">
        <fgColor rgb="FF57A1DF"/>
        <bgColor indexed="64"/>
      </patternFill>
    </fill>
    <fill>
      <patternFill patternType="solid">
        <fgColor rgb="FFB97BB4"/>
        <bgColor indexed="64"/>
      </patternFill>
    </fill>
    <fill>
      <patternFill patternType="solid">
        <fgColor rgb="FFFFB81D"/>
        <bgColor indexed="64"/>
      </patternFill>
    </fill>
    <fill>
      <patternFill patternType="solid">
        <fgColor rgb="FF98C56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1607409894101"/>
      </left>
      <right/>
      <top style="thin">
        <color theme="0" tint="-0.24991607409894101"/>
      </top>
      <bottom style="thin">
        <color theme="0" tint="-0.2499160740989410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808080"/>
      </left>
      <right style="thin">
        <color rgb="FF808080"/>
      </right>
      <top style="medium">
        <color rgb="FF808080"/>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top style="thin">
        <color rgb="FF003595"/>
      </top>
      <bottom style="thin">
        <color rgb="FF003595"/>
      </bottom>
      <diagonal/>
    </border>
  </borders>
  <cellStyleXfs count="99">
    <xf numFmtId="0" fontId="0" fillId="0" borderId="0"/>
    <xf numFmtId="164"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5" borderId="0" applyNumberFormat="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66" fontId="3" fillId="42" borderId="0" applyNumberFormat="0" applyFont="0" applyBorder="0" applyAlignment="0" applyProtection="0"/>
    <xf numFmtId="0" fontId="3" fillId="43" borderId="0" applyNumberFormat="0" applyFont="0" applyBorder="0" applyAlignment="0" applyProtection="0"/>
    <xf numFmtId="167" fontId="25" fillId="0" borderId="0" applyNumberFormat="0" applyProtection="0">
      <alignment vertical="top"/>
    </xf>
    <xf numFmtId="167" fontId="26" fillId="0" borderId="0" applyNumberFormat="0" applyProtection="0">
      <alignment vertical="top"/>
    </xf>
    <xf numFmtId="167" fontId="19" fillId="44" borderId="0" applyNumberFormat="0" applyProtection="0">
      <alignment vertical="top"/>
    </xf>
    <xf numFmtId="9" fontId="3" fillId="0" borderId="0" applyFont="0" applyFill="0" applyBorder="0" applyAlignment="0" applyProtection="0"/>
    <xf numFmtId="0" fontId="27" fillId="0" borderId="0" applyNumberFormat="0" applyFill="0" applyBorder="0" applyProtection="0">
      <alignment vertical="top"/>
    </xf>
    <xf numFmtId="168" fontId="19" fillId="0" borderId="0" applyFont="0" applyFill="0" applyBorder="0" applyProtection="0">
      <alignment vertical="top"/>
    </xf>
    <xf numFmtId="169" fontId="19" fillId="0" borderId="0" applyFont="0" applyFill="0" applyBorder="0" applyProtection="0">
      <alignment vertical="top"/>
    </xf>
    <xf numFmtId="170" fontId="19" fillId="0" borderId="0" applyFont="0" applyFill="0" applyBorder="0" applyProtection="0">
      <alignment vertical="top"/>
    </xf>
    <xf numFmtId="0" fontId="20" fillId="0" borderId="0"/>
    <xf numFmtId="0" fontId="21" fillId="0" borderId="0"/>
    <xf numFmtId="0" fontId="22" fillId="0" borderId="0"/>
    <xf numFmtId="169" fontId="23" fillId="0" borderId="0" applyNumberFormat="0" applyFill="0" applyBorder="0" applyProtection="0">
      <alignment vertical="top"/>
    </xf>
    <xf numFmtId="0" fontId="24" fillId="0" borderId="0" applyNumberFormat="0" applyFill="0" applyBorder="0" applyProtection="0">
      <alignment vertical="top"/>
    </xf>
    <xf numFmtId="0" fontId="19" fillId="0" borderId="0" applyNumberFormat="0" applyFill="0" applyBorder="0" applyProtection="0">
      <alignment horizontal="right" vertical="top"/>
    </xf>
    <xf numFmtId="0" fontId="19" fillId="0" borderId="0"/>
    <xf numFmtId="0" fontId="28" fillId="0" borderId="0"/>
    <xf numFmtId="165" fontId="31" fillId="0" borderId="0" applyFont="0" applyFill="0" applyBorder="0" applyProtection="0">
      <alignment vertical="top"/>
    </xf>
    <xf numFmtId="165" fontId="30" fillId="0" borderId="0" applyFill="0" applyBorder="0" applyProtection="0">
      <alignment vertical="top"/>
    </xf>
    <xf numFmtId="0" fontId="2" fillId="0" borderId="0"/>
    <xf numFmtId="173" fontId="30" fillId="0" borderId="0" applyFont="0" applyFill="0" applyBorder="0" applyProtection="0">
      <alignment vertical="top"/>
    </xf>
    <xf numFmtId="0" fontId="32" fillId="0" borderId="0" applyNumberFormat="0" applyFill="0" applyBorder="0" applyAlignment="0" applyProtection="0"/>
    <xf numFmtId="0" fontId="2" fillId="0" borderId="0"/>
    <xf numFmtId="0" fontId="29" fillId="0" borderId="0"/>
    <xf numFmtId="0" fontId="19" fillId="0" borderId="0"/>
    <xf numFmtId="43" fontId="3" fillId="0" borderId="0" applyFont="0" applyFill="0" applyBorder="0" applyAlignment="0" applyProtection="0"/>
    <xf numFmtId="0" fontId="3" fillId="0" borderId="0"/>
    <xf numFmtId="0" fontId="39" fillId="0" borderId="0" applyNumberFormat="0" applyFill="0" applyBorder="0" applyAlignment="0" applyProtection="0"/>
    <xf numFmtId="0" fontId="2" fillId="0" borderId="0"/>
    <xf numFmtId="10" fontId="3" fillId="0" borderId="0" applyFont="0" applyFill="0" applyBorder="0" applyAlignment="0" applyProtection="0"/>
    <xf numFmtId="178" fontId="30" fillId="0" borderId="0" applyFill="0" applyBorder="0" applyProtection="0">
      <alignment vertical="top"/>
    </xf>
    <xf numFmtId="178" fontId="30" fillId="0" borderId="0" applyFont="0" applyFill="0" applyBorder="0" applyProtection="0">
      <alignment vertical="top"/>
    </xf>
    <xf numFmtId="167" fontId="30" fillId="0" borderId="0" applyFill="0" applyBorder="0" applyProtection="0">
      <alignment vertical="top"/>
    </xf>
    <xf numFmtId="165" fontId="30" fillId="0" borderId="0" applyBorder="0">
      <alignment vertical="top"/>
    </xf>
    <xf numFmtId="178" fontId="30" fillId="0" borderId="0" applyBorder="0">
      <alignment vertical="top"/>
    </xf>
    <xf numFmtId="165" fontId="61" fillId="59" borderId="19" applyProtection="0">
      <alignment vertical="top"/>
    </xf>
    <xf numFmtId="180" fontId="61" fillId="59" borderId="19" applyProtection="0">
      <alignment vertical="top"/>
    </xf>
    <xf numFmtId="179" fontId="61" fillId="59" borderId="19" applyProtection="0">
      <alignment vertical="top"/>
    </xf>
    <xf numFmtId="0" fontId="68" fillId="0" borderId="0" applyNumberFormat="0" applyFill="0" applyBorder="0" applyAlignment="0" applyProtection="0"/>
    <xf numFmtId="0" fontId="81" fillId="25" borderId="0" applyNumberFormat="0" applyBorder="0" applyAlignment="0" applyProtection="0"/>
    <xf numFmtId="167" fontId="30" fillId="0" borderId="0" applyBorder="0">
      <alignment vertical="top"/>
    </xf>
    <xf numFmtId="165" fontId="31" fillId="0" borderId="0" applyFont="0" applyFill="0" applyBorder="0" applyProtection="0">
      <alignment vertical="top"/>
    </xf>
    <xf numFmtId="165" fontId="31" fillId="0" borderId="0" applyFont="0" applyFill="0" applyBorder="0" applyProtection="0">
      <alignment vertical="top"/>
    </xf>
    <xf numFmtId="0" fontId="29" fillId="0" borderId="0"/>
    <xf numFmtId="0" fontId="95" fillId="67" borderId="0" applyNumberFormat="0" applyBorder="0" applyAlignment="0" applyProtection="0"/>
  </cellStyleXfs>
  <cellXfs count="359">
    <xf numFmtId="0" fontId="0" fillId="0" borderId="0" xfId="0"/>
    <xf numFmtId="0" fontId="2" fillId="48" borderId="0" xfId="73" applyFill="1"/>
    <xf numFmtId="0" fontId="2" fillId="0" borderId="0" xfId="73"/>
    <xf numFmtId="165" fontId="33" fillId="50" borderId="0" xfId="71" applyFont="1" applyFill="1">
      <alignment vertical="top"/>
    </xf>
    <xf numFmtId="165" fontId="33" fillId="48" borderId="0" xfId="71" applyFont="1" applyFill="1">
      <alignment vertical="top"/>
    </xf>
    <xf numFmtId="0" fontId="34" fillId="48" borderId="0" xfId="76" applyFont="1" applyFill="1"/>
    <xf numFmtId="0" fontId="34" fillId="0" borderId="0" xfId="76" applyFont="1"/>
    <xf numFmtId="0" fontId="35" fillId="48" borderId="0" xfId="77" applyFont="1" applyFill="1" applyAlignment="1">
      <alignment vertical="center"/>
    </xf>
    <xf numFmtId="0" fontId="35" fillId="47" borderId="0" xfId="77" applyFont="1" applyFill="1" applyAlignment="1">
      <alignment vertical="center"/>
    </xf>
    <xf numFmtId="165" fontId="36" fillId="49" borderId="0" xfId="78" applyNumberFormat="1" applyFont="1" applyFill="1" applyAlignment="1">
      <alignment vertical="top"/>
    </xf>
    <xf numFmtId="165" fontId="37" fillId="49" borderId="0" xfId="78" applyNumberFormat="1" applyFont="1" applyFill="1" applyAlignment="1">
      <alignment vertical="top"/>
    </xf>
    <xf numFmtId="165" fontId="38" fillId="49" borderId="0" xfId="78" applyNumberFormat="1" applyFont="1" applyFill="1" applyAlignment="1">
      <alignment vertical="top"/>
    </xf>
    <xf numFmtId="165" fontId="37" fillId="49" borderId="0" xfId="78" applyNumberFormat="1" applyFont="1" applyFill="1" applyAlignment="1">
      <alignment horizontal="right" vertical="top"/>
    </xf>
    <xf numFmtId="43" fontId="37" fillId="49" borderId="0" xfId="79" applyFont="1" applyFill="1" applyBorder="1"/>
    <xf numFmtId="0" fontId="19" fillId="48" borderId="0" xfId="80" applyFont="1" applyFill="1"/>
    <xf numFmtId="0" fontId="39" fillId="48" borderId="0" xfId="81" applyFill="1"/>
    <xf numFmtId="0" fontId="23" fillId="0" borderId="0" xfId="66" applyNumberFormat="1" applyFill="1" applyBorder="1">
      <alignment vertical="top"/>
    </xf>
    <xf numFmtId="0" fontId="24" fillId="0" borderId="0" xfId="67" applyFill="1" applyBorder="1">
      <alignment vertical="top"/>
    </xf>
    <xf numFmtId="0" fontId="40" fillId="0" borderId="0" xfId="67" applyFont="1" applyFill="1" applyBorder="1">
      <alignment vertical="top"/>
    </xf>
    <xf numFmtId="0" fontId="41" fillId="0" borderId="0" xfId="68" applyFont="1" applyFill="1" applyBorder="1">
      <alignment horizontal="right" vertical="top"/>
    </xf>
    <xf numFmtId="43" fontId="19" fillId="0" borderId="0" xfId="79" applyFont="1" applyFill="1" applyBorder="1"/>
    <xf numFmtId="175" fontId="19" fillId="0" borderId="0" xfId="78" applyNumberFormat="1" applyAlignment="1">
      <alignment vertical="top"/>
    </xf>
    <xf numFmtId="0" fontId="42" fillId="0" borderId="0" xfId="80" applyFont="1"/>
    <xf numFmtId="0" fontId="23" fillId="0" borderId="0" xfId="80" applyFont="1"/>
    <xf numFmtId="0" fontId="41" fillId="0" borderId="0" xfId="80" applyFont="1" applyAlignment="1">
      <alignment horizontal="right"/>
    </xf>
    <xf numFmtId="0" fontId="43" fillId="0" borderId="0" xfId="80" applyFont="1" applyAlignment="1">
      <alignment vertical="center" wrapText="1"/>
    </xf>
    <xf numFmtId="165" fontId="23" fillId="0" borderId="0" xfId="78" applyNumberFormat="1" applyFont="1" applyAlignment="1">
      <alignment vertical="top"/>
    </xf>
    <xf numFmtId="165" fontId="24" fillId="0" borderId="0" xfId="78" applyNumberFormat="1" applyFont="1" applyAlignment="1">
      <alignment vertical="top"/>
    </xf>
    <xf numFmtId="165" fontId="44" fillId="0" borderId="0" xfId="78" applyNumberFormat="1" applyFont="1" applyAlignment="1">
      <alignment vertical="top"/>
    </xf>
    <xf numFmtId="165" fontId="41" fillId="0" borderId="0" xfId="78" applyNumberFormat="1" applyFont="1" applyAlignment="1">
      <alignment horizontal="right" vertical="top"/>
    </xf>
    <xf numFmtId="43" fontId="19" fillId="0" borderId="0" xfId="79" applyFont="1" applyFill="1" applyBorder="1" applyAlignment="1">
      <alignment vertical="top"/>
    </xf>
    <xf numFmtId="165" fontId="19" fillId="0" borderId="0" xfId="78" applyNumberFormat="1" applyAlignment="1">
      <alignment vertical="top"/>
    </xf>
    <xf numFmtId="0" fontId="23" fillId="51" borderId="0" xfId="82" applyFont="1" applyFill="1" applyAlignment="1">
      <alignment vertical="top"/>
    </xf>
    <xf numFmtId="0" fontId="45" fillId="51" borderId="0" xfId="82" applyFont="1" applyFill="1" applyAlignment="1">
      <alignment horizontal="right" vertical="top"/>
    </xf>
    <xf numFmtId="165" fontId="45" fillId="0" borderId="0" xfId="78" applyNumberFormat="1" applyFont="1" applyAlignment="1">
      <alignment horizontal="right" vertical="top"/>
    </xf>
    <xf numFmtId="165" fontId="46" fillId="0" borderId="0" xfId="78" applyNumberFormat="1" applyFont="1" applyAlignment="1">
      <alignment horizontal="right" vertical="top"/>
    </xf>
    <xf numFmtId="0" fontId="19" fillId="0" borderId="0" xfId="80" applyFont="1" applyAlignment="1">
      <alignment vertical="center" wrapText="1"/>
    </xf>
    <xf numFmtId="0" fontId="47" fillId="0" borderId="0" xfId="80" applyFont="1" applyAlignment="1">
      <alignment vertical="center" wrapText="1"/>
    </xf>
    <xf numFmtId="165" fontId="19" fillId="0" borderId="0" xfId="78" applyNumberFormat="1" applyAlignment="1">
      <alignment horizontal="left" vertical="top"/>
    </xf>
    <xf numFmtId="43" fontId="19" fillId="0" borderId="0" xfId="80" applyNumberFormat="1" applyFont="1" applyAlignment="1">
      <alignment vertical="center" wrapText="1"/>
    </xf>
    <xf numFmtId="175" fontId="23" fillId="0" borderId="0" xfId="78" applyNumberFormat="1" applyFont="1" applyAlignment="1">
      <alignment vertical="top"/>
    </xf>
    <xf numFmtId="175" fontId="24" fillId="0" borderId="0" xfId="78" applyNumberFormat="1" applyFont="1" applyAlignment="1">
      <alignment vertical="top"/>
    </xf>
    <xf numFmtId="175" fontId="44" fillId="0" borderId="0" xfId="78" applyNumberFormat="1" applyFont="1" applyAlignment="1">
      <alignment vertical="top"/>
    </xf>
    <xf numFmtId="43" fontId="23" fillId="0" borderId="0" xfId="80" applyNumberFormat="1" applyFont="1" applyAlignment="1">
      <alignment vertical="center" wrapText="1"/>
    </xf>
    <xf numFmtId="176" fontId="19" fillId="0" borderId="0" xfId="80" applyNumberFormat="1" applyFont="1" applyAlignment="1">
      <alignment vertical="center" wrapText="1"/>
    </xf>
    <xf numFmtId="0" fontId="19" fillId="0" borderId="0" xfId="80" applyFont="1"/>
    <xf numFmtId="0" fontId="23" fillId="0" borderId="0" xfId="73" applyFont="1"/>
    <xf numFmtId="171" fontId="19" fillId="0" borderId="0" xfId="80" applyNumberFormat="1" applyFont="1"/>
    <xf numFmtId="167" fontId="23" fillId="0" borderId="0" xfId="78" applyNumberFormat="1" applyFont="1" applyAlignment="1">
      <alignment vertical="top"/>
    </xf>
    <xf numFmtId="0" fontId="43" fillId="0" borderId="0" xfId="80" applyFont="1"/>
    <xf numFmtId="0" fontId="45" fillId="0" borderId="0" xfId="80" applyFont="1" applyAlignment="1">
      <alignment horizontal="right"/>
    </xf>
    <xf numFmtId="0" fontId="23" fillId="0" borderId="0" xfId="80" applyFont="1" applyAlignment="1">
      <alignment vertical="center" wrapText="1"/>
    </xf>
    <xf numFmtId="10" fontId="19" fillId="0" borderId="0" xfId="83" applyFont="1" applyFill="1" applyBorder="1" applyAlignment="1">
      <alignment horizontal="right" vertical="top"/>
    </xf>
    <xf numFmtId="0" fontId="48" fillId="0" borderId="0" xfId="80" applyFont="1"/>
    <xf numFmtId="0" fontId="49" fillId="0" borderId="0" xfId="82" applyFont="1" applyAlignment="1">
      <alignment vertical="top"/>
    </xf>
    <xf numFmtId="171" fontId="42" fillId="0" borderId="0" xfId="73" applyNumberFormat="1" applyFont="1"/>
    <xf numFmtId="164" fontId="19" fillId="0" borderId="0" xfId="80" applyNumberFormat="1" applyFont="1"/>
    <xf numFmtId="0" fontId="46" fillId="0" borderId="0" xfId="80" applyFont="1" applyAlignment="1">
      <alignment horizontal="right"/>
    </xf>
    <xf numFmtId="43" fontId="19" fillId="0" borderId="0" xfId="80" applyNumberFormat="1" applyFont="1"/>
    <xf numFmtId="0" fontId="46" fillId="0" borderId="0" xfId="80" applyFont="1" applyAlignment="1">
      <alignment horizontal="center"/>
    </xf>
    <xf numFmtId="0" fontId="23" fillId="52" borderId="0" xfId="82" applyFont="1" applyFill="1" applyAlignment="1">
      <alignment vertical="top"/>
    </xf>
    <xf numFmtId="0" fontId="45" fillId="52" borderId="0" xfId="82" applyFont="1" applyFill="1" applyAlignment="1">
      <alignment horizontal="right" vertical="top"/>
    </xf>
    <xf numFmtId="164" fontId="42" fillId="0" borderId="0" xfId="80" applyNumberFormat="1" applyFont="1"/>
    <xf numFmtId="0" fontId="0" fillId="48" borderId="0" xfId="0" applyFill="1"/>
    <xf numFmtId="0" fontId="51" fillId="53" borderId="10" xfId="0" applyFont="1" applyFill="1" applyBorder="1" applyAlignment="1">
      <alignment horizontal="center" vertical="center" wrapText="1"/>
    </xf>
    <xf numFmtId="0" fontId="51" fillId="54" borderId="10" xfId="0" applyFont="1" applyFill="1" applyBorder="1" applyAlignment="1" applyProtection="1">
      <alignment horizontal="center" vertical="center" wrapText="1"/>
      <protection locked="0"/>
    </xf>
    <xf numFmtId="0" fontId="0" fillId="48" borderId="10" xfId="0" applyFill="1" applyBorder="1"/>
    <xf numFmtId="0" fontId="42" fillId="55" borderId="10" xfId="0" applyFont="1" applyFill="1" applyBorder="1" applyAlignment="1">
      <alignment horizontal="left" vertical="center" wrapText="1"/>
    </xf>
    <xf numFmtId="0" fontId="42" fillId="55" borderId="10" xfId="0" applyFont="1" applyFill="1" applyBorder="1" applyAlignment="1">
      <alignment horizontal="center" vertical="center" wrapText="1"/>
    </xf>
    <xf numFmtId="0" fontId="51" fillId="53" borderId="11" xfId="0" applyFont="1" applyFill="1" applyBorder="1" applyAlignment="1">
      <alignment horizontal="center" vertical="center" wrapText="1"/>
    </xf>
    <xf numFmtId="0" fontId="33" fillId="50" borderId="0" xfId="0" applyFont="1" applyFill="1" applyAlignment="1">
      <alignment vertical="top"/>
    </xf>
    <xf numFmtId="165" fontId="54" fillId="50" borderId="0" xfId="72" applyFont="1" applyFill="1">
      <alignment vertical="top"/>
    </xf>
    <xf numFmtId="165" fontId="55" fillId="0" borderId="0" xfId="72" applyFont="1">
      <alignment vertical="top"/>
    </xf>
    <xf numFmtId="165" fontId="56" fillId="0" borderId="0" xfId="72" applyFont="1">
      <alignment vertical="top"/>
    </xf>
    <xf numFmtId="165" fontId="57" fillId="0" borderId="0" xfId="72" applyFont="1" applyAlignment="1">
      <alignment horizontal="right" vertical="top"/>
    </xf>
    <xf numFmtId="165" fontId="57" fillId="0" borderId="0" xfId="72" applyFont="1">
      <alignment vertical="top"/>
    </xf>
    <xf numFmtId="177" fontId="54" fillId="56" borderId="0" xfId="71" applyNumberFormat="1" applyFont="1" applyFill="1" applyBorder="1" applyAlignment="1">
      <alignment horizontal="center" vertical="top"/>
    </xf>
    <xf numFmtId="178" fontId="58" fillId="0" borderId="0" xfId="84" applyFont="1">
      <alignment vertical="top"/>
    </xf>
    <xf numFmtId="178" fontId="59" fillId="0" borderId="0" xfId="84" applyFont="1">
      <alignment vertical="top"/>
    </xf>
    <xf numFmtId="178" fontId="57" fillId="0" borderId="0" xfId="85" applyFont="1">
      <alignment vertical="top"/>
    </xf>
    <xf numFmtId="165" fontId="54" fillId="0" borderId="0" xfId="72" applyFont="1">
      <alignment vertical="top"/>
    </xf>
    <xf numFmtId="177" fontId="54" fillId="0" borderId="0" xfId="71" applyNumberFormat="1" applyFont="1" applyFill="1" applyBorder="1" applyAlignment="1">
      <alignment horizontal="center" vertical="top"/>
    </xf>
    <xf numFmtId="167" fontId="54" fillId="57" borderId="0" xfId="86" applyFont="1" applyFill="1" applyAlignment="1">
      <alignment horizontal="right" vertical="top"/>
    </xf>
    <xf numFmtId="173" fontId="57" fillId="0" borderId="0" xfId="74" applyFont="1">
      <alignment vertical="top"/>
    </xf>
    <xf numFmtId="167" fontId="54" fillId="0" borderId="0" xfId="86" applyFont="1" applyFill="1" applyAlignment="1">
      <alignment horizontal="right" vertical="top"/>
    </xf>
    <xf numFmtId="173" fontId="57" fillId="0" borderId="0" xfId="74" applyFont="1" applyFill="1">
      <alignment vertical="top"/>
    </xf>
    <xf numFmtId="165" fontId="59" fillId="0" borderId="0" xfId="72" applyFont="1">
      <alignment vertical="top"/>
    </xf>
    <xf numFmtId="167" fontId="54" fillId="0" borderId="0" xfId="86" applyFont="1">
      <alignment vertical="top"/>
    </xf>
    <xf numFmtId="165" fontId="23" fillId="0" borderId="0" xfId="72" applyFont="1">
      <alignment vertical="top"/>
    </xf>
    <xf numFmtId="165" fontId="24" fillId="0" borderId="0" xfId="72" applyFont="1">
      <alignment vertical="top"/>
    </xf>
    <xf numFmtId="165" fontId="19" fillId="0" borderId="0" xfId="72" applyFont="1">
      <alignment vertical="top"/>
    </xf>
    <xf numFmtId="165" fontId="30" fillId="0" borderId="0" xfId="72" applyAlignment="1">
      <alignment horizontal="right" vertical="top"/>
    </xf>
    <xf numFmtId="165" fontId="30" fillId="0" borderId="0" xfId="72">
      <alignment vertical="top"/>
    </xf>
    <xf numFmtId="165" fontId="43" fillId="0" borderId="0" xfId="72" applyFont="1">
      <alignment vertical="top"/>
    </xf>
    <xf numFmtId="165" fontId="60" fillId="0" borderId="0" xfId="72" applyFont="1">
      <alignment vertical="top"/>
    </xf>
    <xf numFmtId="165" fontId="61" fillId="0" borderId="0" xfId="72" applyFont="1" applyAlignment="1">
      <alignment horizontal="right" vertical="top"/>
    </xf>
    <xf numFmtId="165" fontId="61" fillId="0" borderId="0" xfId="72" applyFont="1">
      <alignment vertical="top"/>
    </xf>
    <xf numFmtId="165" fontId="61" fillId="0" borderId="0" xfId="87" applyFont="1">
      <alignment vertical="top"/>
    </xf>
    <xf numFmtId="165" fontId="30" fillId="0" borderId="0" xfId="87">
      <alignment vertical="top"/>
    </xf>
    <xf numFmtId="178" fontId="30" fillId="0" borderId="0" xfId="88">
      <alignment vertical="top"/>
    </xf>
    <xf numFmtId="178" fontId="61" fillId="0" borderId="0" xfId="88" applyFont="1">
      <alignment vertical="top"/>
    </xf>
    <xf numFmtId="173" fontId="61" fillId="0" borderId="0" xfId="87" applyNumberFormat="1" applyFont="1">
      <alignment vertical="top"/>
    </xf>
    <xf numFmtId="173" fontId="30" fillId="0" borderId="0" xfId="87" applyNumberFormat="1">
      <alignment vertical="top"/>
    </xf>
    <xf numFmtId="0" fontId="33" fillId="46" borderId="0" xfId="0" applyFont="1" applyFill="1" applyAlignment="1">
      <alignment vertical="top"/>
    </xf>
    <xf numFmtId="165" fontId="54" fillId="46" borderId="0" xfId="72" applyFont="1" applyFill="1">
      <alignment vertical="top"/>
    </xf>
    <xf numFmtId="0" fontId="0" fillId="48" borderId="15" xfId="0" applyFill="1" applyBorder="1"/>
    <xf numFmtId="0" fontId="0" fillId="48" borderId="18" xfId="0" applyFill="1" applyBorder="1"/>
    <xf numFmtId="0" fontId="17" fillId="48" borderId="0" xfId="0" applyFont="1" applyFill="1"/>
    <xf numFmtId="165" fontId="62" fillId="0" borderId="0" xfId="72" applyFont="1">
      <alignment vertical="top"/>
    </xf>
    <xf numFmtId="0" fontId="29" fillId="48" borderId="0" xfId="0" applyFont="1" applyFill="1"/>
    <xf numFmtId="0" fontId="63" fillId="48" borderId="0" xfId="0" applyFont="1" applyFill="1"/>
    <xf numFmtId="0" fontId="64" fillId="46" borderId="0" xfId="0" applyFont="1" applyFill="1" applyAlignment="1">
      <alignment vertical="top"/>
    </xf>
    <xf numFmtId="165" fontId="30" fillId="46" borderId="0" xfId="72" applyFill="1">
      <alignment vertical="top"/>
    </xf>
    <xf numFmtId="0" fontId="29" fillId="48" borderId="14" xfId="0" applyFont="1" applyFill="1" applyBorder="1"/>
    <xf numFmtId="0" fontId="29" fillId="48" borderId="15" xfId="0" applyFont="1" applyFill="1" applyBorder="1"/>
    <xf numFmtId="165" fontId="61" fillId="0" borderId="15" xfId="72" applyFont="1" applyBorder="1">
      <alignment vertical="top"/>
    </xf>
    <xf numFmtId="177" fontId="30" fillId="56" borderId="15" xfId="0" applyNumberFormat="1" applyFont="1" applyFill="1" applyBorder="1" applyAlignment="1">
      <alignment horizontal="center" vertical="top"/>
    </xf>
    <xf numFmtId="15" fontId="63" fillId="48" borderId="15" xfId="0" applyNumberFormat="1" applyFont="1" applyFill="1" applyBorder="1"/>
    <xf numFmtId="0" fontId="29" fillId="48" borderId="16" xfId="0" applyFont="1" applyFill="1" applyBorder="1"/>
    <xf numFmtId="178" fontId="65" fillId="0" borderId="0" xfId="84" applyFont="1" applyBorder="1">
      <alignment vertical="top"/>
    </xf>
    <xf numFmtId="0" fontId="29" fillId="48" borderId="17" xfId="0" applyFont="1" applyFill="1" applyBorder="1"/>
    <xf numFmtId="0" fontId="29" fillId="48" borderId="18" xfId="0" applyFont="1" applyFill="1" applyBorder="1"/>
    <xf numFmtId="173" fontId="61" fillId="0" borderId="18" xfId="74" applyFont="1" applyBorder="1">
      <alignment vertical="top"/>
    </xf>
    <xf numFmtId="1" fontId="63" fillId="48" borderId="18" xfId="0" applyNumberFormat="1" applyFont="1" applyFill="1" applyBorder="1"/>
    <xf numFmtId="179" fontId="29" fillId="48" borderId="0" xfId="0" applyNumberFormat="1" applyFont="1" applyFill="1"/>
    <xf numFmtId="170" fontId="29" fillId="48" borderId="0" xfId="0" applyNumberFormat="1" applyFont="1" applyFill="1"/>
    <xf numFmtId="165" fontId="29" fillId="48" borderId="0" xfId="0" applyNumberFormat="1" applyFont="1" applyFill="1"/>
    <xf numFmtId="178" fontId="29" fillId="48" borderId="0" xfId="0" applyNumberFormat="1" applyFont="1" applyFill="1"/>
    <xf numFmtId="165" fontId="61" fillId="60" borderId="19" xfId="89" applyFill="1" applyProtection="1">
      <alignment vertical="top"/>
      <protection locked="0"/>
    </xf>
    <xf numFmtId="165" fontId="17" fillId="48" borderId="0" xfId="0" applyNumberFormat="1" applyFont="1" applyFill="1"/>
    <xf numFmtId="165" fontId="29" fillId="58" borderId="10" xfId="0" applyNumberFormat="1" applyFont="1" applyFill="1" applyBorder="1"/>
    <xf numFmtId="178" fontId="29" fillId="58" borderId="10" xfId="0" applyNumberFormat="1" applyFont="1" applyFill="1" applyBorder="1"/>
    <xf numFmtId="179" fontId="61" fillId="60" borderId="19" xfId="91" applyFill="1" applyProtection="1">
      <alignment vertical="top"/>
      <protection locked="0"/>
    </xf>
    <xf numFmtId="170" fontId="61" fillId="60" borderId="19" xfId="89" applyNumberFormat="1" applyFill="1" applyProtection="1">
      <alignment vertical="top"/>
      <protection locked="0"/>
    </xf>
    <xf numFmtId="0" fontId="17" fillId="48" borderId="12" xfId="0" applyFont="1" applyFill="1" applyBorder="1"/>
    <xf numFmtId="0" fontId="17" fillId="48" borderId="13" xfId="0" applyFont="1" applyFill="1" applyBorder="1"/>
    <xf numFmtId="10" fontId="29" fillId="48" borderId="0" xfId="0" applyNumberFormat="1" applyFont="1" applyFill="1"/>
    <xf numFmtId="165" fontId="44" fillId="0" borderId="0" xfId="72" applyFont="1">
      <alignment vertical="top"/>
    </xf>
    <xf numFmtId="10" fontId="0" fillId="48" borderId="0" xfId="2" applyFont="1" applyFill="1"/>
    <xf numFmtId="173" fontId="67" fillId="0" borderId="18" xfId="74" applyFont="1" applyBorder="1">
      <alignment vertical="top"/>
    </xf>
    <xf numFmtId="165" fontId="54" fillId="50" borderId="0" xfId="72" applyFont="1" applyFill="1" applyAlignment="1">
      <alignment horizontal="center" vertical="top"/>
    </xf>
    <xf numFmtId="165" fontId="62" fillId="0" borderId="18" xfId="72" applyFont="1" applyBorder="1" applyAlignment="1">
      <alignment horizontal="center" vertical="top"/>
    </xf>
    <xf numFmtId="0" fontId="0" fillId="48" borderId="0" xfId="0" applyFill="1" applyAlignment="1">
      <alignment horizontal="center"/>
    </xf>
    <xf numFmtId="0" fontId="29" fillId="48" borderId="0" xfId="0" applyFont="1" applyFill="1" applyAlignment="1">
      <alignment horizontal="center"/>
    </xf>
    <xf numFmtId="165" fontId="23" fillId="0" borderId="0" xfId="72" applyFont="1" applyAlignment="1">
      <alignment horizontal="right" vertical="top"/>
    </xf>
    <xf numFmtId="165" fontId="19" fillId="50" borderId="0" xfId="72" applyFont="1" applyFill="1" applyAlignment="1">
      <alignment horizontal="center" vertical="top"/>
    </xf>
    <xf numFmtId="178" fontId="48" fillId="0" borderId="15" xfId="84" applyFont="1" applyBorder="1" applyAlignment="1">
      <alignment horizontal="center" vertical="top"/>
    </xf>
    <xf numFmtId="0" fontId="3" fillId="48" borderId="0" xfId="0" applyFont="1" applyFill="1" applyAlignment="1">
      <alignment horizontal="center"/>
    </xf>
    <xf numFmtId="165" fontId="61" fillId="0" borderId="15" xfId="72" applyFont="1" applyBorder="1" applyAlignment="1">
      <alignment horizontal="center" vertical="top"/>
    </xf>
    <xf numFmtId="0" fontId="29" fillId="48" borderId="15" xfId="0" applyFont="1" applyFill="1" applyBorder="1" applyAlignment="1">
      <alignment horizontal="center"/>
    </xf>
    <xf numFmtId="0" fontId="29" fillId="48" borderId="18" xfId="0" applyFont="1" applyFill="1" applyBorder="1" applyAlignment="1">
      <alignment horizontal="center"/>
    </xf>
    <xf numFmtId="15" fontId="63" fillId="48" borderId="15" xfId="0" applyNumberFormat="1" applyFont="1" applyFill="1" applyBorder="1" applyAlignment="1">
      <alignment horizontal="center"/>
    </xf>
    <xf numFmtId="1" fontId="63" fillId="48" borderId="18" xfId="0" applyNumberFormat="1" applyFont="1" applyFill="1" applyBorder="1" applyAlignment="1">
      <alignment horizontal="center"/>
    </xf>
    <xf numFmtId="165" fontId="54" fillId="48" borderId="0" xfId="72" applyFont="1" applyFill="1">
      <alignment vertical="top"/>
    </xf>
    <xf numFmtId="165" fontId="54" fillId="46" borderId="0" xfId="72" applyFont="1" applyFill="1" applyAlignment="1">
      <alignment horizontal="center" vertical="top"/>
    </xf>
    <xf numFmtId="165" fontId="19" fillId="46" borderId="0" xfId="72" applyFont="1" applyFill="1" applyAlignment="1">
      <alignment horizontal="center" vertical="top"/>
    </xf>
    <xf numFmtId="0" fontId="70" fillId="48" borderId="20" xfId="0" applyFont="1" applyFill="1" applyBorder="1" applyAlignment="1" applyProtection="1">
      <alignment horizontal="center" vertical="center" wrapText="1"/>
      <protection locked="0"/>
    </xf>
    <xf numFmtId="0" fontId="50" fillId="48" borderId="0" xfId="0" applyFont="1" applyFill="1"/>
    <xf numFmtId="0" fontId="72" fillId="48" borderId="0" xfId="0" applyFont="1" applyFill="1" applyProtection="1">
      <protection locked="0"/>
    </xf>
    <xf numFmtId="181" fontId="66" fillId="46" borderId="0" xfId="72" applyNumberFormat="1" applyFont="1" applyFill="1">
      <alignment vertical="top"/>
    </xf>
    <xf numFmtId="181" fontId="70" fillId="48" borderId="20" xfId="0" applyNumberFormat="1" applyFont="1" applyFill="1" applyBorder="1" applyAlignment="1" applyProtection="1">
      <alignment horizontal="center" vertical="center" wrapText="1"/>
      <protection locked="0"/>
    </xf>
    <xf numFmtId="181" fontId="0" fillId="48" borderId="10" xfId="0" applyNumberFormat="1" applyFill="1" applyBorder="1"/>
    <xf numFmtId="181" fontId="0" fillId="48" borderId="0" xfId="0" applyNumberFormat="1" applyFill="1"/>
    <xf numFmtId="0" fontId="71" fillId="53" borderId="10" xfId="0" applyFont="1" applyFill="1" applyBorder="1" applyAlignment="1" applyProtection="1">
      <alignment vertical="center" wrapText="1"/>
      <protection locked="0"/>
    </xf>
    <xf numFmtId="0" fontId="70" fillId="53" borderId="22" xfId="0" applyFont="1" applyFill="1" applyBorder="1" applyAlignment="1">
      <alignment horizontal="center" vertical="center" wrapText="1"/>
    </xf>
    <xf numFmtId="0" fontId="0" fillId="0" borderId="0" xfId="0" applyAlignment="1">
      <alignment horizontal="center"/>
    </xf>
    <xf numFmtId="0" fontId="70" fillId="53" borderId="10" xfId="0" applyFont="1" applyFill="1" applyBorder="1" applyAlignment="1">
      <alignment horizontal="center" vertical="center" wrapText="1"/>
    </xf>
    <xf numFmtId="0" fontId="0" fillId="0" borderId="10" xfId="0" applyBorder="1"/>
    <xf numFmtId="0" fontId="0" fillId="0" borderId="10" xfId="0" applyBorder="1" applyAlignment="1">
      <alignment horizontal="center"/>
    </xf>
    <xf numFmtId="0" fontId="74" fillId="54" borderId="0" xfId="0" applyFont="1" applyFill="1" applyProtection="1">
      <protection locked="0"/>
    </xf>
    <xf numFmtId="0" fontId="50" fillId="53" borderId="0" xfId="0" applyFont="1" applyFill="1"/>
    <xf numFmtId="0" fontId="75" fillId="53" borderId="0" xfId="0" applyFont="1" applyFill="1"/>
    <xf numFmtId="0" fontId="76" fillId="55" borderId="0" xfId="0" applyFont="1" applyFill="1" applyAlignment="1">
      <alignment vertical="top"/>
    </xf>
    <xf numFmtId="0" fontId="77" fillId="55" borderId="0" xfId="0" applyFont="1" applyFill="1" applyAlignment="1">
      <alignment vertical="top"/>
    </xf>
    <xf numFmtId="0" fontId="78" fillId="55" borderId="0" xfId="0" applyFont="1" applyFill="1" applyAlignment="1">
      <alignment vertical="top"/>
    </xf>
    <xf numFmtId="0" fontId="30" fillId="55" borderId="0" xfId="0" applyFont="1" applyFill="1" applyAlignment="1">
      <alignment vertical="top"/>
    </xf>
    <xf numFmtId="0" fontId="61" fillId="55" borderId="0" xfId="0" applyFont="1" applyFill="1" applyAlignment="1">
      <alignment vertical="top"/>
    </xf>
    <xf numFmtId="0" fontId="30" fillId="0" borderId="0" xfId="0" applyFont="1" applyAlignment="1">
      <alignment vertical="top"/>
    </xf>
    <xf numFmtId="0" fontId="77" fillId="55" borderId="0" xfId="0" applyFont="1" applyFill="1" applyAlignment="1">
      <alignment horizontal="left" vertical="top"/>
    </xf>
    <xf numFmtId="0" fontId="77" fillId="55" borderId="0" xfId="0" applyFont="1" applyFill="1" applyAlignment="1">
      <alignment horizontal="left" vertical="top" wrapText="1"/>
    </xf>
    <xf numFmtId="0" fontId="79" fillId="55" borderId="0" xfId="0" applyFont="1" applyFill="1" applyAlignment="1">
      <alignment horizontal="left" vertical="top"/>
    </xf>
    <xf numFmtId="0" fontId="30" fillId="0" borderId="10" xfId="0" applyFont="1" applyBorder="1" applyAlignment="1">
      <alignment vertical="top"/>
    </xf>
    <xf numFmtId="10" fontId="0" fillId="0" borderId="10" xfId="2" applyFont="1" applyFill="1" applyBorder="1"/>
    <xf numFmtId="9" fontId="0" fillId="0" borderId="10" xfId="0" applyNumberFormat="1" applyBorder="1"/>
    <xf numFmtId="171" fontId="0" fillId="0" borderId="10" xfId="0" applyNumberFormat="1" applyBorder="1"/>
    <xf numFmtId="171" fontId="0" fillId="0" borderId="10" xfId="93" applyNumberFormat="1" applyFont="1" applyFill="1" applyBorder="1"/>
    <xf numFmtId="10" fontId="0" fillId="0" borderId="10" xfId="2" applyFont="1" applyBorder="1"/>
    <xf numFmtId="171" fontId="52" fillId="0" borderId="10" xfId="93" applyNumberFormat="1" applyFont="1" applyFill="1" applyBorder="1"/>
    <xf numFmtId="0" fontId="69" fillId="53" borderId="22" xfId="0" applyFont="1" applyFill="1" applyBorder="1" applyAlignment="1">
      <alignment horizontal="center" vertical="center" wrapText="1"/>
    </xf>
    <xf numFmtId="10" fontId="0" fillId="48" borderId="10" xfId="2" applyFont="1" applyFill="1" applyBorder="1"/>
    <xf numFmtId="0" fontId="70" fillId="0" borderId="10" xfId="0" applyFont="1" applyBorder="1" applyAlignment="1">
      <alignment horizontal="center" vertical="center" wrapText="1"/>
    </xf>
    <xf numFmtId="0" fontId="23" fillId="0" borderId="0" xfId="0" applyFont="1" applyAlignment="1">
      <alignment vertical="top"/>
    </xf>
    <xf numFmtId="167" fontId="19" fillId="0" borderId="0" xfId="94" applyFont="1">
      <alignment vertical="top"/>
    </xf>
    <xf numFmtId="165" fontId="19" fillId="50" borderId="0" xfId="72" applyFont="1" applyFill="1">
      <alignment vertical="top"/>
    </xf>
    <xf numFmtId="173" fontId="42" fillId="0" borderId="18" xfId="74" applyFont="1" applyBorder="1">
      <alignment vertical="top"/>
    </xf>
    <xf numFmtId="0" fontId="3" fillId="48" borderId="0" xfId="0" applyFont="1" applyFill="1"/>
    <xf numFmtId="165" fontId="42" fillId="0" borderId="0" xfId="72" applyFont="1">
      <alignment vertical="top"/>
    </xf>
    <xf numFmtId="165" fontId="61" fillId="0" borderId="0" xfId="72" applyFont="1" applyAlignment="1">
      <alignment horizontal="center" vertical="top"/>
    </xf>
    <xf numFmtId="0" fontId="0" fillId="48" borderId="12" xfId="0" applyFill="1" applyBorder="1" applyAlignment="1">
      <alignment wrapText="1"/>
    </xf>
    <xf numFmtId="173" fontId="77" fillId="0" borderId="18" xfId="74" applyFont="1" applyBorder="1" applyAlignment="1">
      <alignment horizontal="center" vertical="top"/>
    </xf>
    <xf numFmtId="165" fontId="29" fillId="48" borderId="0" xfId="0" applyNumberFormat="1" applyFont="1" applyFill="1" applyAlignment="1">
      <alignment horizontal="center"/>
    </xf>
    <xf numFmtId="10" fontId="29" fillId="48" borderId="0" xfId="2" applyFont="1" applyFill="1" applyAlignment="1">
      <alignment horizontal="center"/>
    </xf>
    <xf numFmtId="167" fontId="30" fillId="0" borderId="0" xfId="94" applyAlignment="1">
      <alignment horizontal="center" vertical="top"/>
    </xf>
    <xf numFmtId="0" fontId="0" fillId="48" borderId="0" xfId="0" applyFill="1" applyAlignment="1">
      <alignment horizontal="center" vertical="center"/>
    </xf>
    <xf numFmtId="0" fontId="3" fillId="48" borderId="0" xfId="0" applyFont="1" applyFill="1" applyAlignment="1">
      <alignment horizontal="center" vertical="center"/>
    </xf>
    <xf numFmtId="0" fontId="29" fillId="48" borderId="0" xfId="0" applyFont="1" applyFill="1" applyAlignment="1">
      <alignment horizontal="center" vertical="center"/>
    </xf>
    <xf numFmtId="165" fontId="29" fillId="48" borderId="0" xfId="0" applyNumberFormat="1" applyFont="1" applyFill="1" applyAlignment="1">
      <alignment horizontal="center" vertical="center"/>
    </xf>
    <xf numFmtId="165" fontId="61" fillId="0" borderId="0" xfId="72" applyFont="1" applyAlignment="1">
      <alignment horizontal="center" vertical="center"/>
    </xf>
    <xf numFmtId="10" fontId="29" fillId="48" borderId="0" xfId="2" applyFont="1" applyFill="1" applyAlignment="1">
      <alignment horizontal="center" vertical="center"/>
    </xf>
    <xf numFmtId="0" fontId="64" fillId="50" borderId="0" xfId="0" applyFont="1" applyFill="1" applyAlignment="1">
      <alignment vertical="top"/>
    </xf>
    <xf numFmtId="0" fontId="0" fillId="48" borderId="10" xfId="0" applyFill="1" applyBorder="1" applyAlignment="1">
      <alignment horizontal="right"/>
    </xf>
    <xf numFmtId="0" fontId="75" fillId="54" borderId="0" xfId="0" applyFont="1" applyFill="1" applyProtection="1">
      <protection locked="0"/>
    </xf>
    <xf numFmtId="0" fontId="77" fillId="55" borderId="10" xfId="0" applyFont="1" applyFill="1" applyBorder="1" applyAlignment="1">
      <alignment horizontal="left" vertical="top" wrapText="1"/>
    </xf>
    <xf numFmtId="0" fontId="62" fillId="55" borderId="10" xfId="0" applyFont="1" applyFill="1" applyBorder="1" applyAlignment="1">
      <alignment horizontal="left" vertical="top" wrapText="1"/>
    </xf>
    <xf numFmtId="0" fontId="80" fillId="64" borderId="10" xfId="0" applyFont="1" applyFill="1" applyBorder="1" applyAlignment="1">
      <alignment vertical="top"/>
    </xf>
    <xf numFmtId="0" fontId="62" fillId="55" borderId="12" xfId="0" applyFont="1" applyFill="1" applyBorder="1" applyAlignment="1">
      <alignment horizontal="left" vertical="top" wrapText="1"/>
    </xf>
    <xf numFmtId="0" fontId="0" fillId="0" borderId="12" xfId="0" applyBorder="1"/>
    <xf numFmtId="0" fontId="80" fillId="64" borderId="12" xfId="0" applyFont="1" applyFill="1" applyBorder="1" applyAlignment="1">
      <alignment vertical="top"/>
    </xf>
    <xf numFmtId="0" fontId="30" fillId="55" borderId="10" xfId="0" applyFont="1" applyFill="1" applyBorder="1" applyAlignment="1">
      <alignment horizontal="center" vertical="center"/>
    </xf>
    <xf numFmtId="0" fontId="30" fillId="61" borderId="10" xfId="0" applyFont="1" applyFill="1" applyBorder="1" applyAlignment="1">
      <alignment horizontal="center" vertical="center"/>
    </xf>
    <xf numFmtId="0" fontId="30" fillId="62" borderId="10" xfId="0" applyFont="1" applyFill="1" applyBorder="1" applyAlignment="1">
      <alignment horizontal="center" vertical="center"/>
    </xf>
    <xf numFmtId="0" fontId="30" fillId="63" borderId="10" xfId="0" applyFont="1" applyFill="1" applyBorder="1" applyAlignment="1">
      <alignment horizontal="center" vertical="center"/>
    </xf>
    <xf numFmtId="0" fontId="0" fillId="48" borderId="10" xfId="0" applyFill="1" applyBorder="1" applyAlignment="1">
      <alignment horizontal="center" vertical="center"/>
    </xf>
    <xf numFmtId="0" fontId="77" fillId="55" borderId="10" xfId="0" applyFont="1" applyFill="1" applyBorder="1" applyAlignment="1">
      <alignment horizontal="center" vertical="center" wrapText="1"/>
    </xf>
    <xf numFmtId="0" fontId="80" fillId="64" borderId="10" xfId="0" applyFont="1" applyFill="1" applyBorder="1" applyAlignment="1">
      <alignment horizontal="center" vertical="center"/>
    </xf>
    <xf numFmtId="0" fontId="29" fillId="0" borderId="10" xfId="0" applyFont="1" applyBorder="1"/>
    <xf numFmtId="0" fontId="29" fillId="0" borderId="12" xfId="0" applyFont="1" applyBorder="1"/>
    <xf numFmtId="0" fontId="29" fillId="48" borderId="10" xfId="0" applyFont="1" applyFill="1" applyBorder="1" applyAlignment="1">
      <alignment horizontal="center" vertical="center"/>
    </xf>
    <xf numFmtId="0" fontId="29" fillId="48" borderId="10" xfId="0" applyFont="1" applyFill="1" applyBorder="1"/>
    <xf numFmtId="171" fontId="29" fillId="48" borderId="10" xfId="0" applyNumberFormat="1" applyFont="1" applyFill="1" applyBorder="1" applyAlignment="1">
      <alignment horizontal="center" vertical="center"/>
    </xf>
    <xf numFmtId="0" fontId="77" fillId="55" borderId="10" xfId="0" applyFont="1" applyFill="1" applyBorder="1" applyAlignment="1">
      <alignment horizontal="center" vertical="top" wrapText="1"/>
    </xf>
    <xf numFmtId="15" fontId="62" fillId="55" borderId="10" xfId="0" applyNumberFormat="1" applyFont="1" applyFill="1" applyBorder="1" applyAlignment="1">
      <alignment horizontal="center" vertical="center"/>
    </xf>
    <xf numFmtId="0" fontId="63" fillId="48" borderId="18" xfId="0" applyFont="1" applyFill="1" applyBorder="1" applyAlignment="1">
      <alignment horizontal="center"/>
    </xf>
    <xf numFmtId="0" fontId="63" fillId="48" borderId="18" xfId="0" applyFont="1" applyFill="1" applyBorder="1" applyAlignment="1">
      <alignment horizontal="center" vertical="center"/>
    </xf>
    <xf numFmtId="0" fontId="29" fillId="48" borderId="12" xfId="0" applyFont="1" applyFill="1" applyBorder="1"/>
    <xf numFmtId="0" fontId="29" fillId="48" borderId="13" xfId="0" applyFont="1" applyFill="1" applyBorder="1"/>
    <xf numFmtId="0" fontId="29" fillId="48" borderId="13" xfId="0" applyFont="1" applyFill="1" applyBorder="1" applyAlignment="1">
      <alignment horizontal="center" vertical="center"/>
    </xf>
    <xf numFmtId="10" fontId="29" fillId="58" borderId="10" xfId="2" applyFont="1" applyFill="1" applyBorder="1"/>
    <xf numFmtId="0" fontId="82" fillId="48" borderId="0" xfId="0" applyFont="1" applyFill="1"/>
    <xf numFmtId="0" fontId="75" fillId="53" borderId="0" xfId="0" applyFont="1" applyFill="1" applyAlignment="1">
      <alignment horizontal="center"/>
    </xf>
    <xf numFmtId="0" fontId="0" fillId="48" borderId="10" xfId="0" applyFill="1" applyBorder="1" applyAlignment="1">
      <alignment horizontal="center" vertical="center" wrapText="1"/>
    </xf>
    <xf numFmtId="0" fontId="70" fillId="48" borderId="20" xfId="0" applyFont="1" applyFill="1" applyBorder="1" applyAlignment="1" applyProtection="1">
      <alignment horizontal="left" vertical="center" wrapText="1"/>
      <protection locked="0"/>
    </xf>
    <xf numFmtId="0" fontId="42" fillId="0" borderId="23" xfId="0" applyFont="1" applyBorder="1" applyAlignment="1">
      <alignment horizontal="right" vertical="center"/>
    </xf>
    <xf numFmtId="0" fontId="83" fillId="48" borderId="0" xfId="77" applyFont="1" applyFill="1" applyAlignment="1">
      <alignment vertical="center"/>
    </xf>
    <xf numFmtId="165" fontId="54" fillId="0" borderId="0" xfId="72" applyFont="1" applyFill="1">
      <alignment vertical="top"/>
    </xf>
    <xf numFmtId="165" fontId="84" fillId="48" borderId="0" xfId="72" applyFont="1" applyFill="1">
      <alignment vertical="top"/>
    </xf>
    <xf numFmtId="165" fontId="85" fillId="48" borderId="0" xfId="72" applyFont="1" applyFill="1">
      <alignment vertical="top"/>
    </xf>
    <xf numFmtId="165" fontId="84" fillId="0" borderId="0" xfId="72" applyFont="1" applyFill="1">
      <alignment vertical="top"/>
    </xf>
    <xf numFmtId="172" fontId="54" fillId="48" borderId="0" xfId="72" applyNumberFormat="1" applyFont="1" applyFill="1" applyAlignment="1">
      <alignment horizontal="left" vertical="top"/>
    </xf>
    <xf numFmtId="165" fontId="54" fillId="48" borderId="0" xfId="72" applyFont="1" applyFill="1" applyAlignment="1">
      <alignment horizontal="left" vertical="center"/>
    </xf>
    <xf numFmtId="174" fontId="54" fillId="48" borderId="0" xfId="74" applyNumberFormat="1" applyFont="1" applyFill="1" applyAlignment="1">
      <alignment horizontal="left" vertical="top"/>
    </xf>
    <xf numFmtId="165" fontId="68" fillId="48" borderId="0" xfId="92" applyNumberFormat="1" applyFill="1" applyAlignment="1">
      <alignment vertical="top"/>
    </xf>
    <xf numFmtId="0" fontId="34" fillId="48" borderId="0" xfId="0" applyFont="1" applyFill="1"/>
    <xf numFmtId="0" fontId="0" fillId="53" borderId="10" xfId="0" applyFill="1" applyBorder="1"/>
    <xf numFmtId="0" fontId="0" fillId="53" borderId="10" xfId="0" applyFill="1" applyBorder="1" applyAlignment="1">
      <alignment wrapText="1"/>
    </xf>
    <xf numFmtId="0" fontId="0" fillId="53" borderId="10" xfId="0" applyFill="1" applyBorder="1" applyAlignment="1">
      <alignment horizontal="center" vertical="center" wrapText="1"/>
    </xf>
    <xf numFmtId="0" fontId="0" fillId="53" borderId="21" xfId="0" applyFill="1" applyBorder="1" applyAlignment="1">
      <alignment horizontal="center" vertical="center" wrapText="1"/>
    </xf>
    <xf numFmtId="165" fontId="54" fillId="50" borderId="0" xfId="72" applyFont="1" applyFill="1" applyAlignment="1">
      <alignment horizontal="right" vertical="top"/>
    </xf>
    <xf numFmtId="178" fontId="65" fillId="0" borderId="15" xfId="84" applyFont="1" applyBorder="1" applyAlignment="1">
      <alignment horizontal="right" vertical="top"/>
    </xf>
    <xf numFmtId="0" fontId="29" fillId="48" borderId="0" xfId="0" applyFont="1" applyFill="1" applyAlignment="1">
      <alignment horizontal="right"/>
    </xf>
    <xf numFmtId="0" fontId="63" fillId="48" borderId="18" xfId="0" applyFont="1" applyFill="1" applyBorder="1" applyAlignment="1">
      <alignment horizontal="right" vertical="center"/>
    </xf>
    <xf numFmtId="0" fontId="0" fillId="48" borderId="0" xfId="0" applyFill="1" applyAlignment="1">
      <alignment horizontal="right"/>
    </xf>
    <xf numFmtId="0" fontId="29" fillId="48" borderId="0" xfId="0" applyFont="1" applyFill="1" applyAlignment="1">
      <alignment horizontal="right" vertical="center"/>
    </xf>
    <xf numFmtId="0" fontId="29" fillId="48" borderId="13" xfId="0" applyFont="1" applyFill="1" applyBorder="1" applyAlignment="1">
      <alignment horizontal="right" vertical="center"/>
    </xf>
    <xf numFmtId="0" fontId="0" fillId="48" borderId="0" xfId="0" applyFill="1" applyAlignment="1">
      <alignment horizontal="right" vertical="center"/>
    </xf>
    <xf numFmtId="0" fontId="70" fillId="48" borderId="10" xfId="0" applyFont="1" applyFill="1" applyBorder="1" applyAlignment="1">
      <alignment horizontal="center" wrapText="1"/>
    </xf>
    <xf numFmtId="0" fontId="19" fillId="53" borderId="0" xfId="0" applyFont="1" applyFill="1"/>
    <xf numFmtId="0" fontId="42" fillId="0" borderId="10" xfId="0" applyFont="1" applyBorder="1" applyAlignment="1">
      <alignment horizontal="center" vertical="center" wrapText="1"/>
    </xf>
    <xf numFmtId="0" fontId="17" fillId="0" borderId="13" xfId="0" applyFont="1" applyBorder="1"/>
    <xf numFmtId="0" fontId="86" fillId="50" borderId="0" xfId="0" applyFont="1" applyFill="1" applyAlignment="1">
      <alignment vertical="top"/>
    </xf>
    <xf numFmtId="0" fontId="29" fillId="0" borderId="0" xfId="0" applyFont="1" applyAlignment="1">
      <alignment vertical="top"/>
    </xf>
    <xf numFmtId="0" fontId="87" fillId="65" borderId="23" xfId="0" applyFont="1" applyFill="1" applyBorder="1" applyAlignment="1">
      <alignment horizontal="center" vertical="center"/>
    </xf>
    <xf numFmtId="0" fontId="42" fillId="0" borderId="0" xfId="0" applyFont="1" applyAlignment="1">
      <alignment vertical="center" wrapText="1"/>
    </xf>
    <xf numFmtId="165" fontId="62" fillId="66" borderId="0" xfId="72" applyFont="1" applyFill="1">
      <alignment vertical="top"/>
    </xf>
    <xf numFmtId="0" fontId="0" fillId="0" borderId="0" xfId="0" applyAlignment="1">
      <alignment vertical="top"/>
    </xf>
    <xf numFmtId="0" fontId="29" fillId="0" borderId="10" xfId="0" applyFont="1" applyBorder="1" applyAlignment="1">
      <alignment vertical="top"/>
    </xf>
    <xf numFmtId="0" fontId="29" fillId="48" borderId="0" xfId="0" applyFont="1" applyFill="1" applyAlignment="1">
      <alignment vertical="top"/>
    </xf>
    <xf numFmtId="0" fontId="29" fillId="0" borderId="25" xfId="0" applyFont="1" applyBorder="1" applyAlignment="1">
      <alignment horizontal="center" vertical="center"/>
    </xf>
    <xf numFmtId="0" fontId="87" fillId="65" borderId="24" xfId="0" applyFont="1" applyFill="1" applyBorder="1" applyAlignment="1">
      <alignment horizontal="center" vertical="center"/>
    </xf>
    <xf numFmtId="0" fontId="29" fillId="0" borderId="10" xfId="0" applyFont="1" applyBorder="1" applyAlignment="1">
      <alignment vertical="center" wrapText="1"/>
    </xf>
    <xf numFmtId="0" fontId="88" fillId="65" borderId="10" xfId="0" applyFont="1" applyFill="1" applyBorder="1" applyAlignment="1">
      <alignment horizontal="center" vertical="center"/>
    </xf>
    <xf numFmtId="0" fontId="89" fillId="0" borderId="10" xfId="0" applyFont="1" applyBorder="1" applyAlignment="1">
      <alignment horizontal="center" vertical="center"/>
    </xf>
    <xf numFmtId="0" fontId="89" fillId="0" borderId="10" xfId="0" applyFont="1" applyBorder="1" applyAlignment="1">
      <alignment vertical="center"/>
    </xf>
    <xf numFmtId="0" fontId="89" fillId="0" borderId="10" xfId="0" applyFont="1" applyBorder="1" applyAlignment="1">
      <alignment vertical="center" wrapText="1"/>
    </xf>
    <xf numFmtId="178" fontId="59" fillId="48" borderId="0" xfId="84" applyFont="1" applyFill="1">
      <alignment vertical="top"/>
    </xf>
    <xf numFmtId="167" fontId="54" fillId="48" borderId="0" xfId="86" applyFont="1" applyFill="1">
      <alignment vertical="top"/>
    </xf>
    <xf numFmtId="165" fontId="19" fillId="48" borderId="0" xfId="72" applyFont="1" applyFill="1">
      <alignment vertical="top"/>
    </xf>
    <xf numFmtId="165" fontId="30" fillId="48" borderId="0" xfId="72" applyFill="1">
      <alignment vertical="top"/>
    </xf>
    <xf numFmtId="178" fontId="30" fillId="48" borderId="0" xfId="88" applyFill="1">
      <alignment vertical="top"/>
    </xf>
    <xf numFmtId="178" fontId="61" fillId="48" borderId="0" xfId="88" applyFont="1" applyFill="1">
      <alignment vertical="top"/>
    </xf>
    <xf numFmtId="173" fontId="61" fillId="48" borderId="0" xfId="87" applyNumberFormat="1" applyFont="1" applyFill="1">
      <alignment vertical="top"/>
    </xf>
    <xf numFmtId="173" fontId="30" fillId="48" borderId="0" xfId="87" applyNumberFormat="1" applyFill="1">
      <alignment vertical="top"/>
    </xf>
    <xf numFmtId="165" fontId="61" fillId="48" borderId="0" xfId="87" applyFont="1" applyFill="1">
      <alignment vertical="top"/>
    </xf>
    <xf numFmtId="0" fontId="61" fillId="0" borderId="10" xfId="0" applyFont="1" applyBorder="1" applyAlignment="1">
      <alignment vertical="center" wrapText="1"/>
    </xf>
    <xf numFmtId="0" fontId="90" fillId="0" borderId="10" xfId="0" applyFont="1" applyBorder="1"/>
    <xf numFmtId="0" fontId="29" fillId="0" borderId="10" xfId="0" applyFont="1" applyBorder="1" applyAlignment="1">
      <alignment horizontal="center" vertical="top"/>
    </xf>
    <xf numFmtId="0" fontId="91" fillId="0" borderId="10" xfId="0" applyFont="1" applyBorder="1" applyAlignment="1">
      <alignment vertical="center"/>
    </xf>
    <xf numFmtId="0" fontId="91" fillId="0" borderId="10" xfId="0" applyFont="1" applyBorder="1" applyAlignment="1">
      <alignment vertical="center" wrapText="1"/>
    </xf>
    <xf numFmtId="165" fontId="92" fillId="66" borderId="0" xfId="72" applyFont="1" applyFill="1">
      <alignment vertical="top"/>
    </xf>
    <xf numFmtId="0" fontId="93" fillId="0" borderId="10" xfId="0" applyFont="1" applyBorder="1" applyAlignment="1">
      <alignment vertical="center" wrapText="1"/>
    </xf>
    <xf numFmtId="0" fontId="93" fillId="0" borderId="10" xfId="0" applyFont="1" applyBorder="1" applyAlignment="1">
      <alignment vertical="center"/>
    </xf>
    <xf numFmtId="0" fontId="87" fillId="65" borderId="24" xfId="0" applyFont="1" applyFill="1" applyBorder="1" applyAlignment="1">
      <alignment horizontal="center" vertical="center" wrapText="1"/>
    </xf>
    <xf numFmtId="0" fontId="30" fillId="0" borderId="10" xfId="0" applyFont="1" applyBorder="1" applyAlignment="1">
      <alignment horizontal="center" vertical="center" wrapText="1"/>
    </xf>
    <xf numFmtId="0" fontId="30" fillId="0" borderId="10" xfId="0" applyFont="1" applyBorder="1" applyAlignment="1">
      <alignment horizontal="left" vertical="top" wrapText="1"/>
    </xf>
    <xf numFmtId="165" fontId="30" fillId="50" borderId="0" xfId="72" applyFill="1">
      <alignment vertical="top"/>
    </xf>
    <xf numFmtId="165" fontId="64" fillId="50" borderId="0" xfId="71" applyFont="1" applyFill="1">
      <alignment vertical="top"/>
    </xf>
    <xf numFmtId="0" fontId="42" fillId="0" borderId="0" xfId="80" applyFont="1" applyAlignment="1">
      <alignment wrapText="1"/>
    </xf>
    <xf numFmtId="182" fontId="30" fillId="0" borderId="0" xfId="94" applyNumberFormat="1" applyAlignment="1">
      <alignment horizontal="center" vertical="top"/>
    </xf>
    <xf numFmtId="0" fontId="1" fillId="53" borderId="11" xfId="0" applyFont="1" applyFill="1" applyBorder="1" applyAlignment="1">
      <alignment horizontal="center" vertical="center" wrapText="1"/>
    </xf>
    <xf numFmtId="0" fontId="94" fillId="0" borderId="10" xfId="0" applyFont="1" applyBorder="1" applyAlignment="1">
      <alignment horizontal="left" vertical="top"/>
    </xf>
    <xf numFmtId="0" fontId="94" fillId="0" borderId="10" xfId="0" applyFont="1" applyBorder="1" applyAlignment="1">
      <alignment horizontal="left" vertical="top" wrapText="1"/>
    </xf>
    <xf numFmtId="0" fontId="94" fillId="0" borderId="10" xfId="0" applyFont="1" applyBorder="1" applyAlignment="1">
      <alignment vertical="top"/>
    </xf>
    <xf numFmtId="0" fontId="94" fillId="0" borderId="0" xfId="0" applyFont="1" applyAlignment="1">
      <alignment vertical="top"/>
    </xf>
    <xf numFmtId="14" fontId="94" fillId="0" borderId="10" xfId="0" applyNumberFormat="1" applyFont="1" applyBorder="1" applyAlignment="1">
      <alignment horizontal="left" vertical="top"/>
    </xf>
    <xf numFmtId="0" fontId="1" fillId="53" borderId="11" xfId="0" applyFont="1" applyFill="1" applyBorder="1" applyAlignment="1">
      <alignment horizontal="center" vertical="center"/>
    </xf>
    <xf numFmtId="0" fontId="29" fillId="0" borderId="10" xfId="0" applyFont="1" applyBorder="1" applyAlignment="1">
      <alignment horizontal="left" vertical="top" wrapText="1"/>
    </xf>
    <xf numFmtId="0" fontId="89" fillId="0" borderId="0" xfId="97" applyFont="1"/>
    <xf numFmtId="165" fontId="96" fillId="50" borderId="0" xfId="97" applyNumberFormat="1" applyFont="1" applyFill="1" applyAlignment="1">
      <alignment vertical="top"/>
    </xf>
    <xf numFmtId="0" fontId="97" fillId="0" borderId="0" xfId="97" applyFont="1"/>
    <xf numFmtId="0" fontId="98" fillId="0" borderId="0" xfId="97" applyFont="1"/>
    <xf numFmtId="0" fontId="99" fillId="50" borderId="0" xfId="97" applyFont="1" applyFill="1" applyAlignment="1">
      <alignment vertical="center"/>
    </xf>
    <xf numFmtId="165" fontId="100" fillId="50" borderId="0" xfId="96" applyFont="1" applyFill="1">
      <alignment vertical="top"/>
    </xf>
    <xf numFmtId="0" fontId="97" fillId="0" borderId="0" xfId="97" applyFont="1" applyAlignment="1">
      <alignment vertical="top"/>
    </xf>
    <xf numFmtId="0" fontId="101" fillId="0" borderId="0" xfId="97" applyFont="1" applyAlignment="1">
      <alignment vertical="top"/>
    </xf>
    <xf numFmtId="0" fontId="98" fillId="0" borderId="0" xfId="97" applyFont="1" applyAlignment="1">
      <alignment horizontal="right" vertical="top"/>
    </xf>
    <xf numFmtId="0" fontId="98" fillId="0" borderId="0" xfId="97" applyFont="1" applyAlignment="1">
      <alignment vertical="top"/>
    </xf>
    <xf numFmtId="0" fontId="102" fillId="0" borderId="0" xfId="97" applyFont="1" applyAlignment="1">
      <alignment vertical="top"/>
    </xf>
    <xf numFmtId="0" fontId="103" fillId="0" borderId="0" xfId="97" applyFont="1" applyAlignment="1">
      <alignment horizontal="right" vertical="top"/>
    </xf>
    <xf numFmtId="0" fontId="104" fillId="0" borderId="0" xfId="97" applyFont="1" applyAlignment="1">
      <alignment vertical="top"/>
    </xf>
    <xf numFmtId="0" fontId="103" fillId="0" borderId="0" xfId="97" applyFont="1" applyAlignment="1">
      <alignment vertical="top"/>
    </xf>
    <xf numFmtId="0" fontId="103" fillId="0" borderId="0" xfId="97" applyFont="1"/>
    <xf numFmtId="0" fontId="105" fillId="0" borderId="0" xfId="97" applyFont="1" applyAlignment="1">
      <alignment vertical="top"/>
    </xf>
    <xf numFmtId="0" fontId="106" fillId="0" borderId="0" xfId="97" applyFont="1" applyAlignment="1">
      <alignment vertical="top"/>
    </xf>
    <xf numFmtId="0" fontId="107" fillId="0" borderId="0" xfId="97" applyFont="1" applyAlignment="1">
      <alignment vertical="top"/>
    </xf>
    <xf numFmtId="0" fontId="108" fillId="0" borderId="0" xfId="97" applyFont="1" applyAlignment="1">
      <alignment vertical="top"/>
    </xf>
    <xf numFmtId="0" fontId="89" fillId="59" borderId="0" xfId="97" applyFont="1" applyFill="1"/>
    <xf numFmtId="0" fontId="103" fillId="68" borderId="0" xfId="97" applyFont="1" applyFill="1" applyAlignment="1">
      <alignment vertical="top"/>
    </xf>
    <xf numFmtId="0" fontId="104" fillId="68" borderId="0" xfId="97" applyFont="1" applyFill="1" applyAlignment="1">
      <alignment vertical="top"/>
    </xf>
    <xf numFmtId="0" fontId="103" fillId="69" borderId="0" xfId="97" applyFont="1" applyFill="1" applyAlignment="1">
      <alignment vertical="top"/>
    </xf>
    <xf numFmtId="0" fontId="109" fillId="67" borderId="0" xfId="98" applyFont="1"/>
    <xf numFmtId="165" fontId="109" fillId="70" borderId="0" xfId="97" applyNumberFormat="1" applyFont="1" applyFill="1" applyAlignment="1">
      <alignment vertical="top"/>
    </xf>
    <xf numFmtId="0" fontId="104" fillId="47" borderId="0" xfId="97" applyFont="1" applyFill="1" applyAlignment="1">
      <alignment vertical="center"/>
    </xf>
    <xf numFmtId="0" fontId="103" fillId="71" borderId="0" xfId="97" applyFont="1" applyFill="1" applyAlignment="1">
      <alignment vertical="top"/>
    </xf>
    <xf numFmtId="0" fontId="103" fillId="59" borderId="0" xfId="97" applyFont="1" applyFill="1" applyAlignment="1">
      <alignment horizontal="center" vertical="top"/>
    </xf>
    <xf numFmtId="0" fontId="103" fillId="0" borderId="0" xfId="97" applyFont="1" applyAlignment="1">
      <alignment horizontal="center" vertical="top"/>
    </xf>
    <xf numFmtId="0" fontId="103" fillId="68" borderId="0" xfId="97" applyFont="1" applyFill="1" applyAlignment="1">
      <alignment horizontal="center" vertical="top"/>
    </xf>
    <xf numFmtId="0" fontId="103" fillId="72" borderId="0" xfId="97" applyFont="1" applyFill="1" applyAlignment="1">
      <alignment horizontal="center" vertical="top"/>
    </xf>
    <xf numFmtId="0" fontId="103" fillId="73" borderId="0" xfId="98" applyFont="1" applyFill="1" applyAlignment="1">
      <alignment horizontal="center" vertical="top"/>
    </xf>
    <xf numFmtId="0" fontId="110" fillId="0" borderId="0" xfId="97" applyFont="1"/>
    <xf numFmtId="0" fontId="103" fillId="74" borderId="0" xfId="97" applyFont="1" applyFill="1" applyAlignment="1">
      <alignment horizontal="center" vertical="top"/>
    </xf>
    <xf numFmtId="165" fontId="103" fillId="75" borderId="0" xfId="97" applyNumberFormat="1" applyFont="1" applyFill="1" applyAlignment="1">
      <alignment horizontal="center" vertical="top"/>
    </xf>
    <xf numFmtId="175" fontId="23" fillId="0" borderId="0" xfId="78" applyNumberFormat="1" applyFont="1" applyAlignment="1">
      <alignment horizontal="center" vertical="top"/>
    </xf>
    <xf numFmtId="0" fontId="23" fillId="51" borderId="0" xfId="82" applyFont="1" applyFill="1" applyAlignment="1">
      <alignment horizontal="center" vertical="top" wrapText="1"/>
    </xf>
    <xf numFmtId="0" fontId="52" fillId="53" borderId="10" xfId="0" applyFont="1" applyFill="1" applyBorder="1" applyAlignment="1">
      <alignment horizontal="center" vertical="center"/>
    </xf>
    <xf numFmtId="0" fontId="1" fillId="53" borderId="10" xfId="0" applyFont="1" applyFill="1" applyBorder="1" applyAlignment="1">
      <alignment horizontal="center" wrapText="1"/>
    </xf>
    <xf numFmtId="0" fontId="71" fillId="53" borderId="10" xfId="0" applyFont="1" applyFill="1" applyBorder="1" applyAlignment="1" applyProtection="1">
      <alignment horizontal="center" vertical="center"/>
      <protection locked="0"/>
    </xf>
    <xf numFmtId="0" fontId="71" fillId="53" borderId="12" xfId="0" applyFont="1" applyFill="1" applyBorder="1" applyAlignment="1" applyProtection="1">
      <alignment horizontal="center" vertical="center" wrapText="1"/>
      <protection locked="0"/>
    </xf>
    <xf numFmtId="0" fontId="71" fillId="53" borderId="13" xfId="0" applyFont="1" applyFill="1" applyBorder="1" applyAlignment="1" applyProtection="1">
      <alignment horizontal="center" vertical="center" wrapText="1"/>
      <protection locked="0"/>
    </xf>
    <xf numFmtId="0" fontId="71" fillId="53" borderId="21" xfId="0" applyFont="1" applyFill="1" applyBorder="1" applyAlignment="1" applyProtection="1">
      <alignment horizontal="center" vertical="center" wrapText="1"/>
      <protection locked="0"/>
    </xf>
  </cellXfs>
  <cellStyles count="99">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5" xfId="93" builtinId="45"/>
    <cellStyle name="Accent6" xfId="40" builtinId="49" hidden="1"/>
    <cellStyle name="Bad" xfId="9" builtinId="27" hidden="1"/>
    <cellStyle name="Calcs" xfId="87" xr:uid="{6F999905-FF85-4F7A-B7FC-17781E8F0C82}"/>
    <cellStyle name="CalcsDate" xfId="88" xr:uid="{10E8A640-6F41-48BA-83B8-9E6476C18E0C}"/>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mma 2" xfId="86" xr:uid="{32C41CAC-F966-44CC-9D59-261846984DAF}"/>
    <cellStyle name="Comma 4" xfId="79" xr:uid="{8468E60B-DC59-4CCF-8B1D-A528BEEAA224}"/>
    <cellStyle name="Counterflow" xfId="54" xr:uid="{00000000-0005-0000-0000-00001F000000}"/>
    <cellStyle name="DateLong" xfId="60" xr:uid="{00000000-0005-0000-0000-000020000000}"/>
    <cellStyle name="DateShort" xfId="61" xr:uid="{00000000-0005-0000-0000-000021000000}"/>
    <cellStyle name="DateShort 2" xfId="84" xr:uid="{A52CC96A-61A4-4B64-BE0A-7C900F8083D2}"/>
    <cellStyle name="DateShort 3" xfId="85" xr:uid="{3B9316D4-A096-405B-B2C5-60001BE89CE5}"/>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xfId="92" builtinId="8"/>
    <cellStyle name="Hyperlink 2" xfId="81" xr:uid="{1848ABAF-AA63-4F38-B952-B1DC912CE2DB}"/>
    <cellStyle name="Hyperlink 2 2" xfId="75" xr:uid="{4D527BE7-30CC-42DC-BED4-BE201BCC4DE6}"/>
    <cellStyle name="Import" xfId="55" xr:uid="{00000000-0005-0000-0000-00002C000000}"/>
    <cellStyle name="Input" xfId="11" builtinId="20" hidden="1"/>
    <cellStyle name="Input%" xfId="91" xr:uid="{9A1CD544-C9AA-4186-B6D6-69D7052D8D9F}"/>
    <cellStyle name="InputDate" xfId="90" xr:uid="{3D341F09-BC76-4D1F-ABA5-2B6AC2922DC7}"/>
    <cellStyle name="InputStyle" xfId="89" xr:uid="{3BBC4D9B-9B4B-41D3-9098-3C05A117213C}"/>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72" xr:uid="{19CBDB28-8E3F-4909-8B4D-0DFE984BC669}"/>
    <cellStyle name="Normal 2 3" xfId="80" xr:uid="{B051B8AF-AA6E-489C-BAD5-63DA85708AEB}"/>
    <cellStyle name="Normal 3" xfId="70" xr:uid="{00000000-0005-0000-0000-000035000000}"/>
    <cellStyle name="Normal 3 2" xfId="95" xr:uid="{AE8A71BA-F62A-458C-A049-70AF601A0DFA}"/>
    <cellStyle name="Normal 3 2 2" xfId="96" xr:uid="{90D7C9CA-713F-4375-9F7C-DBA2A3D20EFC}"/>
    <cellStyle name="Normal 4" xfId="73" xr:uid="{F8C80B64-C23D-4085-A2FF-938DB0D0D8E1}"/>
    <cellStyle name="Normal 4 2" xfId="78" xr:uid="{31568F10-3E5A-4872-B0D0-0BFC73EC0ADC}"/>
    <cellStyle name="Normal 6" xfId="82" xr:uid="{D959016D-5361-4987-BEB9-121BE9E374AB}"/>
    <cellStyle name="Normal 7" xfId="77" xr:uid="{E57C8483-6424-4B00-B6D1-70D1E6B0BE9A}"/>
    <cellStyle name="Normal 7 2" xfId="71" xr:uid="{A25097BB-E6BB-4FC3-AC95-651D1F7D4AC7}"/>
    <cellStyle name="Normal 7 2 2" xfId="97" xr:uid="{4FB24797-5A3F-46EF-A102-04D99153C161}"/>
    <cellStyle name="Normal 8" xfId="76" xr:uid="{8F7DAB68-CEB6-493E-940E-19112D6A6213}"/>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xfId="2" builtinId="5" customBuiltin="1"/>
    <cellStyle name="Percent [0]" xfId="58" xr:uid="{00000000-0005-0000-0000-000042000000}"/>
    <cellStyle name="Percent 2" xfId="83" xr:uid="{77C134CE-39B2-48F5-8D63-6983636FE701}"/>
    <cellStyle name="ResultCurrency" xfId="94" xr:uid="{E8E1CF22-09A1-44FA-865E-E42616CC594E}"/>
    <cellStyle name="Title" xfId="3" builtinId="15" hidden="1"/>
    <cellStyle name="Total" xfId="19" builtinId="25" hidden="1"/>
    <cellStyle name="Warning Text" xfId="16" builtinId="11" customBuiltin="1"/>
    <cellStyle name="Warning Text 2" xfId="98" xr:uid="{E9EDC7F7-63D2-4690-A002-C0BF18AE2BAF}"/>
    <cellStyle name="WIP" xfId="53" xr:uid="{00000000-0005-0000-0000-000046000000}"/>
    <cellStyle name="Year" xfId="74" xr:uid="{0CF663C5-9E1A-4E2C-938C-0DE5E3AD786E}"/>
  </cellStyles>
  <dxfs count="25">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patternType="solid">
          <fgColor rgb="FF84C8FF"/>
          <bgColor rgb="FF84C8FF"/>
        </patternFill>
      </fill>
    </dxf>
    <dxf>
      <fill>
        <patternFill patternType="solid">
          <fgColor rgb="FF84C8FF"/>
          <bgColor rgb="FF84C8FF"/>
        </patternFill>
      </fill>
    </dxf>
    <dxf>
      <font>
        <b/>
        <color rgb="FFFFFFFF"/>
      </font>
      <fill>
        <patternFill patternType="solid">
          <fgColor rgb="FF0071CE"/>
          <bgColor rgb="FF0071CE"/>
        </patternFill>
      </fill>
    </dxf>
    <dxf>
      <font>
        <b/>
        <color rgb="FFFFFFFF"/>
      </font>
      <fill>
        <patternFill patternType="solid">
          <fgColor rgb="FF0071CE"/>
          <bgColor rgb="FF0071CE"/>
        </patternFill>
      </fill>
    </dxf>
    <dxf>
      <font>
        <b/>
        <color rgb="FFFFFFFF"/>
      </font>
      <fill>
        <patternFill patternType="solid">
          <fgColor rgb="FF0071CE"/>
          <bgColor rgb="FF0071CE"/>
        </patternFill>
      </fill>
      <border>
        <top style="thick">
          <color rgb="FFFFFFFF"/>
        </top>
      </border>
    </dxf>
    <dxf>
      <font>
        <b/>
        <color rgb="FFFFFFFF"/>
      </font>
      <fill>
        <patternFill patternType="solid">
          <fgColor rgb="FF0071CE"/>
          <bgColor rgb="FF0071CE"/>
        </patternFill>
      </fill>
      <border>
        <bottom style="thick">
          <color rgb="FFFFFFFF"/>
        </bottom>
      </border>
    </dxf>
    <dxf>
      <font>
        <color rgb="FF000000"/>
      </font>
      <fill>
        <patternFill patternType="solid">
          <fgColor rgb="FFC1E3FF"/>
          <bgColor rgb="FFC1E3FF"/>
        </patternFill>
      </fill>
      <border>
        <vertical style="thin">
          <color rgb="FFFFFFFF"/>
        </vertical>
        <horizontal style="thin">
          <color rgb="FFFFFFFF"/>
        </horizontal>
      </border>
    </dxf>
  </dxfs>
  <tableStyles count="1" defaultTableStyle="TableStyleMedium2" defaultPivotStyle="PivotStyleLight16">
    <tableStyle name="TableStyleMedium9 2" pivot="0" count="7" xr9:uid="{94B6959A-135A-4F7B-8599-28B3E30B5A30}">
      <tableStyleElement type="wholeTable" dxfId="24"/>
      <tableStyleElement type="headerRow" dxfId="23"/>
      <tableStyleElement type="totalRow" dxfId="22"/>
      <tableStyleElement type="firstColumn" dxfId="21"/>
      <tableStyleElement type="lastColumn" dxfId="20"/>
      <tableStyleElement type="firstRowStripe" dxfId="19"/>
      <tableStyleElement type="firstColumnStripe" dxfId="18"/>
    </tableStyle>
  </tableStyles>
  <colors>
    <mruColors>
      <color rgb="FF57A1DF"/>
      <color rgb="FFB97BB4"/>
      <color rgb="FF98C561"/>
      <color rgb="FFCCCCCE"/>
      <color rgb="FFFFDB8E"/>
      <color rgb="FFF0F3B3"/>
      <color rgb="FF0071CE"/>
      <color rgb="FFE2E768"/>
      <color rgb="FFDCECF5"/>
      <color rgb="FF9436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66192</xdr:colOff>
      <xdr:row>10</xdr:row>
      <xdr:rowOff>170091</xdr:rowOff>
    </xdr:from>
    <xdr:to>
      <xdr:col>3</xdr:col>
      <xdr:colOff>76200</xdr:colOff>
      <xdr:row>17</xdr:row>
      <xdr:rowOff>47625</xdr:rowOff>
    </xdr:to>
    <xdr:sp macro="" textlink="">
      <xdr:nvSpPr>
        <xdr:cNvPr id="4" name="TextBox 2">
          <a:extLst>
            <a:ext uri="{FF2B5EF4-FFF2-40B4-BE49-F238E27FC236}">
              <a16:creationId xmlns:a16="http://schemas.microsoft.com/office/drawing/2014/main" id="{ACF13326-C75C-4AA9-8759-40B999006993}"/>
            </a:ext>
          </a:extLst>
        </xdr:cNvPr>
        <xdr:cNvSpPr txBox="1"/>
      </xdr:nvSpPr>
      <xdr:spPr>
        <a:xfrm>
          <a:off x="713892" y="3037116"/>
          <a:ext cx="8849208" cy="1677759"/>
        </a:xfrm>
        <a:prstGeom prst="rect">
          <a:avLst/>
        </a:prstGeom>
        <a:noFill/>
        <a:ln>
          <a:noFill/>
        </a:ln>
      </xdr:spPr>
      <xdr:txBody>
        <a:bodyPr lIns="27432" tIns="22860" rIns="0" bIns="0" rtlCol="0"/>
        <a:lstStyle/>
        <a:p>
          <a:r>
            <a:rPr lang="en-US" sz="1100" b="1">
              <a:effectLst/>
              <a:latin typeface="+mn-lt"/>
              <a:ea typeface="+mn-ea"/>
              <a:cs typeface="+mn-cs"/>
            </a:rPr>
            <a:t>Summary of the model:</a:t>
          </a:r>
          <a:endParaRPr lang="en-GB" sz="1100" b="0">
            <a:effectLst/>
            <a:latin typeface="+mn-lt"/>
            <a:ea typeface="+mn-ea"/>
            <a:cs typeface="+mn-cs"/>
          </a:endParaRPr>
        </a:p>
        <a:p>
          <a:r>
            <a:rPr lang="en-GB" sz="1100">
              <a:effectLst/>
              <a:latin typeface="+mn-lt"/>
              <a:ea typeface="+mn-ea"/>
              <a:cs typeface="+mn-cs"/>
            </a:rPr>
            <a:t>Thi</a:t>
          </a:r>
          <a:r>
            <a:rPr lang="en-GB" sz="1100" baseline="0">
              <a:effectLst/>
              <a:latin typeface="+mn-lt"/>
              <a:ea typeface="+mn-ea"/>
              <a:cs typeface="+mn-cs"/>
            </a:rPr>
            <a:t>s model calculates the in-period delivery mechanism funding release for Thames Water and Southern Water.</a:t>
          </a:r>
          <a:endParaRPr lang="en-AU" sz="1100" baseline="0">
            <a:effectLst/>
            <a:latin typeface="+mn-lt"/>
            <a:ea typeface="+mn-ea"/>
            <a:cs typeface="+mn-cs"/>
          </a:endParaRPr>
        </a:p>
        <a:p>
          <a:endParaRPr lang="en-US" sz="1100" b="1">
            <a:effectLst/>
            <a:latin typeface="+mn-lt"/>
            <a:ea typeface="+mn-ea"/>
            <a:cs typeface="+mn-cs"/>
          </a:endParaRPr>
        </a:p>
        <a:p>
          <a:r>
            <a:rPr lang="en-US" sz="1100" b="1">
              <a:effectLst/>
              <a:latin typeface="+mn-lt"/>
              <a:ea typeface="+mn-ea"/>
              <a:cs typeface="+mn-cs"/>
            </a:rPr>
            <a:t>Quality assurance: </a:t>
          </a:r>
          <a:endParaRPr lang="en-GB">
            <a:effectLst/>
          </a:endParaRPr>
        </a:p>
        <a:p>
          <a:pPr eaLnBrk="1" fontAlgn="auto" latinLnBrk="0" hangingPunct="1"/>
          <a:r>
            <a:rPr lang="en-US" sz="1100" b="0">
              <a:effectLst/>
              <a:latin typeface="+mn-lt"/>
              <a:ea typeface="+mn-ea"/>
              <a:cs typeface="+mn-cs"/>
            </a:rPr>
            <a:t>This model has been subject to Ofwat internal quality</a:t>
          </a:r>
          <a:r>
            <a:rPr lang="en-US" sz="1100" b="0" baseline="0">
              <a:effectLst/>
              <a:latin typeface="+mn-lt"/>
              <a:ea typeface="+mn-ea"/>
              <a:cs typeface="+mn-cs"/>
            </a:rPr>
            <a:t> assurance.</a:t>
          </a:r>
        </a:p>
        <a:p>
          <a:pPr eaLnBrk="1" fontAlgn="auto" latinLnBrk="0" hangingPunct="1"/>
          <a:r>
            <a:rPr lang="en-US" sz="1100" b="0" baseline="0">
              <a:effectLst/>
              <a:latin typeface="+mn-lt"/>
              <a:ea typeface="+mn-ea"/>
              <a:cs typeface="+mn-cs"/>
            </a:rPr>
            <a:t> </a:t>
          </a:r>
          <a:endParaRPr lang="en-US" sz="1100" b="1">
            <a:effectLst/>
            <a:latin typeface="+mn-lt"/>
            <a:ea typeface="+mn-ea"/>
            <a:cs typeface="+mn-cs"/>
          </a:endParaRPr>
        </a:p>
        <a:p>
          <a:r>
            <a:rPr lang="en-US" sz="1100" b="1">
              <a:effectLst/>
              <a:latin typeface="+mn-lt"/>
              <a:ea typeface="+mn-ea"/>
              <a:cs typeface="+mn-cs"/>
            </a:rPr>
            <a:t>Disclaimer:</a:t>
          </a:r>
          <a:endParaRPr lang="en-GB">
            <a:effectLst/>
          </a:endParaRPr>
        </a:p>
        <a:p>
          <a:r>
            <a:rPr lang="en-US" sz="1100">
              <a:effectLst/>
              <a:latin typeface="+mn-lt"/>
              <a:ea typeface="+mn-ea"/>
              <a:cs typeface="+mn-cs"/>
            </a:rPr>
            <a:t>This model is part of the PR24 reconciliations. For further information see the PR24 Reconciliation Rulebook policy document and the the PR24 final determinations setting out the price, service, and incentive package for water companies for the period 2025-30.</a:t>
          </a:r>
          <a:endParaRPr lang="en-GB">
            <a:effectLst/>
          </a:endParaRPr>
        </a:p>
        <a:p>
          <a:endParaRPr lang="en-US" sz="1100" b="1">
            <a:effectLst/>
            <a:latin typeface="+mn-lt"/>
            <a:ea typeface="+mn-ea"/>
            <a:cs typeface="+mn-cs"/>
          </a:endParaRPr>
        </a:p>
        <a:p>
          <a:r>
            <a:rPr lang="en-US" sz="1100" b="1">
              <a:effectLst/>
              <a:latin typeface="+mn-lt"/>
              <a:ea typeface="+mn-ea"/>
              <a:cs typeface="+mn-cs"/>
            </a:rPr>
            <a:t>Changes since previous published model:</a:t>
          </a:r>
          <a:endParaRPr lang="en-US" sz="1100" b="0">
            <a:effectLst/>
            <a:latin typeface="+mn-lt"/>
            <a:ea typeface="+mn-ea"/>
            <a:cs typeface="+mn-cs"/>
          </a:endParaRPr>
        </a:p>
        <a:p>
          <a:r>
            <a:rPr lang="en-US" sz="1100" b="0">
              <a:effectLst/>
              <a:latin typeface="+mn-lt"/>
              <a:ea typeface="+mn-ea"/>
              <a:cs typeface="+mn-cs"/>
            </a:rPr>
            <a:t>Please</a:t>
          </a:r>
          <a:r>
            <a:rPr lang="en-US" sz="1100" b="0" baseline="0">
              <a:effectLst/>
              <a:latin typeface="+mn-lt"/>
              <a:ea typeface="+mn-ea"/>
              <a:cs typeface="+mn-cs"/>
            </a:rPr>
            <a:t> see the change log</a:t>
          </a:r>
          <a:endParaRPr lang="en-GB">
            <a:effectLst/>
          </a:endParaRPr>
        </a:p>
        <a:p>
          <a:endParaRPr lang="en-US" sz="1100" b="1">
            <a:effectLst/>
            <a:latin typeface="+mn-lt"/>
            <a:ea typeface="+mn-ea"/>
            <a:cs typeface="+mn-cs"/>
          </a:endParaRPr>
        </a:p>
        <a:p>
          <a:endParaRPr lang="en-US" sz="1100" b="1">
            <a:effectLst/>
            <a:latin typeface="+mn-lt"/>
            <a:ea typeface="+mn-ea"/>
            <a:cs typeface="+mn-cs"/>
          </a:endParaRPr>
        </a:p>
        <a:p>
          <a:endParaRPr lang="en-GB">
            <a:effectLst/>
          </a:endParaRPr>
        </a:p>
        <a:p>
          <a:pPr algn="l"/>
          <a:endParaRPr lang="en-US" sz="1000">
            <a:solidFill>
              <a:srgbClr val="000000"/>
            </a:solidFill>
            <a:latin typeface="+mn-lt"/>
          </a:endParaRPr>
        </a:p>
      </xdr:txBody>
    </xdr:sp>
    <xdr:clientData/>
  </xdr:twoCellAnchor>
  <xdr:twoCellAnchor editAs="oneCell">
    <xdr:from>
      <xdr:col>6</xdr:col>
      <xdr:colOff>514351</xdr:colOff>
      <xdr:row>1</xdr:row>
      <xdr:rowOff>9524</xdr:rowOff>
    </xdr:from>
    <xdr:to>
      <xdr:col>6</xdr:col>
      <xdr:colOff>514351</xdr:colOff>
      <xdr:row>4</xdr:row>
      <xdr:rowOff>142619</xdr:rowOff>
    </xdr:to>
    <xdr:pic>
      <xdr:nvPicPr>
        <xdr:cNvPr id="3" name="Picture 2">
          <a:extLst>
            <a:ext uri="{FF2B5EF4-FFF2-40B4-BE49-F238E27FC236}">
              <a16:creationId xmlns:a16="http://schemas.microsoft.com/office/drawing/2014/main" id="{0313660C-E3E7-4694-876A-270F09FC1753}"/>
            </a:ext>
          </a:extLst>
        </xdr:cNvPr>
        <xdr:cNvPicPr>
          <a:picLocks noChangeAspect="1"/>
        </xdr:cNvPicPr>
      </xdr:nvPicPr>
      <xdr:blipFill>
        <a:blip xmlns:r="http://schemas.openxmlformats.org/officeDocument/2006/relationships" r:embed="rId1"/>
        <a:stretch>
          <a:fillRect/>
        </a:stretch>
      </xdr:blipFill>
      <xdr:spPr>
        <a:xfrm>
          <a:off x="11915776" y="414337"/>
          <a:ext cx="0" cy="9284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371476</xdr:colOff>
      <xdr:row>4</xdr:row>
      <xdr:rowOff>38099</xdr:rowOff>
    </xdr:from>
    <xdr:to>
      <xdr:col>7</xdr:col>
      <xdr:colOff>342900</xdr:colOff>
      <xdr:row>8</xdr:row>
      <xdr:rowOff>9522</xdr:rowOff>
    </xdr:to>
    <xdr:sp macro="" textlink="">
      <xdr:nvSpPr>
        <xdr:cNvPr id="18" name="Rectangle 1">
          <a:extLst>
            <a:ext uri="{FF2B5EF4-FFF2-40B4-BE49-F238E27FC236}">
              <a16:creationId xmlns:a16="http://schemas.microsoft.com/office/drawing/2014/main" id="{22ED7D9A-2B0A-4075-B0A5-5022A1192EB1}"/>
            </a:ext>
          </a:extLst>
        </xdr:cNvPr>
        <xdr:cNvSpPr/>
      </xdr:nvSpPr>
      <xdr:spPr>
        <a:xfrm>
          <a:off x="1666876" y="1219199"/>
          <a:ext cx="3209924"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Input_Company</a:t>
          </a:r>
        </a:p>
      </xdr:txBody>
    </xdr:sp>
    <xdr:clientData/>
  </xdr:twoCellAnchor>
  <xdr:twoCellAnchor>
    <xdr:from>
      <xdr:col>4</xdr:col>
      <xdr:colOff>76199</xdr:colOff>
      <xdr:row>18</xdr:row>
      <xdr:rowOff>57150</xdr:rowOff>
    </xdr:from>
    <xdr:to>
      <xdr:col>6</xdr:col>
      <xdr:colOff>504824</xdr:colOff>
      <xdr:row>22</xdr:row>
      <xdr:rowOff>28573</xdr:rowOff>
    </xdr:to>
    <xdr:sp macro="" textlink="">
      <xdr:nvSpPr>
        <xdr:cNvPr id="21" name="Rectangle 2">
          <a:extLst>
            <a:ext uri="{FF2B5EF4-FFF2-40B4-BE49-F238E27FC236}">
              <a16:creationId xmlns:a16="http://schemas.microsoft.com/office/drawing/2014/main" id="{CD5F9A1F-D1E7-4922-A65F-D836FA2EC64D}"/>
            </a:ext>
          </a:extLst>
        </xdr:cNvPr>
        <xdr:cNvSpPr/>
      </xdr:nvSpPr>
      <xdr:spPr>
        <a:xfrm>
          <a:off x="2666999" y="3581400"/>
          <a:ext cx="1724025"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Input_WW_Aggregator</a:t>
          </a:r>
        </a:p>
      </xdr:txBody>
    </xdr:sp>
    <xdr:clientData/>
  </xdr:twoCellAnchor>
  <xdr:twoCellAnchor>
    <xdr:from>
      <xdr:col>3</xdr:col>
      <xdr:colOff>152400</xdr:colOff>
      <xdr:row>8</xdr:row>
      <xdr:rowOff>38100</xdr:rowOff>
    </xdr:from>
    <xdr:to>
      <xdr:col>3</xdr:col>
      <xdr:colOff>152400</xdr:colOff>
      <xdr:row>11</xdr:row>
      <xdr:rowOff>47625</xdr:rowOff>
    </xdr:to>
    <xdr:cxnSp macro="">
      <xdr:nvCxnSpPr>
        <xdr:cNvPr id="4" name="Straight Arrow Connector 3">
          <a:extLst>
            <a:ext uri="{FF2B5EF4-FFF2-40B4-BE49-F238E27FC236}">
              <a16:creationId xmlns:a16="http://schemas.microsoft.com/office/drawing/2014/main" id="{DFD8F136-1FF8-4917-89F9-174E84988B98}"/>
            </a:ext>
          </a:extLst>
        </xdr:cNvPr>
        <xdr:cNvCxnSpPr/>
      </xdr:nvCxnSpPr>
      <xdr:spPr>
        <a:xfrm>
          <a:off x="2209800" y="1638300"/>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38100</xdr:colOff>
      <xdr:row>11</xdr:row>
      <xdr:rowOff>28575</xdr:rowOff>
    </xdr:from>
    <xdr:to>
      <xdr:col>3</xdr:col>
      <xdr:colOff>581026</xdr:colOff>
      <xdr:row>14</xdr:row>
      <xdr:rowOff>171448</xdr:rowOff>
    </xdr:to>
    <xdr:sp macro="" textlink="">
      <xdr:nvSpPr>
        <xdr:cNvPr id="19" name="Rectangle 4">
          <a:extLst>
            <a:ext uri="{FF2B5EF4-FFF2-40B4-BE49-F238E27FC236}">
              <a16:creationId xmlns:a16="http://schemas.microsoft.com/office/drawing/2014/main" id="{DA02F102-1183-4246-B2ED-DD9D53B785CF}"/>
            </a:ext>
          </a:extLst>
        </xdr:cNvPr>
        <xdr:cNvSpPr/>
      </xdr:nvSpPr>
      <xdr:spPr>
        <a:xfrm>
          <a:off x="1409700" y="2143125"/>
          <a:ext cx="1228726"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Delivery</a:t>
          </a:r>
          <a:r>
            <a:rPr lang="en-GB" sz="1100" baseline="0">
              <a:solidFill>
                <a:sysClr val="windowText" lastClr="000000"/>
              </a:solidFill>
            </a:rPr>
            <a:t> Plan funding request (Y/N)</a:t>
          </a:r>
          <a:endParaRPr lang="en-GB" sz="1100">
            <a:solidFill>
              <a:sysClr val="windowText" lastClr="000000"/>
            </a:solidFill>
          </a:endParaRPr>
        </a:p>
      </xdr:txBody>
    </xdr:sp>
    <xdr:clientData/>
  </xdr:twoCellAnchor>
  <xdr:twoCellAnchor>
    <xdr:from>
      <xdr:col>5</xdr:col>
      <xdr:colOff>447675</xdr:colOff>
      <xdr:row>29</xdr:row>
      <xdr:rowOff>104775</xdr:rowOff>
    </xdr:from>
    <xdr:to>
      <xdr:col>5</xdr:col>
      <xdr:colOff>447675</xdr:colOff>
      <xdr:row>32</xdr:row>
      <xdr:rowOff>114300</xdr:rowOff>
    </xdr:to>
    <xdr:cxnSp macro="">
      <xdr:nvCxnSpPr>
        <xdr:cNvPr id="6" name="Straight Arrow Connector 5">
          <a:extLst>
            <a:ext uri="{FF2B5EF4-FFF2-40B4-BE49-F238E27FC236}">
              <a16:creationId xmlns:a16="http://schemas.microsoft.com/office/drawing/2014/main" id="{1ED68754-C7B6-45F6-821C-04FB24B0309F}"/>
            </a:ext>
          </a:extLst>
        </xdr:cNvPr>
        <xdr:cNvCxnSpPr/>
      </xdr:nvCxnSpPr>
      <xdr:spPr>
        <a:xfrm>
          <a:off x="3876675" y="5305425"/>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57150</xdr:colOff>
      <xdr:row>18</xdr:row>
      <xdr:rowOff>57150</xdr:rowOff>
    </xdr:from>
    <xdr:to>
      <xdr:col>3</xdr:col>
      <xdr:colOff>600076</xdr:colOff>
      <xdr:row>22</xdr:row>
      <xdr:rowOff>28573</xdr:rowOff>
    </xdr:to>
    <xdr:sp macro="" textlink="">
      <xdr:nvSpPr>
        <xdr:cNvPr id="7" name="Rectangle 6">
          <a:extLst>
            <a:ext uri="{FF2B5EF4-FFF2-40B4-BE49-F238E27FC236}">
              <a16:creationId xmlns:a16="http://schemas.microsoft.com/office/drawing/2014/main" id="{86704DFC-0EDC-4147-A35C-9DA924284A85}"/>
            </a:ext>
          </a:extLst>
        </xdr:cNvPr>
        <xdr:cNvSpPr/>
      </xdr:nvSpPr>
      <xdr:spPr>
        <a:xfrm>
          <a:off x="1428750" y="3371850"/>
          <a:ext cx="1228726" cy="657223"/>
        </a:xfrm>
        <a:prstGeom prst="rect">
          <a:avLst/>
        </a:prstGeom>
        <a:solidFill>
          <a:schemeClr val="accent4"/>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Expenditure</a:t>
          </a:r>
          <a:r>
            <a:rPr lang="en-GB" sz="1100" baseline="0">
              <a:solidFill>
                <a:sysClr val="windowText" lastClr="000000"/>
              </a:solidFill>
            </a:rPr>
            <a:t> by scheme</a:t>
          </a:r>
          <a:endParaRPr lang="en-GB" sz="1100">
            <a:solidFill>
              <a:sysClr val="windowText" lastClr="000000"/>
            </a:solidFill>
          </a:endParaRPr>
        </a:p>
      </xdr:txBody>
    </xdr:sp>
    <xdr:clientData/>
  </xdr:twoCellAnchor>
  <xdr:twoCellAnchor>
    <xdr:from>
      <xdr:col>3</xdr:col>
      <xdr:colOff>419100</xdr:colOff>
      <xdr:row>25</xdr:row>
      <xdr:rowOff>114300</xdr:rowOff>
    </xdr:from>
    <xdr:to>
      <xdr:col>5</xdr:col>
      <xdr:colOff>447676</xdr:colOff>
      <xdr:row>29</xdr:row>
      <xdr:rowOff>85723</xdr:rowOff>
    </xdr:to>
    <xdr:sp macro="" textlink="">
      <xdr:nvSpPr>
        <xdr:cNvPr id="8" name="Rectangle 7">
          <a:extLst>
            <a:ext uri="{FF2B5EF4-FFF2-40B4-BE49-F238E27FC236}">
              <a16:creationId xmlns:a16="http://schemas.microsoft.com/office/drawing/2014/main" id="{2869C4BC-D036-43DA-BE4D-104B70A07EC7}"/>
            </a:ext>
          </a:extLst>
        </xdr:cNvPr>
        <xdr:cNvSpPr/>
      </xdr:nvSpPr>
      <xdr:spPr>
        <a:xfrm>
          <a:off x="2476500" y="4629150"/>
          <a:ext cx="1400176" cy="657223"/>
        </a:xfrm>
        <a:prstGeom prst="rect">
          <a:avLst/>
        </a:prstGeom>
        <a:solidFill>
          <a:schemeClr val="accent4"/>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Total expenditure by area</a:t>
          </a:r>
        </a:p>
      </xdr:txBody>
    </xdr:sp>
    <xdr:clientData/>
  </xdr:twoCellAnchor>
  <xdr:twoCellAnchor>
    <xdr:from>
      <xdr:col>2</xdr:col>
      <xdr:colOff>76200</xdr:colOff>
      <xdr:row>22</xdr:row>
      <xdr:rowOff>38109</xdr:rowOff>
    </xdr:from>
    <xdr:to>
      <xdr:col>2</xdr:col>
      <xdr:colOff>590550</xdr:colOff>
      <xdr:row>25</xdr:row>
      <xdr:rowOff>45252</xdr:rowOff>
    </xdr:to>
    <xdr:cxnSp macro="">
      <xdr:nvCxnSpPr>
        <xdr:cNvPr id="9" name="Connector: Elbow 8">
          <a:extLst>
            <a:ext uri="{FF2B5EF4-FFF2-40B4-BE49-F238E27FC236}">
              <a16:creationId xmlns:a16="http://schemas.microsoft.com/office/drawing/2014/main" id="{D179E3D8-E5A9-4D0C-8063-A62535E2EAB3}"/>
            </a:ext>
          </a:extLst>
        </xdr:cNvPr>
        <xdr:cNvCxnSpPr>
          <a:cxnSpLocks/>
        </xdr:cNvCxnSpPr>
      </xdr:nvCxnSpPr>
      <xdr:spPr>
        <a:xfrm rot="5400000">
          <a:off x="1368028" y="4251731"/>
          <a:ext cx="521493" cy="514350"/>
        </a:xfrm>
        <a:prstGeom prst="bentConnector3">
          <a:avLst>
            <a:gd name="adj1" fmla="val 50000"/>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152412</xdr:colOff>
      <xdr:row>22</xdr:row>
      <xdr:rowOff>28582</xdr:rowOff>
    </xdr:from>
    <xdr:to>
      <xdr:col>3</xdr:col>
      <xdr:colOff>657236</xdr:colOff>
      <xdr:row>25</xdr:row>
      <xdr:rowOff>64299</xdr:rowOff>
    </xdr:to>
    <xdr:cxnSp macro="">
      <xdr:nvCxnSpPr>
        <xdr:cNvPr id="10" name="Connector: Elbow 9">
          <a:extLst>
            <a:ext uri="{FF2B5EF4-FFF2-40B4-BE49-F238E27FC236}">
              <a16:creationId xmlns:a16="http://schemas.microsoft.com/office/drawing/2014/main" id="{A7EF71E0-67AC-4B83-A5A4-1942FE457A1F}"/>
            </a:ext>
          </a:extLst>
        </xdr:cNvPr>
        <xdr:cNvCxnSpPr>
          <a:cxnSpLocks/>
        </xdr:cNvCxnSpPr>
      </xdr:nvCxnSpPr>
      <xdr:spPr>
        <a:xfrm rot="16200000" flipH="1">
          <a:off x="2187190" y="4051704"/>
          <a:ext cx="550067" cy="504824"/>
        </a:xfrm>
        <a:prstGeom prst="bentConnector3">
          <a:avLst>
            <a:gd name="adj1" fmla="val 50000"/>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466725</xdr:colOff>
      <xdr:row>25</xdr:row>
      <xdr:rowOff>66675</xdr:rowOff>
    </xdr:from>
    <xdr:to>
      <xdr:col>2</xdr:col>
      <xdr:colOff>495301</xdr:colOff>
      <xdr:row>29</xdr:row>
      <xdr:rowOff>38098</xdr:rowOff>
    </xdr:to>
    <xdr:sp macro="" textlink="">
      <xdr:nvSpPr>
        <xdr:cNvPr id="11" name="Rectangle 10">
          <a:extLst>
            <a:ext uri="{FF2B5EF4-FFF2-40B4-BE49-F238E27FC236}">
              <a16:creationId xmlns:a16="http://schemas.microsoft.com/office/drawing/2014/main" id="{1B642F08-5C21-4945-BD24-38483AA7B9CA}"/>
            </a:ext>
          </a:extLst>
        </xdr:cNvPr>
        <xdr:cNvSpPr/>
      </xdr:nvSpPr>
      <xdr:spPr>
        <a:xfrm>
          <a:off x="466725" y="4581525"/>
          <a:ext cx="1400176" cy="657223"/>
        </a:xfrm>
        <a:prstGeom prst="rect">
          <a:avLst/>
        </a:prstGeom>
        <a:solidFill>
          <a:schemeClr val="accent4"/>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 PCD schemes included in DM</a:t>
          </a:r>
        </a:p>
      </xdr:txBody>
    </xdr:sp>
    <xdr:clientData/>
  </xdr:twoCellAnchor>
  <xdr:twoCellAnchor>
    <xdr:from>
      <xdr:col>5</xdr:col>
      <xdr:colOff>66675</xdr:colOff>
      <xdr:row>32</xdr:row>
      <xdr:rowOff>152400</xdr:rowOff>
    </xdr:from>
    <xdr:to>
      <xdr:col>7</xdr:col>
      <xdr:colOff>95251</xdr:colOff>
      <xdr:row>36</xdr:row>
      <xdr:rowOff>123823</xdr:rowOff>
    </xdr:to>
    <xdr:sp macro="" textlink="">
      <xdr:nvSpPr>
        <xdr:cNvPr id="12" name="Rectangle 11">
          <a:extLst>
            <a:ext uri="{FF2B5EF4-FFF2-40B4-BE49-F238E27FC236}">
              <a16:creationId xmlns:a16="http://schemas.microsoft.com/office/drawing/2014/main" id="{621EA535-99E8-40ED-8B49-8937E193D07C}"/>
            </a:ext>
          </a:extLst>
        </xdr:cNvPr>
        <xdr:cNvSpPr/>
      </xdr:nvSpPr>
      <xdr:spPr>
        <a:xfrm>
          <a:off x="3495675" y="5867400"/>
          <a:ext cx="1400176" cy="657223"/>
        </a:xfrm>
        <a:prstGeom prst="rect">
          <a:avLst/>
        </a:prstGeom>
        <a:solidFill>
          <a:schemeClr val="accent4"/>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RCV and Revenue adjustment</a:t>
          </a:r>
        </a:p>
      </xdr:txBody>
    </xdr:sp>
    <xdr:clientData/>
  </xdr:twoCellAnchor>
  <xdr:twoCellAnchor>
    <xdr:from>
      <xdr:col>2</xdr:col>
      <xdr:colOff>666750</xdr:colOff>
      <xdr:row>15</xdr:row>
      <xdr:rowOff>9525</xdr:rowOff>
    </xdr:from>
    <xdr:to>
      <xdr:col>2</xdr:col>
      <xdr:colOff>666750</xdr:colOff>
      <xdr:row>18</xdr:row>
      <xdr:rowOff>19050</xdr:rowOff>
    </xdr:to>
    <xdr:cxnSp macro="">
      <xdr:nvCxnSpPr>
        <xdr:cNvPr id="13" name="Straight Arrow Connector 12">
          <a:extLst>
            <a:ext uri="{FF2B5EF4-FFF2-40B4-BE49-F238E27FC236}">
              <a16:creationId xmlns:a16="http://schemas.microsoft.com/office/drawing/2014/main" id="{0FC18186-047A-4395-A901-4668E93CB043}"/>
            </a:ext>
          </a:extLst>
        </xdr:cNvPr>
        <xdr:cNvCxnSpPr/>
      </xdr:nvCxnSpPr>
      <xdr:spPr>
        <a:xfrm>
          <a:off x="2038350" y="2809875"/>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47625</xdr:colOff>
      <xdr:row>8</xdr:row>
      <xdr:rowOff>47625</xdr:rowOff>
    </xdr:from>
    <xdr:to>
      <xdr:col>7</xdr:col>
      <xdr:colOff>66675</xdr:colOff>
      <xdr:row>32</xdr:row>
      <xdr:rowOff>142875</xdr:rowOff>
    </xdr:to>
    <xdr:cxnSp macro="">
      <xdr:nvCxnSpPr>
        <xdr:cNvPr id="14" name="Straight Arrow Connector 13">
          <a:extLst>
            <a:ext uri="{FF2B5EF4-FFF2-40B4-BE49-F238E27FC236}">
              <a16:creationId xmlns:a16="http://schemas.microsoft.com/office/drawing/2014/main" id="{65879134-0F70-41EE-B5DF-D81FD0FB8B0B}"/>
            </a:ext>
          </a:extLst>
        </xdr:cNvPr>
        <xdr:cNvCxnSpPr/>
      </xdr:nvCxnSpPr>
      <xdr:spPr>
        <a:xfrm>
          <a:off x="4581525" y="1857375"/>
          <a:ext cx="19050" cy="421005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104775</xdr:colOff>
      <xdr:row>22</xdr:row>
      <xdr:rowOff>85725</xdr:rowOff>
    </xdr:from>
    <xdr:to>
      <xdr:col>5</xdr:col>
      <xdr:colOff>104775</xdr:colOff>
      <xdr:row>25</xdr:row>
      <xdr:rowOff>95250</xdr:rowOff>
    </xdr:to>
    <xdr:cxnSp macro="">
      <xdr:nvCxnSpPr>
        <xdr:cNvPr id="15" name="Straight Arrow Connector 14">
          <a:extLst>
            <a:ext uri="{FF2B5EF4-FFF2-40B4-BE49-F238E27FC236}">
              <a16:creationId xmlns:a16="http://schemas.microsoft.com/office/drawing/2014/main" id="{ADF8D8EC-4187-41F2-8F42-C48AED11BCDF}"/>
            </a:ext>
          </a:extLst>
        </xdr:cNvPr>
        <xdr:cNvCxnSpPr/>
      </xdr:nvCxnSpPr>
      <xdr:spPr>
        <a:xfrm>
          <a:off x="3533775" y="4086225"/>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104773</xdr:colOff>
      <xdr:row>12</xdr:row>
      <xdr:rowOff>57150</xdr:rowOff>
    </xdr:from>
    <xdr:to>
      <xdr:col>6</xdr:col>
      <xdr:colOff>400050</xdr:colOff>
      <xdr:row>16</xdr:row>
      <xdr:rowOff>28573</xdr:rowOff>
    </xdr:to>
    <xdr:sp macro="" textlink="">
      <xdr:nvSpPr>
        <xdr:cNvPr id="20" name="Rectangle 15">
          <a:extLst>
            <a:ext uri="{FF2B5EF4-FFF2-40B4-BE49-F238E27FC236}">
              <a16:creationId xmlns:a16="http://schemas.microsoft.com/office/drawing/2014/main" id="{D8141F5A-8A42-4297-ABF1-040A7D8680B7}"/>
            </a:ext>
          </a:extLst>
        </xdr:cNvPr>
        <xdr:cNvSpPr/>
      </xdr:nvSpPr>
      <xdr:spPr>
        <a:xfrm>
          <a:off x="2695573" y="2552700"/>
          <a:ext cx="1590677"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Input_Ofwat</a:t>
          </a:r>
        </a:p>
      </xdr:txBody>
    </xdr:sp>
    <xdr:clientData/>
  </xdr:twoCellAnchor>
  <xdr:twoCellAnchor>
    <xdr:from>
      <xdr:col>5</xdr:col>
      <xdr:colOff>342902</xdr:colOff>
      <xdr:row>13</xdr:row>
      <xdr:rowOff>171449</xdr:rowOff>
    </xdr:from>
    <xdr:to>
      <xdr:col>6</xdr:col>
      <xdr:colOff>400050</xdr:colOff>
      <xdr:row>25</xdr:row>
      <xdr:rowOff>95250</xdr:rowOff>
    </xdr:to>
    <xdr:cxnSp macro="">
      <xdr:nvCxnSpPr>
        <xdr:cNvPr id="17" name="Connector: Elbow 16">
          <a:extLst>
            <a:ext uri="{FF2B5EF4-FFF2-40B4-BE49-F238E27FC236}">
              <a16:creationId xmlns:a16="http://schemas.microsoft.com/office/drawing/2014/main" id="{835C3DB1-B6B0-481D-8F43-9ACFE811E654}"/>
            </a:ext>
          </a:extLst>
        </xdr:cNvPr>
        <xdr:cNvCxnSpPr>
          <a:cxnSpLocks/>
        </xdr:cNvCxnSpPr>
      </xdr:nvCxnSpPr>
      <xdr:spPr>
        <a:xfrm flipH="1">
          <a:off x="3581402" y="2838449"/>
          <a:ext cx="704848" cy="1981201"/>
        </a:xfrm>
        <a:prstGeom prst="bentConnector4">
          <a:avLst>
            <a:gd name="adj1" fmla="val -32433"/>
            <a:gd name="adj2" fmla="val 74138"/>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123825</xdr:colOff>
      <xdr:row>32</xdr:row>
      <xdr:rowOff>142875</xdr:rowOff>
    </xdr:from>
    <xdr:to>
      <xdr:col>10</xdr:col>
      <xdr:colOff>19051</xdr:colOff>
      <xdr:row>36</xdr:row>
      <xdr:rowOff>114298</xdr:rowOff>
    </xdr:to>
    <xdr:sp macro="" textlink="">
      <xdr:nvSpPr>
        <xdr:cNvPr id="23" name="Rectangle 22">
          <a:extLst>
            <a:ext uri="{FF2B5EF4-FFF2-40B4-BE49-F238E27FC236}">
              <a16:creationId xmlns:a16="http://schemas.microsoft.com/office/drawing/2014/main" id="{01112E64-BD85-4B6A-9C2C-98F09C46689C}"/>
            </a:ext>
          </a:extLst>
        </xdr:cNvPr>
        <xdr:cNvSpPr/>
      </xdr:nvSpPr>
      <xdr:spPr>
        <a:xfrm>
          <a:off x="5305425" y="6067425"/>
          <a:ext cx="1190626" cy="657223"/>
        </a:xfrm>
        <a:prstGeom prst="rect">
          <a:avLst/>
        </a:prstGeom>
        <a:solidFill>
          <a:schemeClr val="accent2"/>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chemeClr val="bg1"/>
              </a:solidFill>
            </a:rPr>
            <a:t>RCV</a:t>
          </a:r>
        </a:p>
      </xdr:txBody>
    </xdr:sp>
    <xdr:clientData/>
  </xdr:twoCellAnchor>
  <xdr:twoCellAnchor>
    <xdr:from>
      <xdr:col>7</xdr:col>
      <xdr:colOff>361948</xdr:colOff>
      <xdr:row>25</xdr:row>
      <xdr:rowOff>85725</xdr:rowOff>
    </xdr:from>
    <xdr:to>
      <xdr:col>9</xdr:col>
      <xdr:colOff>85725</xdr:colOff>
      <xdr:row>29</xdr:row>
      <xdr:rowOff>57148</xdr:rowOff>
    </xdr:to>
    <xdr:sp macro="" textlink="">
      <xdr:nvSpPr>
        <xdr:cNvPr id="22" name="Rectangle 23">
          <a:extLst>
            <a:ext uri="{FF2B5EF4-FFF2-40B4-BE49-F238E27FC236}">
              <a16:creationId xmlns:a16="http://schemas.microsoft.com/office/drawing/2014/main" id="{5A28872E-3FC8-4B87-A1E2-4BDDA54B4141}"/>
            </a:ext>
          </a:extLst>
        </xdr:cNvPr>
        <xdr:cNvSpPr/>
      </xdr:nvSpPr>
      <xdr:spPr>
        <a:xfrm>
          <a:off x="4895848" y="4810125"/>
          <a:ext cx="1019177"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a:t>
          </a:r>
          <a:r>
            <a:rPr lang="en-GB" sz="1100" baseline="0">
              <a:solidFill>
                <a:sysClr val="windowText" lastClr="000000"/>
              </a:solidFill>
            </a:rPr>
            <a:t> for RCV adjustment</a:t>
          </a:r>
        </a:p>
      </xdr:txBody>
    </xdr:sp>
    <xdr:clientData/>
  </xdr:twoCellAnchor>
  <xdr:twoCellAnchor>
    <xdr:from>
      <xdr:col>8</xdr:col>
      <xdr:colOff>514350</xdr:colOff>
      <xdr:row>29</xdr:row>
      <xdr:rowOff>95250</xdr:rowOff>
    </xdr:from>
    <xdr:to>
      <xdr:col>8</xdr:col>
      <xdr:colOff>514350</xdr:colOff>
      <xdr:row>32</xdr:row>
      <xdr:rowOff>104775</xdr:rowOff>
    </xdr:to>
    <xdr:cxnSp macro="">
      <xdr:nvCxnSpPr>
        <xdr:cNvPr id="25" name="Straight Arrow Connector 24">
          <a:extLst>
            <a:ext uri="{FF2B5EF4-FFF2-40B4-BE49-F238E27FC236}">
              <a16:creationId xmlns:a16="http://schemas.microsoft.com/office/drawing/2014/main" id="{A344CB7B-A05A-45B2-AD60-C7365A2B070B}"/>
            </a:ext>
          </a:extLst>
        </xdr:cNvPr>
        <xdr:cNvCxnSpPr/>
      </xdr:nvCxnSpPr>
      <xdr:spPr>
        <a:xfrm>
          <a:off x="5695950" y="5505450"/>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95250</xdr:colOff>
      <xdr:row>34</xdr:row>
      <xdr:rowOff>142875</xdr:rowOff>
    </xdr:from>
    <xdr:to>
      <xdr:col>8</xdr:col>
      <xdr:colOff>114300</xdr:colOff>
      <xdr:row>34</xdr:row>
      <xdr:rowOff>142875</xdr:rowOff>
    </xdr:to>
    <xdr:cxnSp macro="">
      <xdr:nvCxnSpPr>
        <xdr:cNvPr id="26" name="Straight Arrow Connector 25">
          <a:extLst>
            <a:ext uri="{FF2B5EF4-FFF2-40B4-BE49-F238E27FC236}">
              <a16:creationId xmlns:a16="http://schemas.microsoft.com/office/drawing/2014/main" id="{58CF184C-75CE-4BA2-B2EF-7B7ACC739E67}"/>
            </a:ext>
          </a:extLst>
        </xdr:cNvPr>
        <xdr:cNvCxnSpPr/>
      </xdr:nvCxnSpPr>
      <xdr:spPr>
        <a:xfrm flipH="1">
          <a:off x="4629150" y="6410325"/>
          <a:ext cx="666750"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190498</xdr:colOff>
      <xdr:row>25</xdr:row>
      <xdr:rowOff>85725</xdr:rowOff>
    </xdr:from>
    <xdr:to>
      <xdr:col>10</xdr:col>
      <xdr:colOff>561975</xdr:colOff>
      <xdr:row>29</xdr:row>
      <xdr:rowOff>57148</xdr:rowOff>
    </xdr:to>
    <xdr:sp macro="" textlink="">
      <xdr:nvSpPr>
        <xdr:cNvPr id="27" name="Rectangle 34">
          <a:extLst>
            <a:ext uri="{FF2B5EF4-FFF2-40B4-BE49-F238E27FC236}">
              <a16:creationId xmlns:a16="http://schemas.microsoft.com/office/drawing/2014/main" id="{CF57BE44-2BD8-42B6-B8E7-188210929EA2}"/>
            </a:ext>
          </a:extLst>
        </xdr:cNvPr>
        <xdr:cNvSpPr/>
      </xdr:nvSpPr>
      <xdr:spPr>
        <a:xfrm>
          <a:off x="6019798" y="4810125"/>
          <a:ext cx="1019177" cy="657223"/>
        </a:xfrm>
        <a:prstGeom prst="rect">
          <a:avLst/>
        </a:prstGeom>
        <a:solidFill>
          <a:srgbClr val="FFDB8E"/>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baseline="0">
              <a:solidFill>
                <a:sysClr val="windowText" lastClr="000000"/>
              </a:solidFill>
            </a:rPr>
            <a:t>Time</a:t>
          </a:r>
        </a:p>
      </xdr:txBody>
    </xdr:sp>
    <xdr:clientData/>
  </xdr:twoCellAnchor>
  <xdr:twoCellAnchor>
    <xdr:from>
      <xdr:col>9</xdr:col>
      <xdr:colOff>504825</xdr:colOff>
      <xdr:row>29</xdr:row>
      <xdr:rowOff>123825</xdr:rowOff>
    </xdr:from>
    <xdr:to>
      <xdr:col>9</xdr:col>
      <xdr:colOff>504825</xdr:colOff>
      <xdr:row>32</xdr:row>
      <xdr:rowOff>133350</xdr:rowOff>
    </xdr:to>
    <xdr:cxnSp macro="">
      <xdr:nvCxnSpPr>
        <xdr:cNvPr id="38" name="Straight Arrow Connector 37">
          <a:extLst>
            <a:ext uri="{FF2B5EF4-FFF2-40B4-BE49-F238E27FC236}">
              <a16:creationId xmlns:a16="http://schemas.microsoft.com/office/drawing/2014/main" id="{952C3492-57A3-4BCF-8BB1-A13E068C7CF5}"/>
            </a:ext>
          </a:extLst>
        </xdr:cNvPr>
        <xdr:cNvCxnSpPr/>
      </xdr:nvCxnSpPr>
      <xdr:spPr>
        <a:xfrm>
          <a:off x="6334125" y="5534025"/>
          <a:ext cx="0" cy="5238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fwat-my.sharepoint.com/personal/robert_mellon_ofwat_gov_uk/Documents/Microsoft%20Teams%20Chat%20Files/Cost%20Change%20Model%20v009.xlsx" TargetMode="External"/><Relationship Id="rId1" Type="http://schemas.openxmlformats.org/officeDocument/2006/relationships/externalLinkPath" Target="https://ofwat-my.sharepoint.com/personal/robert_mellon_ofwat_gov_uk/Documents/Microsoft%20Teams%20Chat%20Files/Cost%20Change%20Model%20v0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Inputs"/>
      <sheetName val="Time"/>
      <sheetName val="WACC"/>
      <sheetName val="RCV"/>
      <sheetName val="Totals"/>
      <sheetName val="Rolled up return and opex"/>
      <sheetName val="Summary outputs"/>
      <sheetName val="Memo items"/>
      <sheetName val="Detail outpu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86380-5C15-46E2-B5B1-017DD0DA8F96}">
  <sheetPr>
    <tabColor theme="5"/>
  </sheetPr>
  <dimension ref="A1:J57"/>
  <sheetViews>
    <sheetView workbookViewId="0">
      <selection activeCell="A21" sqref="A21:XFD36"/>
    </sheetView>
  </sheetViews>
  <sheetFormatPr defaultColWidth="0" defaultRowHeight="0" customHeight="1" zeroHeight="1"/>
  <cols>
    <col min="1" max="1" width="9" style="244" customWidth="1"/>
    <col min="2" max="2" width="45" style="244" customWidth="1"/>
    <col min="3" max="3" width="78.5703125" style="244" customWidth="1"/>
    <col min="4" max="10" width="9" style="244" customWidth="1"/>
    <col min="11" max="16384" width="9" style="244" hidden="1"/>
  </cols>
  <sheetData>
    <row r="1" spans="1:10" ht="47.65">
      <c r="A1" s="209" t="e">
        <f ca="1" xml:space="preserve"> RIGHT(CELL("filename", $A$1), LEN(CELL("filename", $A$1)) - SEARCH("]", CELL("filename", $A$1)))</f>
        <v>#VALUE!</v>
      </c>
      <c r="B1" s="70"/>
      <c r="C1" s="71"/>
      <c r="D1" s="71"/>
      <c r="E1" s="71"/>
      <c r="F1" s="71"/>
      <c r="G1" s="71"/>
      <c r="H1" s="71"/>
      <c r="I1" s="71"/>
      <c r="J1" s="71"/>
    </row>
    <row r="2" spans="1:10" ht="20.25">
      <c r="A2" s="153"/>
      <c r="B2" s="153"/>
      <c r="C2" s="153"/>
      <c r="D2" s="153"/>
      <c r="E2" s="153"/>
      <c r="F2" s="153"/>
      <c r="G2" s="153"/>
      <c r="H2" s="153"/>
      <c r="I2" s="153"/>
      <c r="J2" s="153"/>
    </row>
    <row r="3" spans="1:10" s="247" customFormat="1" ht="35.65">
      <c r="A3" s="245"/>
      <c r="B3" s="246" t="s">
        <v>0</v>
      </c>
      <c r="C3" s="245"/>
      <c r="D3" s="245"/>
      <c r="E3" s="245"/>
      <c r="F3" s="245"/>
      <c r="G3" s="245"/>
      <c r="H3" s="245"/>
      <c r="I3" s="245"/>
      <c r="J3" s="245"/>
    </row>
    <row r="4" spans="1:10" ht="20.25">
      <c r="A4" s="153"/>
      <c r="B4" s="153"/>
      <c r="C4" s="153"/>
      <c r="D4" s="153"/>
      <c r="E4" s="153"/>
      <c r="F4" s="153"/>
      <c r="G4" s="153"/>
      <c r="H4" s="153"/>
      <c r="I4" s="153"/>
      <c r="J4" s="153"/>
    </row>
    <row r="5" spans="1:10" ht="20.25">
      <c r="A5" s="153"/>
      <c r="B5" s="153" t="s">
        <v>1</v>
      </c>
      <c r="C5" s="153" t="s">
        <v>2</v>
      </c>
      <c r="D5" s="153"/>
      <c r="E5" s="153"/>
      <c r="F5" s="153"/>
      <c r="G5" s="153"/>
      <c r="H5" s="153"/>
      <c r="I5" s="153"/>
      <c r="J5" s="153"/>
    </row>
    <row r="6" spans="1:10" ht="20.25">
      <c r="A6" s="153"/>
      <c r="B6" s="153" t="s">
        <v>3</v>
      </c>
      <c r="C6" s="248">
        <v>2</v>
      </c>
      <c r="D6" s="153"/>
      <c r="E6" s="153"/>
      <c r="F6" s="153"/>
      <c r="G6" s="153"/>
      <c r="H6" s="153"/>
      <c r="I6" s="153"/>
      <c r="J6" s="153"/>
    </row>
    <row r="7" spans="1:10" ht="20.25">
      <c r="A7" s="153"/>
      <c r="B7" s="153" t="s">
        <v>4</v>
      </c>
      <c r="C7" s="249" t="s">
        <v>5</v>
      </c>
      <c r="D7" s="153"/>
      <c r="E7" s="153"/>
      <c r="F7" s="153"/>
      <c r="G7" s="153"/>
      <c r="H7" s="153"/>
      <c r="I7" s="153"/>
      <c r="J7" s="153"/>
    </row>
    <row r="8" spans="1:10" ht="20.25">
      <c r="A8" s="153"/>
      <c r="B8" s="153" t="s">
        <v>6</v>
      </c>
      <c r="C8" s="250">
        <v>45962</v>
      </c>
      <c r="D8" s="153"/>
      <c r="E8" s="153"/>
      <c r="F8" s="153"/>
      <c r="G8" s="153"/>
      <c r="H8" s="153"/>
      <c r="I8" s="153"/>
      <c r="J8" s="153"/>
    </row>
    <row r="9" spans="1:10" ht="20.25">
      <c r="A9" s="153"/>
      <c r="B9" s="153"/>
      <c r="C9" s="153"/>
      <c r="D9" s="153"/>
      <c r="E9" s="153"/>
      <c r="F9" s="153"/>
      <c r="G9" s="153"/>
      <c r="H9" s="153"/>
      <c r="I9" s="153"/>
      <c r="J9" s="153"/>
    </row>
    <row r="10" spans="1:10" ht="20.25">
      <c r="A10" s="153"/>
      <c r="B10" s="153" t="s">
        <v>7</v>
      </c>
      <c r="C10" s="251" t="s">
        <v>8</v>
      </c>
      <c r="D10" s="153"/>
      <c r="E10" s="153"/>
      <c r="F10" s="153"/>
      <c r="G10" s="153"/>
      <c r="H10" s="153"/>
      <c r="I10" s="153"/>
      <c r="J10" s="153"/>
    </row>
    <row r="11" spans="1:10" ht="20.25">
      <c r="A11" s="153"/>
      <c r="B11" s="153"/>
      <c r="C11" s="153"/>
      <c r="D11" s="153"/>
      <c r="E11" s="153"/>
      <c r="F11" s="153"/>
      <c r="G11" s="153"/>
      <c r="H11" s="153"/>
      <c r="I11" s="153"/>
      <c r="J11" s="153"/>
    </row>
    <row r="12" spans="1:10" ht="20.25">
      <c r="A12" s="153"/>
      <c r="B12" s="153"/>
      <c r="C12" s="252"/>
      <c r="D12" s="153"/>
      <c r="E12" s="153"/>
      <c r="F12" s="153"/>
      <c r="G12" s="153"/>
      <c r="H12" s="153"/>
      <c r="I12" s="153"/>
      <c r="J12" s="153"/>
    </row>
    <row r="13" spans="1:10" ht="20.25">
      <c r="A13" s="153"/>
      <c r="B13" s="153"/>
      <c r="C13" s="153"/>
      <c r="D13" s="153"/>
      <c r="E13" s="153"/>
      <c r="F13" s="153"/>
      <c r="G13" s="153"/>
      <c r="H13" s="153"/>
      <c r="I13" s="153"/>
      <c r="J13" s="153"/>
    </row>
    <row r="14" spans="1:10" ht="20.25">
      <c r="A14" s="153"/>
      <c r="B14" s="153"/>
      <c r="C14" s="153"/>
      <c r="D14" s="153"/>
      <c r="E14" s="153"/>
      <c r="F14" s="153"/>
      <c r="G14" s="153"/>
      <c r="H14" s="153"/>
      <c r="I14" s="153"/>
      <c r="J14" s="153"/>
    </row>
    <row r="15" spans="1:10" ht="20.25">
      <c r="A15" s="153"/>
      <c r="B15" s="153"/>
      <c r="C15" s="153"/>
      <c r="D15" s="153"/>
      <c r="E15" s="153"/>
      <c r="F15" s="153"/>
      <c r="G15" s="153"/>
      <c r="H15" s="153"/>
      <c r="I15" s="153"/>
      <c r="J15" s="153"/>
    </row>
    <row r="16" spans="1:10" ht="20.25">
      <c r="A16" s="153"/>
      <c r="B16" s="153"/>
      <c r="C16" s="153"/>
      <c r="D16" s="153"/>
      <c r="E16" s="153"/>
      <c r="F16" s="153"/>
      <c r="G16" s="153"/>
      <c r="H16" s="153"/>
      <c r="I16" s="153"/>
      <c r="J16" s="153"/>
    </row>
    <row r="17" spans="1:10" ht="20.25">
      <c r="A17" s="153"/>
      <c r="B17" s="153"/>
      <c r="C17" s="153"/>
      <c r="D17" s="153"/>
      <c r="E17" s="153"/>
      <c r="F17" s="153"/>
      <c r="G17" s="153"/>
      <c r="H17" s="153"/>
      <c r="I17" s="153"/>
      <c r="J17" s="153"/>
    </row>
    <row r="18" spans="1:10" ht="20.25">
      <c r="A18" s="153"/>
      <c r="B18" s="153"/>
      <c r="C18" s="153"/>
      <c r="D18" s="153"/>
      <c r="E18" s="153"/>
      <c r="F18" s="153"/>
      <c r="G18" s="153"/>
      <c r="H18" s="153"/>
      <c r="I18" s="153"/>
      <c r="J18" s="153"/>
    </row>
    <row r="19" spans="1:10" ht="20.25">
      <c r="A19" s="153"/>
      <c r="B19" s="153"/>
      <c r="C19" s="153"/>
      <c r="D19" s="153"/>
      <c r="E19" s="153"/>
      <c r="F19" s="153"/>
      <c r="G19" s="153"/>
      <c r="H19" s="153"/>
      <c r="I19" s="153"/>
      <c r="J19" s="153"/>
    </row>
    <row r="20" spans="1:10" ht="20.25">
      <c r="A20" s="153"/>
      <c r="B20" s="153"/>
      <c r="C20" s="153"/>
      <c r="D20" s="153"/>
      <c r="E20" s="153"/>
      <c r="F20" s="153"/>
      <c r="G20" s="153"/>
      <c r="H20" s="153"/>
      <c r="I20" s="153"/>
      <c r="J20" s="153"/>
    </row>
    <row r="21" spans="1:10" ht="20.25">
      <c r="A21" s="153"/>
      <c r="B21" s="153"/>
      <c r="C21" s="153"/>
      <c r="D21" s="153"/>
      <c r="E21" s="153"/>
      <c r="F21" s="153"/>
      <c r="G21" s="153"/>
      <c r="H21" s="153"/>
      <c r="I21" s="153"/>
      <c r="J21" s="153"/>
    </row>
    <row r="22" spans="1:10" ht="20.25">
      <c r="A22" s="153"/>
      <c r="B22" s="153"/>
      <c r="C22" s="153"/>
      <c r="D22" s="153"/>
      <c r="E22" s="153"/>
      <c r="F22" s="153"/>
      <c r="G22" s="153"/>
      <c r="H22" s="153"/>
      <c r="I22" s="153"/>
      <c r="J22" s="153"/>
    </row>
    <row r="23" spans="1:10" ht="13.5" hidden="1" customHeight="1">
      <c r="A23" s="153"/>
      <c r="B23" s="153"/>
      <c r="C23" s="153"/>
      <c r="D23" s="153"/>
      <c r="E23" s="153"/>
      <c r="F23" s="153"/>
      <c r="G23" s="153"/>
      <c r="H23" s="153"/>
      <c r="I23" s="153"/>
      <c r="J23" s="153"/>
    </row>
    <row r="24" spans="1:10" ht="13.5" hidden="1" customHeight="1">
      <c r="A24" s="153"/>
      <c r="B24" s="153"/>
      <c r="C24" s="153"/>
      <c r="D24" s="153"/>
      <c r="E24" s="153"/>
      <c r="F24" s="153"/>
      <c r="G24" s="153"/>
      <c r="H24" s="153"/>
      <c r="I24" s="153"/>
      <c r="J24" s="153"/>
    </row>
    <row r="25" spans="1:10" ht="13.5" hidden="1" customHeight="1">
      <c r="A25" s="153"/>
      <c r="B25" s="153"/>
      <c r="C25" s="153"/>
      <c r="D25" s="153"/>
      <c r="E25" s="153"/>
      <c r="F25" s="153"/>
      <c r="G25" s="153"/>
      <c r="H25" s="153"/>
      <c r="I25" s="153"/>
      <c r="J25" s="153"/>
    </row>
    <row r="26" spans="1:10" ht="13.5" hidden="1" customHeight="1">
      <c r="A26" s="153"/>
      <c r="B26" s="153"/>
      <c r="C26" s="153"/>
      <c r="D26" s="153"/>
      <c r="E26" s="153"/>
      <c r="F26" s="153"/>
      <c r="G26" s="153"/>
      <c r="H26" s="153"/>
      <c r="I26" s="153"/>
      <c r="J26" s="153"/>
    </row>
    <row r="27" spans="1:10" ht="13.5" hidden="1" customHeight="1">
      <c r="A27" s="153"/>
      <c r="B27" s="153"/>
      <c r="C27" s="153"/>
      <c r="D27" s="153"/>
      <c r="E27" s="153"/>
      <c r="F27" s="153"/>
      <c r="G27" s="153"/>
      <c r="H27" s="153"/>
      <c r="I27" s="153"/>
      <c r="J27" s="153"/>
    </row>
    <row r="28" spans="1:10" ht="13.5" hidden="1" customHeight="1">
      <c r="A28" s="153"/>
      <c r="B28" s="153"/>
      <c r="C28" s="153"/>
      <c r="D28" s="153"/>
      <c r="E28" s="153"/>
      <c r="F28" s="153"/>
      <c r="G28" s="153"/>
      <c r="H28" s="153"/>
      <c r="I28" s="153"/>
      <c r="J28" s="153"/>
    </row>
    <row r="29" spans="1:10" ht="20.25">
      <c r="A29" s="153"/>
      <c r="B29" s="153"/>
      <c r="C29" s="153"/>
      <c r="D29" s="153"/>
      <c r="E29" s="153"/>
      <c r="F29" s="153"/>
      <c r="G29" s="153"/>
      <c r="H29" s="153"/>
      <c r="I29" s="153"/>
      <c r="J29" s="153"/>
    </row>
    <row r="30" spans="1:10" ht="20.25">
      <c r="A30" s="153"/>
      <c r="B30" s="153"/>
      <c r="C30" s="153"/>
      <c r="D30" s="153"/>
      <c r="E30" s="153"/>
      <c r="F30" s="153"/>
      <c r="G30" s="153"/>
      <c r="H30" s="153"/>
      <c r="I30" s="153"/>
      <c r="J30" s="153"/>
    </row>
    <row r="31" spans="1:10" ht="20.25">
      <c r="A31" s="153"/>
      <c r="B31" s="153"/>
      <c r="C31" s="153"/>
      <c r="D31" s="153"/>
      <c r="E31" s="153"/>
      <c r="F31" s="153"/>
      <c r="G31" s="153"/>
      <c r="H31" s="153"/>
      <c r="I31" s="153"/>
      <c r="J31" s="153"/>
    </row>
    <row r="32" spans="1:10" ht="20.25">
      <c r="A32" s="153"/>
      <c r="B32" s="153"/>
      <c r="C32" s="153"/>
      <c r="D32" s="153"/>
      <c r="E32" s="153"/>
      <c r="F32" s="153"/>
      <c r="G32" s="153"/>
      <c r="H32" s="153"/>
      <c r="I32" s="153"/>
      <c r="J32" s="153"/>
    </row>
    <row r="33" spans="1:10" ht="20.25">
      <c r="A33" s="153"/>
      <c r="B33" s="153"/>
      <c r="C33" s="153"/>
      <c r="D33" s="153"/>
      <c r="E33" s="153"/>
      <c r="F33" s="153"/>
      <c r="G33" s="153"/>
      <c r="H33" s="153"/>
      <c r="I33" s="153"/>
      <c r="J33" s="153"/>
    </row>
    <row r="34" spans="1:10" ht="20.25">
      <c r="A34" s="153"/>
      <c r="B34" s="153"/>
      <c r="C34" s="153"/>
      <c r="D34" s="153"/>
      <c r="E34" s="153"/>
      <c r="F34" s="153"/>
      <c r="G34" s="153"/>
      <c r="H34" s="153"/>
      <c r="I34" s="153"/>
      <c r="J34" s="153"/>
    </row>
    <row r="35" spans="1:10" ht="20.25">
      <c r="A35" s="153"/>
      <c r="B35" s="153"/>
      <c r="C35" s="153"/>
      <c r="D35" s="153"/>
      <c r="E35" s="153"/>
      <c r="F35" s="153"/>
      <c r="G35" s="153"/>
      <c r="H35" s="153"/>
      <c r="I35" s="153"/>
      <c r="J35" s="153"/>
    </row>
    <row r="36" spans="1:10" ht="20.25">
      <c r="A36" s="153"/>
      <c r="B36" s="153"/>
      <c r="C36" s="153"/>
      <c r="D36" s="153"/>
      <c r="E36" s="153"/>
      <c r="F36" s="153"/>
      <c r="G36" s="153"/>
      <c r="H36" s="153"/>
      <c r="I36" s="153"/>
      <c r="J36" s="153"/>
    </row>
    <row r="37" spans="1:10" ht="20.25">
      <c r="A37" s="153"/>
      <c r="B37" s="153"/>
      <c r="C37" s="153"/>
      <c r="D37" s="153"/>
      <c r="E37" s="153"/>
      <c r="F37" s="153"/>
      <c r="G37" s="153"/>
      <c r="H37" s="153"/>
      <c r="I37" s="153"/>
      <c r="J37" s="153"/>
    </row>
    <row r="38" spans="1:10" ht="20.25">
      <c r="A38" s="153"/>
      <c r="B38" s="153"/>
      <c r="C38" s="153"/>
      <c r="D38" s="153"/>
      <c r="E38" s="153"/>
      <c r="F38" s="153"/>
      <c r="G38" s="153"/>
      <c r="H38" s="153"/>
      <c r="I38" s="153"/>
      <c r="J38" s="153"/>
    </row>
    <row r="39" spans="1:10" ht="20.25">
      <c r="A39" s="153"/>
      <c r="B39" s="153"/>
      <c r="C39" s="153"/>
      <c r="D39" s="153"/>
      <c r="E39" s="153"/>
      <c r="F39" s="153"/>
      <c r="G39" s="153"/>
      <c r="H39" s="153"/>
      <c r="I39" s="153"/>
      <c r="J39" s="153"/>
    </row>
    <row r="40" spans="1:10" ht="20.25">
      <c r="A40" s="153"/>
      <c r="B40" s="153"/>
      <c r="C40" s="153"/>
      <c r="D40" s="153"/>
      <c r="E40" s="153"/>
      <c r="F40" s="153"/>
      <c r="G40" s="153"/>
      <c r="H40" s="153"/>
      <c r="I40" s="153"/>
      <c r="J40" s="153"/>
    </row>
    <row r="41" spans="1:10" ht="20.25">
      <c r="A41" s="153"/>
      <c r="B41" s="153"/>
      <c r="C41" s="153"/>
      <c r="D41" s="153"/>
      <c r="E41" s="153"/>
      <c r="F41" s="153"/>
      <c r="G41" s="153"/>
      <c r="H41" s="153"/>
      <c r="I41" s="153"/>
      <c r="J41" s="153"/>
    </row>
    <row r="42" spans="1:10" ht="20.25">
      <c r="A42" s="153"/>
      <c r="B42" s="153"/>
      <c r="C42" s="153"/>
      <c r="D42" s="153"/>
      <c r="E42" s="153"/>
      <c r="F42" s="153"/>
      <c r="G42" s="153"/>
      <c r="H42" s="153"/>
      <c r="I42" s="153"/>
      <c r="J42" s="153"/>
    </row>
    <row r="43" spans="1:10" ht="20.25">
      <c r="A43" s="153"/>
      <c r="B43" s="153"/>
      <c r="C43" s="153"/>
      <c r="D43" s="153"/>
      <c r="E43" s="153"/>
      <c r="F43" s="153"/>
      <c r="G43" s="153"/>
      <c r="H43" s="153"/>
      <c r="I43" s="153"/>
      <c r="J43" s="153"/>
    </row>
    <row r="44" spans="1:10" ht="20.25">
      <c r="A44" s="153"/>
      <c r="B44" s="153"/>
      <c r="C44" s="153"/>
      <c r="D44" s="153"/>
      <c r="E44" s="153"/>
      <c r="F44" s="153"/>
      <c r="G44" s="153"/>
      <c r="H44" s="153"/>
      <c r="I44" s="153"/>
      <c r="J44" s="153"/>
    </row>
    <row r="45" spans="1:10" ht="20.25">
      <c r="A45" s="153"/>
      <c r="B45" s="153"/>
      <c r="C45" s="153"/>
      <c r="D45" s="153"/>
      <c r="E45" s="153"/>
      <c r="F45" s="153"/>
      <c r="G45" s="153"/>
      <c r="H45" s="153"/>
      <c r="I45" s="153"/>
      <c r="J45" s="153"/>
    </row>
    <row r="52" ht="20.25"/>
    <row r="53" ht="13.5" customHeight="1"/>
    <row r="54" ht="13.5" customHeight="1"/>
    <row r="55" ht="13.5" customHeight="1"/>
    <row r="56" ht="13.5" customHeight="1"/>
    <row r="57" ht="13.5" customHeight="1"/>
  </sheetData>
  <hyperlinks>
    <hyperlink ref="C10" r:id="rId1" display="PR24@Ofwat.gov.uk" xr:uid="{0773EBF0-FFBB-48F2-8BFF-58D3189D448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0D554-A95E-4D20-8AEE-7EF38AF9A523}">
  <sheetPr>
    <tabColor rgb="FFFFDB8E"/>
  </sheetPr>
  <dimension ref="A1:AE303"/>
  <sheetViews>
    <sheetView topLeftCell="C1" zoomScale="85" zoomScaleNormal="85" workbookViewId="0">
      <selection activeCell="AA285" sqref="AA285"/>
    </sheetView>
  </sheetViews>
  <sheetFormatPr defaultColWidth="0" defaultRowHeight="12.75" zeroHeight="1"/>
  <cols>
    <col min="1" max="1" width="3.85546875" style="63" customWidth="1"/>
    <col min="2" max="2" width="53.7109375" style="63" customWidth="1"/>
    <col min="3" max="4" width="9" style="63" customWidth="1"/>
    <col min="5" max="5" width="10.42578125" customWidth="1"/>
    <col min="6" max="22" width="9" style="63" customWidth="1"/>
    <col min="23" max="23" width="11.28515625" customWidth="1"/>
    <col min="24" max="24" width="15.140625" style="63" customWidth="1"/>
    <col min="25" max="30" width="9" style="63" customWidth="1"/>
    <col min="31" max="16384" width="9" style="63" hidden="1"/>
  </cols>
  <sheetData>
    <row r="1" spans="1:29" s="104" customFormat="1" ht="30.75">
      <c r="A1" s="111" t="e">
        <f ca="1" xml:space="preserve"> RIGHT(CELL("filename", A1), LEN(CELL("filename", A1)) - SEARCH("]", CELL("filename", A1)))</f>
        <v>#VALUE!</v>
      </c>
      <c r="B1" s="111"/>
      <c r="G1" s="155"/>
      <c r="H1" s="154"/>
      <c r="I1" s="154"/>
      <c r="J1" s="154"/>
      <c r="K1" s="154"/>
      <c r="L1" s="154"/>
      <c r="M1" s="154"/>
      <c r="N1" s="154"/>
      <c r="O1" s="154"/>
      <c r="P1" s="154"/>
      <c r="Q1" s="154"/>
    </row>
    <row r="2" spans="1:29"/>
    <row r="3" spans="1:29" ht="30" customHeight="1">
      <c r="G3" s="353" t="s">
        <v>277</v>
      </c>
      <c r="H3" s="353"/>
      <c r="I3" s="353"/>
      <c r="J3" s="353"/>
      <c r="L3" s="353" t="s">
        <v>278</v>
      </c>
      <c r="M3" s="353"/>
      <c r="N3" s="353"/>
      <c r="O3" s="353"/>
      <c r="Q3" s="353" t="s">
        <v>279</v>
      </c>
      <c r="R3" s="353"/>
      <c r="S3" s="353"/>
      <c r="T3" s="353"/>
      <c r="W3" s="166" t="s">
        <v>280</v>
      </c>
      <c r="Z3" s="354" t="s">
        <v>281</v>
      </c>
      <c r="AA3" s="354"/>
      <c r="AB3" s="354"/>
      <c r="AC3" s="354"/>
    </row>
    <row r="4" spans="1:29" ht="61.5" customHeight="1">
      <c r="B4" s="314" t="s">
        <v>282</v>
      </c>
      <c r="C4" s="314" t="s">
        <v>29</v>
      </c>
      <c r="D4" s="314" t="s">
        <v>283</v>
      </c>
      <c r="E4" s="308" t="s">
        <v>284</v>
      </c>
      <c r="G4" s="64" t="s">
        <v>285</v>
      </c>
      <c r="H4" s="64" t="s">
        <v>286</v>
      </c>
      <c r="I4" s="64" t="s">
        <v>287</v>
      </c>
      <c r="J4" s="64" t="s">
        <v>288</v>
      </c>
      <c r="L4" s="64" t="s">
        <v>285</v>
      </c>
      <c r="M4" s="64" t="s">
        <v>286</v>
      </c>
      <c r="N4" s="64" t="s">
        <v>287</v>
      </c>
      <c r="O4" s="64" t="s">
        <v>288</v>
      </c>
      <c r="Q4" s="69" t="s">
        <v>285</v>
      </c>
      <c r="R4" s="69" t="s">
        <v>286</v>
      </c>
      <c r="S4" s="69" t="s">
        <v>287</v>
      </c>
      <c r="T4" s="69" t="s">
        <v>288</v>
      </c>
      <c r="W4" s="166" t="s">
        <v>289</v>
      </c>
      <c r="X4" s="65" t="s">
        <v>179</v>
      </c>
      <c r="Z4" s="64" t="s">
        <v>285</v>
      </c>
      <c r="AA4" s="64" t="s">
        <v>286</v>
      </c>
      <c r="AB4" s="64" t="s">
        <v>287</v>
      </c>
      <c r="AC4" s="64" t="s">
        <v>288</v>
      </c>
    </row>
    <row r="5" spans="1:29" ht="13.35" customHeight="1">
      <c r="B5" s="67" t="s">
        <v>290</v>
      </c>
      <c r="C5" s="68" t="s">
        <v>186</v>
      </c>
      <c r="D5" s="68">
        <v>3</v>
      </c>
      <c r="E5" s="267"/>
      <c r="G5" s="66">
        <f>SUM(L5,Q5)</f>
        <v>0</v>
      </c>
      <c r="H5" s="66">
        <f>SUM(M5,R5)</f>
        <v>0</v>
      </c>
      <c r="I5" s="66">
        <f t="shared" ref="H5:J20" si="0">SUM(N5,S5)</f>
        <v>0</v>
      </c>
      <c r="J5" s="66">
        <f>SUM(O5,T5)</f>
        <v>0</v>
      </c>
      <c r="L5" s="66"/>
      <c r="M5" s="66"/>
      <c r="N5" s="66"/>
      <c r="O5" s="66"/>
      <c r="Q5" s="66"/>
      <c r="R5" s="66"/>
      <c r="S5" s="66"/>
      <c r="T5" s="66"/>
      <c r="W5" s="167"/>
      <c r="X5" s="66"/>
      <c r="Z5" s="66">
        <f>G5</f>
        <v>0</v>
      </c>
      <c r="AA5" s="66">
        <f t="shared" ref="AA5:AC5" si="1">H5</f>
        <v>0</v>
      </c>
      <c r="AB5" s="66">
        <f t="shared" si="1"/>
        <v>0</v>
      </c>
      <c r="AC5" s="66">
        <f t="shared" si="1"/>
        <v>0</v>
      </c>
    </row>
    <row r="6" spans="1:29" ht="13.35" customHeight="1">
      <c r="B6" s="67" t="s">
        <v>291</v>
      </c>
      <c r="C6" s="68" t="s">
        <v>186</v>
      </c>
      <c r="D6" s="68">
        <v>3</v>
      </c>
      <c r="E6" s="267"/>
      <c r="G6" s="66">
        <f t="shared" ref="G6:J69" si="2">SUM(L6,Q6)</f>
        <v>0</v>
      </c>
      <c r="H6" s="66">
        <f t="shared" si="0"/>
        <v>0</v>
      </c>
      <c r="I6" s="66">
        <f t="shared" si="0"/>
        <v>0</v>
      </c>
      <c r="J6" s="66">
        <f t="shared" si="0"/>
        <v>0</v>
      </c>
      <c r="L6" s="66"/>
      <c r="M6" s="66"/>
      <c r="N6" s="66"/>
      <c r="O6" s="66"/>
      <c r="Q6" s="66"/>
      <c r="R6" s="66"/>
      <c r="S6" s="66"/>
      <c r="T6" s="66"/>
      <c r="W6" s="167"/>
      <c r="X6" s="66"/>
      <c r="Z6" s="66">
        <f t="shared" ref="Z6:Z69" si="3">G6</f>
        <v>0</v>
      </c>
      <c r="AA6" s="66">
        <f t="shared" ref="AA6:AA69" si="4">H6</f>
        <v>0</v>
      </c>
      <c r="AB6" s="66">
        <f t="shared" ref="AB6:AB69" si="5">I6</f>
        <v>0</v>
      </c>
      <c r="AC6" s="66">
        <f t="shared" ref="AC6:AC69" si="6">J6</f>
        <v>0</v>
      </c>
    </row>
    <row r="7" spans="1:29" ht="13.35" customHeight="1">
      <c r="B7" s="67" t="s">
        <v>292</v>
      </c>
      <c r="C7" s="68" t="s">
        <v>186</v>
      </c>
      <c r="D7" s="68">
        <v>3</v>
      </c>
      <c r="E7" s="267"/>
      <c r="G7" s="66">
        <f t="shared" si="2"/>
        <v>0</v>
      </c>
      <c r="H7" s="66">
        <f>SUM(M7,R7)</f>
        <v>0</v>
      </c>
      <c r="I7" s="66">
        <f t="shared" si="0"/>
        <v>0</v>
      </c>
      <c r="J7" s="66">
        <f t="shared" si="0"/>
        <v>0</v>
      </c>
      <c r="L7" s="66"/>
      <c r="M7" s="66"/>
      <c r="N7" s="66"/>
      <c r="O7" s="66"/>
      <c r="Q7" s="66"/>
      <c r="R7" s="66"/>
      <c r="S7" s="66"/>
      <c r="T7" s="66"/>
      <c r="W7" s="167"/>
      <c r="X7" s="66"/>
      <c r="Z7" s="66">
        <f t="shared" si="3"/>
        <v>0</v>
      </c>
      <c r="AA7" s="66">
        <f t="shared" si="4"/>
        <v>0</v>
      </c>
      <c r="AB7" s="66">
        <f t="shared" si="5"/>
        <v>0</v>
      </c>
      <c r="AC7" s="66">
        <f t="shared" si="6"/>
        <v>0</v>
      </c>
    </row>
    <row r="8" spans="1:29" ht="13.35" customHeight="1">
      <c r="B8" s="67" t="s">
        <v>293</v>
      </c>
      <c r="C8" s="68" t="s">
        <v>186</v>
      </c>
      <c r="D8" s="68">
        <v>3</v>
      </c>
      <c r="E8" s="267"/>
      <c r="G8" s="66">
        <f t="shared" si="2"/>
        <v>0</v>
      </c>
      <c r="H8" s="66">
        <f t="shared" si="0"/>
        <v>0</v>
      </c>
      <c r="I8" s="66">
        <f t="shared" si="0"/>
        <v>0</v>
      </c>
      <c r="J8" s="66">
        <f t="shared" si="0"/>
        <v>0</v>
      </c>
      <c r="L8" s="66"/>
      <c r="M8" s="66"/>
      <c r="N8" s="66"/>
      <c r="O8" s="66"/>
      <c r="Q8" s="66"/>
      <c r="R8" s="66"/>
      <c r="S8" s="66"/>
      <c r="T8" s="66"/>
      <c r="W8" s="167"/>
      <c r="X8" s="66"/>
      <c r="Z8" s="66">
        <f t="shared" si="3"/>
        <v>0</v>
      </c>
      <c r="AA8" s="66">
        <f t="shared" si="4"/>
        <v>0</v>
      </c>
      <c r="AB8" s="66">
        <f t="shared" si="5"/>
        <v>0</v>
      </c>
      <c r="AC8" s="66">
        <f t="shared" si="6"/>
        <v>0</v>
      </c>
    </row>
    <row r="9" spans="1:29" ht="13.35" customHeight="1">
      <c r="B9" s="67" t="s">
        <v>294</v>
      </c>
      <c r="C9" s="68" t="s">
        <v>186</v>
      </c>
      <c r="D9" s="68">
        <v>3</v>
      </c>
      <c r="E9" s="267"/>
      <c r="G9" s="66">
        <f t="shared" si="2"/>
        <v>0</v>
      </c>
      <c r="H9" s="66">
        <f>SUM(M9,R9)</f>
        <v>0</v>
      </c>
      <c r="I9" s="66">
        <f t="shared" si="0"/>
        <v>0</v>
      </c>
      <c r="J9" s="66">
        <f t="shared" si="0"/>
        <v>0</v>
      </c>
      <c r="L9" s="66"/>
      <c r="M9" s="66"/>
      <c r="N9" s="66"/>
      <c r="O9" s="66"/>
      <c r="Q9" s="66"/>
      <c r="R9" s="66"/>
      <c r="S9" s="66"/>
      <c r="T9" s="66"/>
      <c r="W9" s="167"/>
      <c r="X9" s="66"/>
      <c r="Z9" s="66">
        <f t="shared" si="3"/>
        <v>0</v>
      </c>
      <c r="AA9" s="66">
        <f t="shared" si="4"/>
        <v>0</v>
      </c>
      <c r="AB9" s="66">
        <f t="shared" si="5"/>
        <v>0</v>
      </c>
      <c r="AC9" s="66">
        <f t="shared" si="6"/>
        <v>0</v>
      </c>
    </row>
    <row r="10" spans="1:29" ht="13.35" customHeight="1">
      <c r="B10" s="67" t="s">
        <v>295</v>
      </c>
      <c r="C10" s="68" t="s">
        <v>186</v>
      </c>
      <c r="D10" s="68">
        <v>3</v>
      </c>
      <c r="E10" s="267"/>
      <c r="G10" s="66">
        <f t="shared" si="2"/>
        <v>0</v>
      </c>
      <c r="H10" s="66">
        <f t="shared" si="0"/>
        <v>0</v>
      </c>
      <c r="I10" s="66">
        <f t="shared" si="0"/>
        <v>0</v>
      </c>
      <c r="J10" s="66">
        <f t="shared" si="0"/>
        <v>0</v>
      </c>
      <c r="L10" s="66"/>
      <c r="M10" s="66"/>
      <c r="N10" s="66"/>
      <c r="O10" s="66"/>
      <c r="Q10" s="66"/>
      <c r="R10" s="66"/>
      <c r="S10" s="66"/>
      <c r="T10" s="66"/>
      <c r="W10" s="167"/>
      <c r="X10" s="66"/>
      <c r="Z10" s="66">
        <f t="shared" si="3"/>
        <v>0</v>
      </c>
      <c r="AA10" s="66">
        <f t="shared" si="4"/>
        <v>0</v>
      </c>
      <c r="AB10" s="66">
        <f t="shared" si="5"/>
        <v>0</v>
      </c>
      <c r="AC10" s="66">
        <f t="shared" si="6"/>
        <v>0</v>
      </c>
    </row>
    <row r="11" spans="1:29" ht="13.35" customHeight="1">
      <c r="B11" s="67" t="s">
        <v>296</v>
      </c>
      <c r="C11" s="68" t="s">
        <v>186</v>
      </c>
      <c r="D11" s="68">
        <v>3</v>
      </c>
      <c r="E11" s="267"/>
      <c r="G11" s="66">
        <f t="shared" si="2"/>
        <v>0</v>
      </c>
      <c r="H11" s="66">
        <f t="shared" si="0"/>
        <v>0</v>
      </c>
      <c r="I11" s="66">
        <f t="shared" si="0"/>
        <v>0</v>
      </c>
      <c r="J11" s="66">
        <f t="shared" si="0"/>
        <v>0</v>
      </c>
      <c r="L11" s="66"/>
      <c r="M11" s="66"/>
      <c r="N11" s="66"/>
      <c r="O11" s="66"/>
      <c r="Q11" s="66"/>
      <c r="R11" s="66"/>
      <c r="S11" s="66"/>
      <c r="T11" s="66"/>
      <c r="W11" s="167"/>
      <c r="X11" s="66"/>
      <c r="Z11" s="66">
        <f t="shared" si="3"/>
        <v>0</v>
      </c>
      <c r="AA11" s="66">
        <f t="shared" si="4"/>
        <v>0</v>
      </c>
      <c r="AB11" s="66">
        <f t="shared" si="5"/>
        <v>0</v>
      </c>
      <c r="AC11" s="66">
        <f t="shared" si="6"/>
        <v>0</v>
      </c>
    </row>
    <row r="12" spans="1:29" ht="13.35" customHeight="1">
      <c r="B12" s="67" t="s">
        <v>297</v>
      </c>
      <c r="C12" s="68" t="s">
        <v>186</v>
      </c>
      <c r="D12" s="68">
        <v>3</v>
      </c>
      <c r="E12" s="267"/>
      <c r="G12" s="66">
        <f t="shared" si="2"/>
        <v>0</v>
      </c>
      <c r="H12" s="66">
        <f t="shared" si="0"/>
        <v>0</v>
      </c>
      <c r="I12" s="66">
        <f t="shared" si="0"/>
        <v>0</v>
      </c>
      <c r="J12" s="66">
        <f t="shared" si="0"/>
        <v>0</v>
      </c>
      <c r="L12" s="66"/>
      <c r="M12" s="66"/>
      <c r="N12" s="66"/>
      <c r="O12" s="66"/>
      <c r="Q12" s="66"/>
      <c r="R12" s="66"/>
      <c r="S12" s="66"/>
      <c r="T12" s="66"/>
      <c r="W12" s="167"/>
      <c r="X12" s="66"/>
      <c r="Z12" s="66">
        <f t="shared" si="3"/>
        <v>0</v>
      </c>
      <c r="AA12" s="66">
        <f t="shared" si="4"/>
        <v>0</v>
      </c>
      <c r="AB12" s="66">
        <f t="shared" si="5"/>
        <v>0</v>
      </c>
      <c r="AC12" s="66">
        <f t="shared" si="6"/>
        <v>0</v>
      </c>
    </row>
    <row r="13" spans="1:29" ht="13.35" customHeight="1">
      <c r="B13" s="67" t="s">
        <v>298</v>
      </c>
      <c r="C13" s="68" t="s">
        <v>186</v>
      </c>
      <c r="D13" s="68">
        <v>3</v>
      </c>
      <c r="E13" s="267"/>
      <c r="G13" s="66">
        <f t="shared" si="2"/>
        <v>0</v>
      </c>
      <c r="H13" s="66">
        <f t="shared" si="0"/>
        <v>0</v>
      </c>
      <c r="I13" s="66">
        <f t="shared" si="0"/>
        <v>0</v>
      </c>
      <c r="J13" s="66">
        <f t="shared" si="0"/>
        <v>0</v>
      </c>
      <c r="L13" s="66"/>
      <c r="M13" s="66"/>
      <c r="N13" s="66"/>
      <c r="O13" s="66"/>
      <c r="Q13" s="66"/>
      <c r="R13" s="66"/>
      <c r="S13" s="66"/>
      <c r="T13" s="66"/>
      <c r="W13" s="167"/>
      <c r="X13" s="66"/>
      <c r="Z13" s="66">
        <f t="shared" si="3"/>
        <v>0</v>
      </c>
      <c r="AA13" s="66">
        <f t="shared" si="4"/>
        <v>0</v>
      </c>
      <c r="AB13" s="66">
        <f t="shared" si="5"/>
        <v>0</v>
      </c>
      <c r="AC13" s="66">
        <f t="shared" si="6"/>
        <v>0</v>
      </c>
    </row>
    <row r="14" spans="1:29" ht="13.35" customHeight="1">
      <c r="B14" s="67" t="s">
        <v>299</v>
      </c>
      <c r="C14" s="68" t="s">
        <v>186</v>
      </c>
      <c r="D14" s="68">
        <v>3</v>
      </c>
      <c r="E14" s="267"/>
      <c r="G14" s="66">
        <f t="shared" si="2"/>
        <v>0</v>
      </c>
      <c r="H14" s="66">
        <f t="shared" si="0"/>
        <v>0</v>
      </c>
      <c r="I14" s="66">
        <f t="shared" si="0"/>
        <v>0</v>
      </c>
      <c r="J14" s="66">
        <f t="shared" si="0"/>
        <v>0</v>
      </c>
      <c r="L14" s="66"/>
      <c r="M14" s="66"/>
      <c r="N14" s="66"/>
      <c r="O14" s="66"/>
      <c r="Q14" s="66"/>
      <c r="R14" s="66"/>
      <c r="S14" s="66"/>
      <c r="T14" s="66"/>
      <c r="W14" s="167"/>
      <c r="X14" s="66"/>
      <c r="Z14" s="66">
        <f t="shared" si="3"/>
        <v>0</v>
      </c>
      <c r="AA14" s="66">
        <f t="shared" si="4"/>
        <v>0</v>
      </c>
      <c r="AB14" s="66">
        <f t="shared" si="5"/>
        <v>0</v>
      </c>
      <c r="AC14" s="66">
        <f t="shared" si="6"/>
        <v>0</v>
      </c>
    </row>
    <row r="15" spans="1:29" ht="13.35" customHeight="1">
      <c r="B15" s="67" t="s">
        <v>300</v>
      </c>
      <c r="C15" s="68" t="s">
        <v>186</v>
      </c>
      <c r="D15" s="68">
        <v>3</v>
      </c>
      <c r="E15" s="267"/>
      <c r="G15" s="66">
        <f t="shared" si="2"/>
        <v>0</v>
      </c>
      <c r="H15" s="66">
        <f t="shared" si="0"/>
        <v>0</v>
      </c>
      <c r="I15" s="66">
        <f t="shared" si="0"/>
        <v>0</v>
      </c>
      <c r="J15" s="66">
        <f t="shared" si="0"/>
        <v>0</v>
      </c>
      <c r="L15" s="66"/>
      <c r="M15" s="66"/>
      <c r="N15" s="66"/>
      <c r="O15" s="66"/>
      <c r="Q15" s="66"/>
      <c r="R15" s="66"/>
      <c r="S15" s="66"/>
      <c r="T15" s="66"/>
      <c r="W15" s="167"/>
      <c r="X15" s="66"/>
      <c r="Z15" s="66">
        <f t="shared" si="3"/>
        <v>0</v>
      </c>
      <c r="AA15" s="66">
        <f t="shared" si="4"/>
        <v>0</v>
      </c>
      <c r="AB15" s="66">
        <f t="shared" si="5"/>
        <v>0</v>
      </c>
      <c r="AC15" s="66">
        <f t="shared" si="6"/>
        <v>0</v>
      </c>
    </row>
    <row r="16" spans="1:29" ht="13.35" customHeight="1">
      <c r="B16" s="67" t="s">
        <v>301</v>
      </c>
      <c r="C16" s="68" t="s">
        <v>186</v>
      </c>
      <c r="D16" s="68">
        <v>3</v>
      </c>
      <c r="E16" s="267"/>
      <c r="G16" s="66">
        <f t="shared" si="2"/>
        <v>0</v>
      </c>
      <c r="H16" s="66">
        <f t="shared" si="0"/>
        <v>0</v>
      </c>
      <c r="I16" s="66">
        <f t="shared" si="0"/>
        <v>0</v>
      </c>
      <c r="J16" s="66">
        <f t="shared" si="0"/>
        <v>0</v>
      </c>
      <c r="L16" s="66"/>
      <c r="M16" s="66"/>
      <c r="N16" s="66"/>
      <c r="O16" s="66"/>
      <c r="Q16" s="66"/>
      <c r="R16" s="66"/>
      <c r="S16" s="66"/>
      <c r="T16" s="66"/>
      <c r="W16" s="167"/>
      <c r="X16" s="66"/>
      <c r="Z16" s="66">
        <f t="shared" si="3"/>
        <v>0</v>
      </c>
      <c r="AA16" s="66">
        <f t="shared" si="4"/>
        <v>0</v>
      </c>
      <c r="AB16" s="66">
        <f t="shared" si="5"/>
        <v>0</v>
      </c>
      <c r="AC16" s="66">
        <f t="shared" si="6"/>
        <v>0</v>
      </c>
    </row>
    <row r="17" spans="2:29" ht="13.35" customHeight="1">
      <c r="B17" s="67" t="s">
        <v>302</v>
      </c>
      <c r="C17" s="68" t="s">
        <v>186</v>
      </c>
      <c r="D17" s="68">
        <v>3</v>
      </c>
      <c r="E17" s="267"/>
      <c r="G17" s="66">
        <f t="shared" si="2"/>
        <v>0</v>
      </c>
      <c r="H17" s="66">
        <f t="shared" si="0"/>
        <v>0</v>
      </c>
      <c r="I17" s="66">
        <f t="shared" si="0"/>
        <v>0</v>
      </c>
      <c r="J17" s="66">
        <f t="shared" si="0"/>
        <v>0</v>
      </c>
      <c r="L17" s="66"/>
      <c r="M17" s="66"/>
      <c r="N17" s="66"/>
      <c r="O17" s="66"/>
      <c r="Q17" s="66"/>
      <c r="R17" s="66"/>
      <c r="S17" s="66"/>
      <c r="T17" s="66"/>
      <c r="W17" s="167"/>
      <c r="X17" s="66"/>
      <c r="Z17" s="66">
        <f t="shared" si="3"/>
        <v>0</v>
      </c>
      <c r="AA17" s="66">
        <f t="shared" si="4"/>
        <v>0</v>
      </c>
      <c r="AB17" s="66">
        <f t="shared" si="5"/>
        <v>0</v>
      </c>
      <c r="AC17" s="66">
        <f t="shared" si="6"/>
        <v>0</v>
      </c>
    </row>
    <row r="18" spans="2:29" ht="13.35" customHeight="1">
      <c r="B18" s="67" t="s">
        <v>303</v>
      </c>
      <c r="C18" s="68" t="s">
        <v>186</v>
      </c>
      <c r="D18" s="68">
        <v>3</v>
      </c>
      <c r="E18" s="267"/>
      <c r="G18" s="66">
        <f t="shared" si="2"/>
        <v>0</v>
      </c>
      <c r="H18" s="66">
        <f t="shared" si="0"/>
        <v>0</v>
      </c>
      <c r="I18" s="66">
        <f t="shared" si="0"/>
        <v>0</v>
      </c>
      <c r="J18" s="66">
        <f t="shared" si="0"/>
        <v>0</v>
      </c>
      <c r="L18" s="66"/>
      <c r="M18" s="66"/>
      <c r="N18" s="66"/>
      <c r="O18" s="66"/>
      <c r="Q18" s="66"/>
      <c r="R18" s="66"/>
      <c r="S18" s="66"/>
      <c r="T18" s="66"/>
      <c r="W18" s="167"/>
      <c r="X18" s="66"/>
      <c r="Z18" s="66">
        <f t="shared" si="3"/>
        <v>0</v>
      </c>
      <c r="AA18" s="66">
        <f t="shared" si="4"/>
        <v>0</v>
      </c>
      <c r="AB18" s="66">
        <f t="shared" si="5"/>
        <v>0</v>
      </c>
      <c r="AC18" s="66">
        <f t="shared" si="6"/>
        <v>0</v>
      </c>
    </row>
    <row r="19" spans="2:29" ht="13.35" customHeight="1">
      <c r="B19" s="67" t="s">
        <v>304</v>
      </c>
      <c r="C19" s="68" t="s">
        <v>186</v>
      </c>
      <c r="D19" s="68">
        <v>3</v>
      </c>
      <c r="E19" s="267"/>
      <c r="G19" s="66">
        <f t="shared" si="2"/>
        <v>0</v>
      </c>
      <c r="H19" s="66">
        <f t="shared" si="0"/>
        <v>0</v>
      </c>
      <c r="I19" s="66">
        <f t="shared" si="0"/>
        <v>0</v>
      </c>
      <c r="J19" s="66">
        <f t="shared" si="0"/>
        <v>0</v>
      </c>
      <c r="L19" s="66"/>
      <c r="M19" s="66"/>
      <c r="N19" s="66"/>
      <c r="O19" s="66"/>
      <c r="Q19" s="66"/>
      <c r="R19" s="66"/>
      <c r="S19" s="66"/>
      <c r="T19" s="66"/>
      <c r="W19" s="167"/>
      <c r="X19" s="66"/>
      <c r="Z19" s="66">
        <f t="shared" si="3"/>
        <v>0</v>
      </c>
      <c r="AA19" s="66">
        <f t="shared" si="4"/>
        <v>0</v>
      </c>
      <c r="AB19" s="66">
        <f t="shared" si="5"/>
        <v>0</v>
      </c>
      <c r="AC19" s="66">
        <f t="shared" si="6"/>
        <v>0</v>
      </c>
    </row>
    <row r="20" spans="2:29" ht="13.35" customHeight="1">
      <c r="B20" s="67" t="s">
        <v>305</v>
      </c>
      <c r="C20" s="68" t="s">
        <v>186</v>
      </c>
      <c r="D20" s="68">
        <v>3</v>
      </c>
      <c r="E20" s="267"/>
      <c r="G20" s="66">
        <f t="shared" si="2"/>
        <v>0</v>
      </c>
      <c r="H20" s="66">
        <f t="shared" si="0"/>
        <v>0</v>
      </c>
      <c r="I20" s="66">
        <f t="shared" si="0"/>
        <v>0</v>
      </c>
      <c r="J20" s="66">
        <f t="shared" si="0"/>
        <v>0</v>
      </c>
      <c r="L20" s="66"/>
      <c r="M20" s="66"/>
      <c r="N20" s="66"/>
      <c r="O20" s="66"/>
      <c r="Q20" s="66"/>
      <c r="R20" s="66"/>
      <c r="S20" s="66"/>
      <c r="T20" s="66"/>
      <c r="W20" s="167"/>
      <c r="X20" s="66"/>
      <c r="Z20" s="66">
        <f t="shared" si="3"/>
        <v>0</v>
      </c>
      <c r="AA20" s="66">
        <f t="shared" si="4"/>
        <v>0</v>
      </c>
      <c r="AB20" s="66">
        <f t="shared" si="5"/>
        <v>0</v>
      </c>
      <c r="AC20" s="66">
        <f t="shared" si="6"/>
        <v>0</v>
      </c>
    </row>
    <row r="21" spans="2:29" ht="13.35" customHeight="1">
      <c r="B21" s="67" t="s">
        <v>306</v>
      </c>
      <c r="C21" s="68" t="s">
        <v>186</v>
      </c>
      <c r="D21" s="68">
        <v>3</v>
      </c>
      <c r="E21" s="267"/>
      <c r="G21" s="66">
        <f t="shared" si="2"/>
        <v>0</v>
      </c>
      <c r="H21" s="66">
        <f t="shared" si="2"/>
        <v>0</v>
      </c>
      <c r="I21" s="66">
        <f t="shared" si="2"/>
        <v>0</v>
      </c>
      <c r="J21" s="66">
        <f t="shared" si="2"/>
        <v>0</v>
      </c>
      <c r="L21" s="66"/>
      <c r="M21" s="66"/>
      <c r="N21" s="66"/>
      <c r="O21" s="66"/>
      <c r="Q21" s="66"/>
      <c r="R21" s="66"/>
      <c r="S21" s="66"/>
      <c r="T21" s="66"/>
      <c r="W21" s="167"/>
      <c r="X21" s="66"/>
      <c r="Z21" s="66">
        <f t="shared" si="3"/>
        <v>0</v>
      </c>
      <c r="AA21" s="66">
        <f t="shared" si="4"/>
        <v>0</v>
      </c>
      <c r="AB21" s="66">
        <f t="shared" si="5"/>
        <v>0</v>
      </c>
      <c r="AC21" s="66">
        <f t="shared" si="6"/>
        <v>0</v>
      </c>
    </row>
    <row r="22" spans="2:29" ht="13.35" customHeight="1">
      <c r="B22" s="67" t="s">
        <v>307</v>
      </c>
      <c r="C22" s="68" t="s">
        <v>186</v>
      </c>
      <c r="D22" s="68">
        <v>3</v>
      </c>
      <c r="E22" s="267"/>
      <c r="G22" s="66">
        <f t="shared" si="2"/>
        <v>0</v>
      </c>
      <c r="H22" s="66">
        <f t="shared" si="2"/>
        <v>0</v>
      </c>
      <c r="I22" s="66">
        <f t="shared" si="2"/>
        <v>0</v>
      </c>
      <c r="J22" s="66">
        <f t="shared" si="2"/>
        <v>0</v>
      </c>
      <c r="L22" s="66"/>
      <c r="M22" s="66"/>
      <c r="N22" s="66"/>
      <c r="O22" s="66"/>
      <c r="Q22" s="66"/>
      <c r="R22" s="66"/>
      <c r="S22" s="66"/>
      <c r="T22" s="66"/>
      <c r="W22" s="167"/>
      <c r="X22" s="66"/>
      <c r="Z22" s="66">
        <f t="shared" si="3"/>
        <v>0</v>
      </c>
      <c r="AA22" s="66">
        <f t="shared" si="4"/>
        <v>0</v>
      </c>
      <c r="AB22" s="66">
        <f t="shared" si="5"/>
        <v>0</v>
      </c>
      <c r="AC22" s="66">
        <f t="shared" si="6"/>
        <v>0</v>
      </c>
    </row>
    <row r="23" spans="2:29" ht="13.35" customHeight="1">
      <c r="B23" s="67" t="s">
        <v>308</v>
      </c>
      <c r="C23" s="68" t="s">
        <v>186</v>
      </c>
      <c r="D23" s="68">
        <v>3</v>
      </c>
      <c r="E23" s="267"/>
      <c r="G23" s="66">
        <f t="shared" si="2"/>
        <v>0</v>
      </c>
      <c r="H23" s="66">
        <f t="shared" si="2"/>
        <v>0</v>
      </c>
      <c r="I23" s="66">
        <f t="shared" si="2"/>
        <v>0</v>
      </c>
      <c r="J23" s="66">
        <f t="shared" si="2"/>
        <v>0</v>
      </c>
      <c r="L23" s="66"/>
      <c r="M23" s="66"/>
      <c r="N23" s="66"/>
      <c r="O23" s="66"/>
      <c r="Q23" s="66"/>
      <c r="R23" s="66"/>
      <c r="S23" s="66"/>
      <c r="T23" s="66"/>
      <c r="W23" s="167"/>
      <c r="X23" s="66"/>
      <c r="Z23" s="66">
        <f t="shared" si="3"/>
        <v>0</v>
      </c>
      <c r="AA23" s="66">
        <f t="shared" si="4"/>
        <v>0</v>
      </c>
      <c r="AB23" s="66">
        <f t="shared" si="5"/>
        <v>0</v>
      </c>
      <c r="AC23" s="66">
        <f t="shared" si="6"/>
        <v>0</v>
      </c>
    </row>
    <row r="24" spans="2:29" ht="13.35" customHeight="1">
      <c r="B24" s="67" t="s">
        <v>309</v>
      </c>
      <c r="C24" s="68" t="s">
        <v>186</v>
      </c>
      <c r="D24" s="68">
        <v>3</v>
      </c>
      <c r="E24" s="267"/>
      <c r="G24" s="66">
        <f t="shared" si="2"/>
        <v>0</v>
      </c>
      <c r="H24" s="66">
        <f t="shared" si="2"/>
        <v>0</v>
      </c>
      <c r="I24" s="66">
        <f t="shared" si="2"/>
        <v>0</v>
      </c>
      <c r="J24" s="66">
        <f t="shared" si="2"/>
        <v>0</v>
      </c>
      <c r="L24" s="66"/>
      <c r="M24" s="66"/>
      <c r="N24" s="66"/>
      <c r="O24" s="66"/>
      <c r="Q24" s="66"/>
      <c r="R24" s="66"/>
      <c r="S24" s="66"/>
      <c r="T24" s="66"/>
      <c r="W24" s="167"/>
      <c r="X24" s="66"/>
      <c r="Z24" s="66">
        <f t="shared" si="3"/>
        <v>0</v>
      </c>
      <c r="AA24" s="66">
        <f t="shared" si="4"/>
        <v>0</v>
      </c>
      <c r="AB24" s="66">
        <f t="shared" si="5"/>
        <v>0</v>
      </c>
      <c r="AC24" s="66">
        <f t="shared" si="6"/>
        <v>0</v>
      </c>
    </row>
    <row r="25" spans="2:29" ht="13.35" customHeight="1">
      <c r="B25" s="67" t="s">
        <v>310</v>
      </c>
      <c r="C25" s="68" t="s">
        <v>186</v>
      </c>
      <c r="D25" s="68">
        <v>3</v>
      </c>
      <c r="E25" s="267"/>
      <c r="G25" s="66">
        <f t="shared" si="2"/>
        <v>0</v>
      </c>
      <c r="H25" s="66">
        <f t="shared" si="2"/>
        <v>0</v>
      </c>
      <c r="I25" s="66">
        <f t="shared" si="2"/>
        <v>0</v>
      </c>
      <c r="J25" s="66">
        <f t="shared" si="2"/>
        <v>0</v>
      </c>
      <c r="L25" s="66"/>
      <c r="M25" s="66"/>
      <c r="N25" s="66"/>
      <c r="O25" s="66"/>
      <c r="Q25" s="66"/>
      <c r="R25" s="66"/>
      <c r="S25" s="66"/>
      <c r="T25" s="66"/>
      <c r="W25" s="167"/>
      <c r="X25" s="66"/>
      <c r="Z25" s="66">
        <f t="shared" si="3"/>
        <v>0</v>
      </c>
      <c r="AA25" s="66">
        <f t="shared" si="4"/>
        <v>0</v>
      </c>
      <c r="AB25" s="66">
        <f t="shared" si="5"/>
        <v>0</v>
      </c>
      <c r="AC25" s="66">
        <f t="shared" si="6"/>
        <v>0</v>
      </c>
    </row>
    <row r="26" spans="2:29" ht="13.35" customHeight="1">
      <c r="B26" s="67" t="s">
        <v>311</v>
      </c>
      <c r="C26" s="68" t="s">
        <v>186</v>
      </c>
      <c r="D26" s="68">
        <v>3</v>
      </c>
      <c r="E26" s="267"/>
      <c r="G26" s="66">
        <f t="shared" si="2"/>
        <v>0</v>
      </c>
      <c r="H26" s="66">
        <f t="shared" si="2"/>
        <v>0</v>
      </c>
      <c r="I26" s="66">
        <f t="shared" si="2"/>
        <v>0</v>
      </c>
      <c r="J26" s="66">
        <f t="shared" si="2"/>
        <v>0</v>
      </c>
      <c r="L26" s="66"/>
      <c r="M26" s="66"/>
      <c r="N26" s="66"/>
      <c r="O26" s="66"/>
      <c r="Q26" s="66"/>
      <c r="R26" s="66"/>
      <c r="S26" s="66"/>
      <c r="T26" s="66"/>
      <c r="W26" s="167"/>
      <c r="X26" s="66"/>
      <c r="Z26" s="66">
        <f t="shared" si="3"/>
        <v>0</v>
      </c>
      <c r="AA26" s="66">
        <f t="shared" si="4"/>
        <v>0</v>
      </c>
      <c r="AB26" s="66">
        <f t="shared" si="5"/>
        <v>0</v>
      </c>
      <c r="AC26" s="66">
        <f t="shared" si="6"/>
        <v>0</v>
      </c>
    </row>
    <row r="27" spans="2:29" ht="13.35" customHeight="1">
      <c r="B27" s="67" t="s">
        <v>312</v>
      </c>
      <c r="C27" s="68" t="s">
        <v>186</v>
      </c>
      <c r="D27" s="68">
        <v>3</v>
      </c>
      <c r="E27" s="267"/>
      <c r="G27" s="66">
        <f t="shared" si="2"/>
        <v>0</v>
      </c>
      <c r="H27" s="66">
        <f t="shared" si="2"/>
        <v>0</v>
      </c>
      <c r="I27" s="66">
        <f t="shared" si="2"/>
        <v>0</v>
      </c>
      <c r="J27" s="66">
        <f t="shared" si="2"/>
        <v>0</v>
      </c>
      <c r="L27" s="66"/>
      <c r="M27" s="66"/>
      <c r="N27" s="66"/>
      <c r="O27" s="66"/>
      <c r="Q27" s="66"/>
      <c r="R27" s="66"/>
      <c r="S27" s="66"/>
      <c r="T27" s="66"/>
      <c r="W27" s="167"/>
      <c r="X27" s="66"/>
      <c r="Z27" s="66">
        <f t="shared" si="3"/>
        <v>0</v>
      </c>
      <c r="AA27" s="66">
        <f t="shared" si="4"/>
        <v>0</v>
      </c>
      <c r="AB27" s="66">
        <f t="shared" si="5"/>
        <v>0</v>
      </c>
      <c r="AC27" s="66">
        <f t="shared" si="6"/>
        <v>0</v>
      </c>
    </row>
    <row r="28" spans="2:29" ht="13.35" customHeight="1">
      <c r="B28" s="67" t="s">
        <v>313</v>
      </c>
      <c r="C28" s="68" t="s">
        <v>186</v>
      </c>
      <c r="D28" s="68">
        <v>3</v>
      </c>
      <c r="E28" s="267"/>
      <c r="G28" s="66">
        <f t="shared" si="2"/>
        <v>0</v>
      </c>
      <c r="H28" s="66">
        <f t="shared" si="2"/>
        <v>0</v>
      </c>
      <c r="I28" s="66">
        <f t="shared" si="2"/>
        <v>0</v>
      </c>
      <c r="J28" s="66">
        <f t="shared" si="2"/>
        <v>0</v>
      </c>
      <c r="L28" s="66"/>
      <c r="M28" s="66"/>
      <c r="N28" s="66"/>
      <c r="O28" s="66"/>
      <c r="Q28" s="66"/>
      <c r="R28" s="66"/>
      <c r="S28" s="66"/>
      <c r="T28" s="66"/>
      <c r="W28" s="167"/>
      <c r="X28" s="66"/>
      <c r="Z28" s="66">
        <f t="shared" si="3"/>
        <v>0</v>
      </c>
      <c r="AA28" s="66">
        <f t="shared" si="4"/>
        <v>0</v>
      </c>
      <c r="AB28" s="66">
        <f t="shared" si="5"/>
        <v>0</v>
      </c>
      <c r="AC28" s="66">
        <f t="shared" si="6"/>
        <v>0</v>
      </c>
    </row>
    <row r="29" spans="2:29" ht="13.35" customHeight="1">
      <c r="B29" s="67" t="s">
        <v>314</v>
      </c>
      <c r="C29" s="68" t="s">
        <v>186</v>
      </c>
      <c r="D29" s="68">
        <v>3</v>
      </c>
      <c r="E29" s="267"/>
      <c r="G29" s="66">
        <f t="shared" si="2"/>
        <v>0</v>
      </c>
      <c r="H29" s="66">
        <f t="shared" si="2"/>
        <v>0</v>
      </c>
      <c r="I29" s="66">
        <f t="shared" si="2"/>
        <v>0</v>
      </c>
      <c r="J29" s="66">
        <f t="shared" si="2"/>
        <v>0</v>
      </c>
      <c r="L29" s="66"/>
      <c r="M29" s="66"/>
      <c r="N29" s="66"/>
      <c r="O29" s="66"/>
      <c r="Q29" s="66"/>
      <c r="R29" s="66"/>
      <c r="S29" s="66"/>
      <c r="T29" s="66"/>
      <c r="W29" s="167"/>
      <c r="X29" s="66"/>
      <c r="Z29" s="66">
        <f t="shared" si="3"/>
        <v>0</v>
      </c>
      <c r="AA29" s="66">
        <f t="shared" si="4"/>
        <v>0</v>
      </c>
      <c r="AB29" s="66">
        <f t="shared" si="5"/>
        <v>0</v>
      </c>
      <c r="AC29" s="66">
        <f t="shared" si="6"/>
        <v>0</v>
      </c>
    </row>
    <row r="30" spans="2:29" ht="13.35" customHeight="1">
      <c r="B30" s="67" t="s">
        <v>315</v>
      </c>
      <c r="C30" s="68" t="s">
        <v>186</v>
      </c>
      <c r="D30" s="68">
        <v>3</v>
      </c>
      <c r="E30" s="267"/>
      <c r="G30" s="66">
        <f t="shared" si="2"/>
        <v>0</v>
      </c>
      <c r="H30" s="66">
        <f t="shared" si="2"/>
        <v>0</v>
      </c>
      <c r="I30" s="66">
        <f t="shared" si="2"/>
        <v>0</v>
      </c>
      <c r="J30" s="66">
        <f t="shared" si="2"/>
        <v>0</v>
      </c>
      <c r="L30" s="66"/>
      <c r="M30" s="66"/>
      <c r="N30" s="66"/>
      <c r="O30" s="66"/>
      <c r="Q30" s="66"/>
      <c r="R30" s="66"/>
      <c r="S30" s="66"/>
      <c r="T30" s="66"/>
      <c r="W30" s="167"/>
      <c r="X30" s="66"/>
      <c r="Z30" s="66">
        <f t="shared" si="3"/>
        <v>0</v>
      </c>
      <c r="AA30" s="66">
        <f t="shared" si="4"/>
        <v>0</v>
      </c>
      <c r="AB30" s="66">
        <f t="shared" si="5"/>
        <v>0</v>
      </c>
      <c r="AC30" s="66">
        <f t="shared" si="6"/>
        <v>0</v>
      </c>
    </row>
    <row r="31" spans="2:29" ht="13.35" customHeight="1">
      <c r="B31" s="67" t="s">
        <v>316</v>
      </c>
      <c r="C31" s="68" t="s">
        <v>186</v>
      </c>
      <c r="D31" s="68">
        <v>3</v>
      </c>
      <c r="E31" s="267"/>
      <c r="G31" s="66">
        <f t="shared" si="2"/>
        <v>0</v>
      </c>
      <c r="H31" s="66">
        <f t="shared" si="2"/>
        <v>0</v>
      </c>
      <c r="I31" s="66">
        <f t="shared" si="2"/>
        <v>0</v>
      </c>
      <c r="J31" s="66">
        <f t="shared" si="2"/>
        <v>0</v>
      </c>
      <c r="L31" s="66"/>
      <c r="M31" s="66"/>
      <c r="N31" s="66"/>
      <c r="O31" s="66"/>
      <c r="Q31" s="66"/>
      <c r="R31" s="66"/>
      <c r="S31" s="66"/>
      <c r="T31" s="66"/>
      <c r="W31" s="167"/>
      <c r="X31" s="66"/>
      <c r="Z31" s="66">
        <f t="shared" si="3"/>
        <v>0</v>
      </c>
      <c r="AA31" s="66">
        <f t="shared" si="4"/>
        <v>0</v>
      </c>
      <c r="AB31" s="66">
        <f t="shared" si="5"/>
        <v>0</v>
      </c>
      <c r="AC31" s="66">
        <f t="shared" si="6"/>
        <v>0</v>
      </c>
    </row>
    <row r="32" spans="2:29" ht="13.35" customHeight="1">
      <c r="B32" s="67" t="s">
        <v>317</v>
      </c>
      <c r="C32" s="68" t="s">
        <v>186</v>
      </c>
      <c r="D32" s="68">
        <v>3</v>
      </c>
      <c r="E32" s="267"/>
      <c r="G32" s="66">
        <f t="shared" si="2"/>
        <v>0</v>
      </c>
      <c r="H32" s="66">
        <f t="shared" si="2"/>
        <v>0</v>
      </c>
      <c r="I32" s="66">
        <f t="shared" si="2"/>
        <v>0</v>
      </c>
      <c r="J32" s="66">
        <f t="shared" si="2"/>
        <v>0</v>
      </c>
      <c r="L32" s="66"/>
      <c r="M32" s="66"/>
      <c r="N32" s="66"/>
      <c r="O32" s="66"/>
      <c r="Q32" s="66"/>
      <c r="R32" s="66"/>
      <c r="S32" s="66"/>
      <c r="T32" s="66"/>
      <c r="W32" s="167"/>
      <c r="X32" s="66"/>
      <c r="Z32" s="66">
        <f t="shared" si="3"/>
        <v>0</v>
      </c>
      <c r="AA32" s="66">
        <f t="shared" si="4"/>
        <v>0</v>
      </c>
      <c r="AB32" s="66">
        <f t="shared" si="5"/>
        <v>0</v>
      </c>
      <c r="AC32" s="66">
        <f t="shared" si="6"/>
        <v>0</v>
      </c>
    </row>
    <row r="33" spans="2:29" ht="13.35" customHeight="1">
      <c r="B33" s="67" t="s">
        <v>318</v>
      </c>
      <c r="C33" s="68" t="s">
        <v>186</v>
      </c>
      <c r="D33" s="68">
        <v>3</v>
      </c>
      <c r="E33" s="267"/>
      <c r="G33" s="66">
        <f t="shared" si="2"/>
        <v>0</v>
      </c>
      <c r="H33" s="66">
        <f t="shared" si="2"/>
        <v>0</v>
      </c>
      <c r="I33" s="66">
        <f t="shared" si="2"/>
        <v>0</v>
      </c>
      <c r="J33" s="66">
        <f t="shared" si="2"/>
        <v>0</v>
      </c>
      <c r="L33" s="66"/>
      <c r="M33" s="66"/>
      <c r="N33" s="66"/>
      <c r="O33" s="66"/>
      <c r="Q33" s="66"/>
      <c r="R33" s="66"/>
      <c r="S33" s="66"/>
      <c r="T33" s="66"/>
      <c r="W33" s="167"/>
      <c r="X33" s="66"/>
      <c r="Z33" s="66">
        <f t="shared" si="3"/>
        <v>0</v>
      </c>
      <c r="AA33" s="66">
        <f t="shared" si="4"/>
        <v>0</v>
      </c>
      <c r="AB33" s="66">
        <f t="shared" si="5"/>
        <v>0</v>
      </c>
      <c r="AC33" s="66">
        <f t="shared" si="6"/>
        <v>0</v>
      </c>
    </row>
    <row r="34" spans="2:29" ht="13.35" customHeight="1">
      <c r="B34" s="67" t="s">
        <v>319</v>
      </c>
      <c r="C34" s="68" t="s">
        <v>186</v>
      </c>
      <c r="D34" s="68">
        <v>3</v>
      </c>
      <c r="E34" s="267"/>
      <c r="G34" s="66">
        <f t="shared" si="2"/>
        <v>0</v>
      </c>
      <c r="H34" s="66">
        <f t="shared" si="2"/>
        <v>0</v>
      </c>
      <c r="I34" s="66">
        <f t="shared" si="2"/>
        <v>0</v>
      </c>
      <c r="J34" s="66">
        <f t="shared" si="2"/>
        <v>0</v>
      </c>
      <c r="L34" s="66"/>
      <c r="M34" s="66"/>
      <c r="N34" s="66"/>
      <c r="O34" s="66"/>
      <c r="Q34" s="66"/>
      <c r="R34" s="66"/>
      <c r="S34" s="66"/>
      <c r="T34" s="66"/>
      <c r="W34" s="167"/>
      <c r="X34" s="66"/>
      <c r="Z34" s="66">
        <f t="shared" si="3"/>
        <v>0</v>
      </c>
      <c r="AA34" s="66">
        <f t="shared" si="4"/>
        <v>0</v>
      </c>
      <c r="AB34" s="66">
        <f t="shared" si="5"/>
        <v>0</v>
      </c>
      <c r="AC34" s="66">
        <f t="shared" si="6"/>
        <v>0</v>
      </c>
    </row>
    <row r="35" spans="2:29" ht="13.35" customHeight="1">
      <c r="B35" s="67" t="s">
        <v>320</v>
      </c>
      <c r="C35" s="68" t="s">
        <v>186</v>
      </c>
      <c r="D35" s="68">
        <v>3</v>
      </c>
      <c r="E35" s="267"/>
      <c r="G35" s="66">
        <f t="shared" si="2"/>
        <v>0</v>
      </c>
      <c r="H35" s="66">
        <f t="shared" si="2"/>
        <v>0</v>
      </c>
      <c r="I35" s="66">
        <f t="shared" si="2"/>
        <v>0</v>
      </c>
      <c r="J35" s="66">
        <f t="shared" si="2"/>
        <v>0</v>
      </c>
      <c r="L35" s="66"/>
      <c r="M35" s="66"/>
      <c r="N35" s="66"/>
      <c r="O35" s="66"/>
      <c r="Q35" s="66"/>
      <c r="R35" s="66"/>
      <c r="S35" s="66"/>
      <c r="T35" s="66"/>
      <c r="W35" s="167"/>
      <c r="X35" s="66"/>
      <c r="Z35" s="66">
        <f t="shared" si="3"/>
        <v>0</v>
      </c>
      <c r="AA35" s="66">
        <f t="shared" si="4"/>
        <v>0</v>
      </c>
      <c r="AB35" s="66">
        <f t="shared" si="5"/>
        <v>0</v>
      </c>
      <c r="AC35" s="66">
        <f t="shared" si="6"/>
        <v>0</v>
      </c>
    </row>
    <row r="36" spans="2:29" ht="13.35" customHeight="1">
      <c r="B36" s="67" t="s">
        <v>321</v>
      </c>
      <c r="C36" s="68" t="s">
        <v>186</v>
      </c>
      <c r="D36" s="68">
        <v>3</v>
      </c>
      <c r="E36" s="267"/>
      <c r="G36" s="66">
        <f t="shared" si="2"/>
        <v>0</v>
      </c>
      <c r="H36" s="66">
        <f t="shared" si="2"/>
        <v>0</v>
      </c>
      <c r="I36" s="66">
        <f t="shared" si="2"/>
        <v>0</v>
      </c>
      <c r="J36" s="66">
        <f t="shared" si="2"/>
        <v>0</v>
      </c>
      <c r="L36" s="66"/>
      <c r="M36" s="66"/>
      <c r="N36" s="66"/>
      <c r="O36" s="66"/>
      <c r="Q36" s="66"/>
      <c r="R36" s="66"/>
      <c r="S36" s="66"/>
      <c r="T36" s="66"/>
      <c r="W36" s="167"/>
      <c r="X36" s="66"/>
      <c r="Z36" s="66">
        <f t="shared" si="3"/>
        <v>0</v>
      </c>
      <c r="AA36" s="66">
        <f t="shared" si="4"/>
        <v>0</v>
      </c>
      <c r="AB36" s="66">
        <f t="shared" si="5"/>
        <v>0</v>
      </c>
      <c r="AC36" s="66">
        <f t="shared" si="6"/>
        <v>0</v>
      </c>
    </row>
    <row r="37" spans="2:29" ht="13.35" customHeight="1">
      <c r="B37" s="67" t="s">
        <v>322</v>
      </c>
      <c r="C37" s="68" t="s">
        <v>186</v>
      </c>
      <c r="D37" s="68">
        <v>3</v>
      </c>
      <c r="E37" s="267"/>
      <c r="G37" s="66">
        <f t="shared" si="2"/>
        <v>0</v>
      </c>
      <c r="H37" s="66">
        <f t="shared" si="2"/>
        <v>0</v>
      </c>
      <c r="I37" s="66">
        <f t="shared" si="2"/>
        <v>0</v>
      </c>
      <c r="J37" s="66">
        <f t="shared" si="2"/>
        <v>0</v>
      </c>
      <c r="L37" s="66"/>
      <c r="M37" s="66"/>
      <c r="N37" s="66"/>
      <c r="O37" s="66"/>
      <c r="Q37" s="66"/>
      <c r="R37" s="66"/>
      <c r="S37" s="66"/>
      <c r="T37" s="66"/>
      <c r="W37" s="167"/>
      <c r="X37" s="66"/>
      <c r="Z37" s="66">
        <f t="shared" si="3"/>
        <v>0</v>
      </c>
      <c r="AA37" s="66">
        <f t="shared" si="4"/>
        <v>0</v>
      </c>
      <c r="AB37" s="66">
        <f t="shared" si="5"/>
        <v>0</v>
      </c>
      <c r="AC37" s="66">
        <f t="shared" si="6"/>
        <v>0</v>
      </c>
    </row>
    <row r="38" spans="2:29" ht="13.35" customHeight="1">
      <c r="B38" s="67" t="s">
        <v>323</v>
      </c>
      <c r="C38" s="68" t="s">
        <v>186</v>
      </c>
      <c r="D38" s="68">
        <v>3</v>
      </c>
      <c r="E38" s="267"/>
      <c r="G38" s="66">
        <f t="shared" si="2"/>
        <v>0</v>
      </c>
      <c r="H38" s="66">
        <f t="shared" si="2"/>
        <v>0</v>
      </c>
      <c r="I38" s="66">
        <f t="shared" si="2"/>
        <v>0</v>
      </c>
      <c r="J38" s="66">
        <f t="shared" si="2"/>
        <v>0</v>
      </c>
      <c r="L38" s="66"/>
      <c r="M38" s="66"/>
      <c r="N38" s="66"/>
      <c r="O38" s="66"/>
      <c r="Q38" s="66"/>
      <c r="R38" s="66"/>
      <c r="S38" s="66"/>
      <c r="T38" s="66"/>
      <c r="W38" s="167"/>
      <c r="X38" s="66"/>
      <c r="Z38" s="66">
        <f t="shared" si="3"/>
        <v>0</v>
      </c>
      <c r="AA38" s="66">
        <f t="shared" si="4"/>
        <v>0</v>
      </c>
      <c r="AB38" s="66">
        <f t="shared" si="5"/>
        <v>0</v>
      </c>
      <c r="AC38" s="66">
        <f t="shared" si="6"/>
        <v>0</v>
      </c>
    </row>
    <row r="39" spans="2:29" ht="13.35" customHeight="1">
      <c r="B39" s="67" t="s">
        <v>324</v>
      </c>
      <c r="C39" s="68" t="s">
        <v>186</v>
      </c>
      <c r="D39" s="68">
        <v>3</v>
      </c>
      <c r="E39" s="267"/>
      <c r="G39" s="66">
        <f t="shared" si="2"/>
        <v>0</v>
      </c>
      <c r="H39" s="66">
        <f t="shared" si="2"/>
        <v>0</v>
      </c>
      <c r="I39" s="66">
        <f t="shared" si="2"/>
        <v>0</v>
      </c>
      <c r="J39" s="66">
        <f t="shared" si="2"/>
        <v>0</v>
      </c>
      <c r="L39" s="66"/>
      <c r="M39" s="66"/>
      <c r="N39" s="66"/>
      <c r="O39" s="66"/>
      <c r="Q39" s="66"/>
      <c r="R39" s="66"/>
      <c r="S39" s="66"/>
      <c r="T39" s="66"/>
      <c r="W39" s="167"/>
      <c r="X39" s="66"/>
      <c r="Z39" s="66">
        <f t="shared" si="3"/>
        <v>0</v>
      </c>
      <c r="AA39" s="66">
        <f t="shared" si="4"/>
        <v>0</v>
      </c>
      <c r="AB39" s="66">
        <f t="shared" si="5"/>
        <v>0</v>
      </c>
      <c r="AC39" s="66">
        <f t="shared" si="6"/>
        <v>0</v>
      </c>
    </row>
    <row r="40" spans="2:29" ht="13.35" customHeight="1">
      <c r="B40" s="67" t="s">
        <v>325</v>
      </c>
      <c r="C40" s="68" t="s">
        <v>186</v>
      </c>
      <c r="D40" s="68">
        <v>3</v>
      </c>
      <c r="E40" s="267"/>
      <c r="G40" s="66">
        <f t="shared" si="2"/>
        <v>0</v>
      </c>
      <c r="H40" s="66">
        <f t="shared" si="2"/>
        <v>0</v>
      </c>
      <c r="I40" s="66">
        <f t="shared" si="2"/>
        <v>0</v>
      </c>
      <c r="J40" s="66">
        <f t="shared" si="2"/>
        <v>0</v>
      </c>
      <c r="L40" s="66"/>
      <c r="M40" s="66"/>
      <c r="N40" s="66"/>
      <c r="O40" s="66"/>
      <c r="Q40" s="66"/>
      <c r="R40" s="66"/>
      <c r="S40" s="66"/>
      <c r="T40" s="66"/>
      <c r="W40" s="167"/>
      <c r="X40" s="66"/>
      <c r="Z40" s="66">
        <f t="shared" si="3"/>
        <v>0</v>
      </c>
      <c r="AA40" s="66">
        <f t="shared" si="4"/>
        <v>0</v>
      </c>
      <c r="AB40" s="66">
        <f t="shared" si="5"/>
        <v>0</v>
      </c>
      <c r="AC40" s="66">
        <f t="shared" si="6"/>
        <v>0</v>
      </c>
    </row>
    <row r="41" spans="2:29" ht="13.35" customHeight="1">
      <c r="B41" s="67" t="s">
        <v>326</v>
      </c>
      <c r="C41" s="68" t="s">
        <v>186</v>
      </c>
      <c r="D41" s="68">
        <v>3</v>
      </c>
      <c r="E41" s="267"/>
      <c r="G41" s="66">
        <f t="shared" si="2"/>
        <v>0</v>
      </c>
      <c r="H41" s="66">
        <f t="shared" si="2"/>
        <v>0</v>
      </c>
      <c r="I41" s="66">
        <f t="shared" si="2"/>
        <v>0</v>
      </c>
      <c r="J41" s="66">
        <f t="shared" si="2"/>
        <v>0</v>
      </c>
      <c r="L41" s="66"/>
      <c r="M41" s="66"/>
      <c r="N41" s="66"/>
      <c r="O41" s="66"/>
      <c r="Q41" s="66"/>
      <c r="R41" s="66"/>
      <c r="S41" s="66"/>
      <c r="T41" s="66"/>
      <c r="W41" s="167"/>
      <c r="X41" s="66"/>
      <c r="Z41" s="66">
        <f t="shared" si="3"/>
        <v>0</v>
      </c>
      <c r="AA41" s="66">
        <f t="shared" si="4"/>
        <v>0</v>
      </c>
      <c r="AB41" s="66">
        <f t="shared" si="5"/>
        <v>0</v>
      </c>
      <c r="AC41" s="66">
        <f t="shared" si="6"/>
        <v>0</v>
      </c>
    </row>
    <row r="42" spans="2:29" ht="13.35" customHeight="1">
      <c r="B42" s="67" t="s">
        <v>327</v>
      </c>
      <c r="C42" s="68" t="s">
        <v>186</v>
      </c>
      <c r="D42" s="68">
        <v>3</v>
      </c>
      <c r="E42" s="267"/>
      <c r="G42" s="66">
        <f t="shared" si="2"/>
        <v>0</v>
      </c>
      <c r="H42" s="66">
        <f t="shared" si="2"/>
        <v>0</v>
      </c>
      <c r="I42" s="66">
        <f t="shared" si="2"/>
        <v>0</v>
      </c>
      <c r="J42" s="66">
        <f t="shared" si="2"/>
        <v>0</v>
      </c>
      <c r="L42" s="66"/>
      <c r="M42" s="66"/>
      <c r="N42" s="66"/>
      <c r="O42" s="66"/>
      <c r="Q42" s="66"/>
      <c r="R42" s="66"/>
      <c r="S42" s="66"/>
      <c r="T42" s="66"/>
      <c r="W42" s="167"/>
      <c r="X42" s="66"/>
      <c r="Z42" s="66">
        <f t="shared" si="3"/>
        <v>0</v>
      </c>
      <c r="AA42" s="66">
        <f t="shared" si="4"/>
        <v>0</v>
      </c>
      <c r="AB42" s="66">
        <f t="shared" si="5"/>
        <v>0</v>
      </c>
      <c r="AC42" s="66">
        <f t="shared" si="6"/>
        <v>0</v>
      </c>
    </row>
    <row r="43" spans="2:29" ht="13.35" customHeight="1">
      <c r="B43" s="67" t="s">
        <v>328</v>
      </c>
      <c r="C43" s="68" t="s">
        <v>186</v>
      </c>
      <c r="D43" s="68">
        <v>3</v>
      </c>
      <c r="E43" s="267"/>
      <c r="G43" s="66">
        <f t="shared" si="2"/>
        <v>0</v>
      </c>
      <c r="H43" s="66">
        <f t="shared" si="2"/>
        <v>0</v>
      </c>
      <c r="I43" s="66">
        <f t="shared" si="2"/>
        <v>0</v>
      </c>
      <c r="J43" s="66">
        <f t="shared" si="2"/>
        <v>0</v>
      </c>
      <c r="L43" s="66"/>
      <c r="M43" s="66"/>
      <c r="N43" s="66"/>
      <c r="O43" s="66"/>
      <c r="Q43" s="66"/>
      <c r="R43" s="66"/>
      <c r="S43" s="66"/>
      <c r="T43" s="66"/>
      <c r="W43" s="167"/>
      <c r="X43" s="66"/>
      <c r="Z43" s="66">
        <f t="shared" si="3"/>
        <v>0</v>
      </c>
      <c r="AA43" s="66">
        <f t="shared" si="4"/>
        <v>0</v>
      </c>
      <c r="AB43" s="66">
        <f t="shared" si="5"/>
        <v>0</v>
      </c>
      <c r="AC43" s="66">
        <f t="shared" si="6"/>
        <v>0</v>
      </c>
    </row>
    <row r="44" spans="2:29" ht="13.35" customHeight="1">
      <c r="B44" s="67" t="s">
        <v>329</v>
      </c>
      <c r="C44" s="68" t="s">
        <v>186</v>
      </c>
      <c r="D44" s="68">
        <v>3</v>
      </c>
      <c r="E44" s="267"/>
      <c r="G44" s="66">
        <f t="shared" si="2"/>
        <v>0</v>
      </c>
      <c r="H44" s="66">
        <f t="shared" si="2"/>
        <v>0</v>
      </c>
      <c r="I44" s="66">
        <f t="shared" si="2"/>
        <v>0</v>
      </c>
      <c r="J44" s="66">
        <f t="shared" si="2"/>
        <v>0</v>
      </c>
      <c r="L44" s="66"/>
      <c r="M44" s="66"/>
      <c r="N44" s="66"/>
      <c r="O44" s="66"/>
      <c r="Q44" s="66"/>
      <c r="R44" s="66"/>
      <c r="S44" s="66"/>
      <c r="T44" s="66"/>
      <c r="W44" s="167"/>
      <c r="X44" s="66"/>
      <c r="Z44" s="66">
        <f t="shared" si="3"/>
        <v>0</v>
      </c>
      <c r="AA44" s="66">
        <f t="shared" si="4"/>
        <v>0</v>
      </c>
      <c r="AB44" s="66">
        <f t="shared" si="5"/>
        <v>0</v>
      </c>
      <c r="AC44" s="66">
        <f t="shared" si="6"/>
        <v>0</v>
      </c>
    </row>
    <row r="45" spans="2:29" ht="13.35" customHeight="1">
      <c r="B45" s="67" t="s">
        <v>330</v>
      </c>
      <c r="C45" s="68" t="s">
        <v>186</v>
      </c>
      <c r="D45" s="68">
        <v>3</v>
      </c>
      <c r="E45" s="267"/>
      <c r="G45" s="66">
        <f t="shared" si="2"/>
        <v>0</v>
      </c>
      <c r="H45" s="66">
        <f t="shared" si="2"/>
        <v>0</v>
      </c>
      <c r="I45" s="66">
        <f t="shared" si="2"/>
        <v>0</v>
      </c>
      <c r="J45" s="66">
        <f t="shared" si="2"/>
        <v>0</v>
      </c>
      <c r="L45" s="66"/>
      <c r="M45" s="66"/>
      <c r="N45" s="66"/>
      <c r="O45" s="66"/>
      <c r="Q45" s="66"/>
      <c r="R45" s="66"/>
      <c r="S45" s="66"/>
      <c r="T45" s="66"/>
      <c r="W45" s="167"/>
      <c r="X45" s="66"/>
      <c r="Z45" s="66">
        <f t="shared" si="3"/>
        <v>0</v>
      </c>
      <c r="AA45" s="66">
        <f t="shared" si="4"/>
        <v>0</v>
      </c>
      <c r="AB45" s="66">
        <f t="shared" si="5"/>
        <v>0</v>
      </c>
      <c r="AC45" s="66">
        <f t="shared" si="6"/>
        <v>0</v>
      </c>
    </row>
    <row r="46" spans="2:29" ht="13.35" customHeight="1">
      <c r="B46" s="67" t="s">
        <v>331</v>
      </c>
      <c r="C46" s="68" t="s">
        <v>186</v>
      </c>
      <c r="D46" s="68">
        <v>3</v>
      </c>
      <c r="E46" s="267"/>
      <c r="G46" s="66">
        <f t="shared" si="2"/>
        <v>0</v>
      </c>
      <c r="H46" s="66">
        <f t="shared" si="2"/>
        <v>0</v>
      </c>
      <c r="I46" s="66">
        <f t="shared" si="2"/>
        <v>0</v>
      </c>
      <c r="J46" s="66">
        <f t="shared" si="2"/>
        <v>0</v>
      </c>
      <c r="L46" s="66"/>
      <c r="M46" s="66"/>
      <c r="N46" s="66"/>
      <c r="O46" s="66"/>
      <c r="Q46" s="66"/>
      <c r="R46" s="66"/>
      <c r="S46" s="66"/>
      <c r="T46" s="66"/>
      <c r="W46" s="167"/>
      <c r="X46" s="66"/>
      <c r="Z46" s="66">
        <f t="shared" si="3"/>
        <v>0</v>
      </c>
      <c r="AA46" s="66">
        <f t="shared" si="4"/>
        <v>0</v>
      </c>
      <c r="AB46" s="66">
        <f t="shared" si="5"/>
        <v>0</v>
      </c>
      <c r="AC46" s="66">
        <f t="shared" si="6"/>
        <v>0</v>
      </c>
    </row>
    <row r="47" spans="2:29" ht="13.35" customHeight="1">
      <c r="B47" s="67" t="s">
        <v>332</v>
      </c>
      <c r="C47" s="68" t="s">
        <v>186</v>
      </c>
      <c r="D47" s="68">
        <v>3</v>
      </c>
      <c r="E47" s="267"/>
      <c r="G47" s="66">
        <f t="shared" si="2"/>
        <v>0</v>
      </c>
      <c r="H47" s="66">
        <f t="shared" si="2"/>
        <v>0</v>
      </c>
      <c r="I47" s="66">
        <f t="shared" si="2"/>
        <v>0</v>
      </c>
      <c r="J47" s="66">
        <f t="shared" si="2"/>
        <v>0</v>
      </c>
      <c r="L47" s="66"/>
      <c r="M47" s="66"/>
      <c r="N47" s="66"/>
      <c r="O47" s="66"/>
      <c r="Q47" s="66"/>
      <c r="R47" s="66"/>
      <c r="S47" s="66"/>
      <c r="T47" s="66"/>
      <c r="W47" s="167"/>
      <c r="X47" s="66"/>
      <c r="Z47" s="66">
        <f t="shared" si="3"/>
        <v>0</v>
      </c>
      <c r="AA47" s="66">
        <f t="shared" si="4"/>
        <v>0</v>
      </c>
      <c r="AB47" s="66">
        <f t="shared" si="5"/>
        <v>0</v>
      </c>
      <c r="AC47" s="66">
        <f t="shared" si="6"/>
        <v>0</v>
      </c>
    </row>
    <row r="48" spans="2:29" ht="13.35" customHeight="1">
      <c r="B48" s="67" t="s">
        <v>333</v>
      </c>
      <c r="C48" s="68" t="s">
        <v>186</v>
      </c>
      <c r="D48" s="68">
        <v>3</v>
      </c>
      <c r="E48" s="267"/>
      <c r="G48" s="66">
        <f t="shared" si="2"/>
        <v>0</v>
      </c>
      <c r="H48" s="66">
        <f t="shared" si="2"/>
        <v>0</v>
      </c>
      <c r="I48" s="66">
        <f t="shared" si="2"/>
        <v>0</v>
      </c>
      <c r="J48" s="66">
        <f t="shared" si="2"/>
        <v>0</v>
      </c>
      <c r="L48" s="66"/>
      <c r="M48" s="66"/>
      <c r="N48" s="66"/>
      <c r="O48" s="66"/>
      <c r="Q48" s="66"/>
      <c r="R48" s="66"/>
      <c r="S48" s="66"/>
      <c r="T48" s="66"/>
      <c r="W48" s="167"/>
      <c r="X48" s="66"/>
      <c r="Z48" s="66">
        <f t="shared" si="3"/>
        <v>0</v>
      </c>
      <c r="AA48" s="66">
        <f t="shared" si="4"/>
        <v>0</v>
      </c>
      <c r="AB48" s="66">
        <f t="shared" si="5"/>
        <v>0</v>
      </c>
      <c r="AC48" s="66">
        <f t="shared" si="6"/>
        <v>0</v>
      </c>
    </row>
    <row r="49" spans="2:29" ht="13.35" customHeight="1">
      <c r="B49" s="67" t="s">
        <v>334</v>
      </c>
      <c r="C49" s="68" t="s">
        <v>186</v>
      </c>
      <c r="D49" s="68">
        <v>3</v>
      </c>
      <c r="E49" s="267"/>
      <c r="G49" s="66">
        <f t="shared" si="2"/>
        <v>0</v>
      </c>
      <c r="H49" s="66">
        <f t="shared" si="2"/>
        <v>0</v>
      </c>
      <c r="I49" s="66">
        <f t="shared" si="2"/>
        <v>0</v>
      </c>
      <c r="J49" s="66">
        <f t="shared" si="2"/>
        <v>0</v>
      </c>
      <c r="L49" s="66"/>
      <c r="M49" s="66"/>
      <c r="N49" s="66"/>
      <c r="O49" s="66"/>
      <c r="Q49" s="66"/>
      <c r="R49" s="66"/>
      <c r="S49" s="66"/>
      <c r="T49" s="66"/>
      <c r="W49" s="167"/>
      <c r="X49" s="66"/>
      <c r="Z49" s="66">
        <f t="shared" si="3"/>
        <v>0</v>
      </c>
      <c r="AA49" s="66">
        <f t="shared" si="4"/>
        <v>0</v>
      </c>
      <c r="AB49" s="66">
        <f t="shared" si="5"/>
        <v>0</v>
      </c>
      <c r="AC49" s="66">
        <f t="shared" si="6"/>
        <v>0</v>
      </c>
    </row>
    <row r="50" spans="2:29" ht="13.35" customHeight="1">
      <c r="B50" s="67" t="s">
        <v>335</v>
      </c>
      <c r="C50" s="68" t="s">
        <v>186</v>
      </c>
      <c r="D50" s="68">
        <v>3</v>
      </c>
      <c r="E50" s="267"/>
      <c r="G50" s="66">
        <f t="shared" si="2"/>
        <v>0</v>
      </c>
      <c r="H50" s="66">
        <f t="shared" si="2"/>
        <v>0</v>
      </c>
      <c r="I50" s="66">
        <f t="shared" si="2"/>
        <v>0</v>
      </c>
      <c r="J50" s="66">
        <f t="shared" si="2"/>
        <v>0</v>
      </c>
      <c r="L50" s="66"/>
      <c r="M50" s="66"/>
      <c r="N50" s="66"/>
      <c r="O50" s="66"/>
      <c r="Q50" s="66"/>
      <c r="R50" s="66"/>
      <c r="S50" s="66"/>
      <c r="T50" s="66"/>
      <c r="W50" s="167"/>
      <c r="X50" s="66"/>
      <c r="Z50" s="66">
        <f t="shared" si="3"/>
        <v>0</v>
      </c>
      <c r="AA50" s="66">
        <f t="shared" si="4"/>
        <v>0</v>
      </c>
      <c r="AB50" s="66">
        <f t="shared" si="5"/>
        <v>0</v>
      </c>
      <c r="AC50" s="66">
        <f t="shared" si="6"/>
        <v>0</v>
      </c>
    </row>
    <row r="51" spans="2:29" ht="13.35" customHeight="1">
      <c r="B51" s="67" t="s">
        <v>336</v>
      </c>
      <c r="C51" s="68" t="s">
        <v>186</v>
      </c>
      <c r="D51" s="68">
        <v>3</v>
      </c>
      <c r="E51" s="267"/>
      <c r="G51" s="66">
        <f t="shared" si="2"/>
        <v>0</v>
      </c>
      <c r="H51" s="66">
        <f t="shared" si="2"/>
        <v>0</v>
      </c>
      <c r="I51" s="66">
        <f t="shared" si="2"/>
        <v>0</v>
      </c>
      <c r="J51" s="66">
        <f t="shared" si="2"/>
        <v>0</v>
      </c>
      <c r="L51" s="66"/>
      <c r="M51" s="66"/>
      <c r="N51" s="66"/>
      <c r="O51" s="66"/>
      <c r="Q51" s="66"/>
      <c r="R51" s="66"/>
      <c r="S51" s="66"/>
      <c r="T51" s="66"/>
      <c r="W51" s="167"/>
      <c r="X51" s="66"/>
      <c r="Z51" s="66">
        <f t="shared" si="3"/>
        <v>0</v>
      </c>
      <c r="AA51" s="66">
        <f t="shared" si="4"/>
        <v>0</v>
      </c>
      <c r="AB51" s="66">
        <f t="shared" si="5"/>
        <v>0</v>
      </c>
      <c r="AC51" s="66">
        <f t="shared" si="6"/>
        <v>0</v>
      </c>
    </row>
    <row r="52" spans="2:29" ht="13.35" customHeight="1">
      <c r="B52" s="67" t="s">
        <v>337</v>
      </c>
      <c r="C52" s="68" t="s">
        <v>186</v>
      </c>
      <c r="D52" s="68">
        <v>3</v>
      </c>
      <c r="E52" s="267"/>
      <c r="G52" s="66">
        <f t="shared" si="2"/>
        <v>0</v>
      </c>
      <c r="H52" s="66">
        <f t="shared" si="2"/>
        <v>0</v>
      </c>
      <c r="I52" s="66">
        <f t="shared" si="2"/>
        <v>0</v>
      </c>
      <c r="J52" s="66">
        <f t="shared" si="2"/>
        <v>0</v>
      </c>
      <c r="L52" s="66"/>
      <c r="M52" s="66"/>
      <c r="N52" s="66"/>
      <c r="O52" s="66"/>
      <c r="Q52" s="66"/>
      <c r="R52" s="66"/>
      <c r="S52" s="66"/>
      <c r="T52" s="66"/>
      <c r="W52" s="167"/>
      <c r="X52" s="66"/>
      <c r="Z52" s="66">
        <f t="shared" si="3"/>
        <v>0</v>
      </c>
      <c r="AA52" s="66">
        <f t="shared" si="4"/>
        <v>0</v>
      </c>
      <c r="AB52" s="66">
        <f t="shared" si="5"/>
        <v>0</v>
      </c>
      <c r="AC52" s="66">
        <f t="shared" si="6"/>
        <v>0</v>
      </c>
    </row>
    <row r="53" spans="2:29" ht="13.35" customHeight="1">
      <c r="B53" s="67" t="s">
        <v>338</v>
      </c>
      <c r="C53" s="68" t="s">
        <v>186</v>
      </c>
      <c r="D53" s="68">
        <v>3</v>
      </c>
      <c r="E53" s="267"/>
      <c r="G53" s="66">
        <f t="shared" si="2"/>
        <v>0</v>
      </c>
      <c r="H53" s="66">
        <f t="shared" si="2"/>
        <v>0</v>
      </c>
      <c r="I53" s="66">
        <f t="shared" si="2"/>
        <v>0</v>
      </c>
      <c r="J53" s="66">
        <f t="shared" si="2"/>
        <v>0</v>
      </c>
      <c r="L53" s="66"/>
      <c r="M53" s="66"/>
      <c r="N53" s="66"/>
      <c r="O53" s="66"/>
      <c r="Q53" s="66"/>
      <c r="R53" s="66"/>
      <c r="S53" s="66"/>
      <c r="T53" s="66"/>
      <c r="W53" s="167"/>
      <c r="X53" s="66"/>
      <c r="Z53" s="66">
        <f t="shared" si="3"/>
        <v>0</v>
      </c>
      <c r="AA53" s="66">
        <f t="shared" si="4"/>
        <v>0</v>
      </c>
      <c r="AB53" s="66">
        <f t="shared" si="5"/>
        <v>0</v>
      </c>
      <c r="AC53" s="66">
        <f t="shared" si="6"/>
        <v>0</v>
      </c>
    </row>
    <row r="54" spans="2:29" ht="13.35" customHeight="1">
      <c r="B54" s="67" t="s">
        <v>339</v>
      </c>
      <c r="C54" s="68" t="s">
        <v>186</v>
      </c>
      <c r="D54" s="68">
        <v>3</v>
      </c>
      <c r="E54" s="267"/>
      <c r="G54" s="66">
        <f t="shared" si="2"/>
        <v>0</v>
      </c>
      <c r="H54" s="66">
        <f t="shared" si="2"/>
        <v>0</v>
      </c>
      <c r="I54" s="66">
        <f t="shared" si="2"/>
        <v>0</v>
      </c>
      <c r="J54" s="66">
        <f t="shared" si="2"/>
        <v>0</v>
      </c>
      <c r="L54" s="66"/>
      <c r="M54" s="66"/>
      <c r="N54" s="66"/>
      <c r="O54" s="66"/>
      <c r="Q54" s="66"/>
      <c r="R54" s="66"/>
      <c r="S54" s="66"/>
      <c r="T54" s="66"/>
      <c r="W54" s="167"/>
      <c r="X54" s="66"/>
      <c r="Z54" s="66">
        <f t="shared" si="3"/>
        <v>0</v>
      </c>
      <c r="AA54" s="66">
        <f t="shared" si="4"/>
        <v>0</v>
      </c>
      <c r="AB54" s="66">
        <f t="shared" si="5"/>
        <v>0</v>
      </c>
      <c r="AC54" s="66">
        <f t="shared" si="6"/>
        <v>0</v>
      </c>
    </row>
    <row r="55" spans="2:29" ht="13.35" customHeight="1">
      <c r="B55" s="67" t="s">
        <v>340</v>
      </c>
      <c r="C55" s="68" t="s">
        <v>186</v>
      </c>
      <c r="D55" s="68">
        <v>3</v>
      </c>
      <c r="E55" s="267"/>
      <c r="G55" s="66">
        <f t="shared" si="2"/>
        <v>0</v>
      </c>
      <c r="H55" s="66">
        <f t="shared" si="2"/>
        <v>0</v>
      </c>
      <c r="I55" s="66">
        <f t="shared" si="2"/>
        <v>0</v>
      </c>
      <c r="J55" s="66">
        <f t="shared" si="2"/>
        <v>0</v>
      </c>
      <c r="L55" s="66"/>
      <c r="M55" s="66"/>
      <c r="N55" s="66"/>
      <c r="O55" s="66"/>
      <c r="Q55" s="66"/>
      <c r="R55" s="66"/>
      <c r="S55" s="66"/>
      <c r="T55" s="66"/>
      <c r="W55" s="167"/>
      <c r="X55" s="66"/>
      <c r="Z55" s="66">
        <f t="shared" si="3"/>
        <v>0</v>
      </c>
      <c r="AA55" s="66">
        <f t="shared" si="4"/>
        <v>0</v>
      </c>
      <c r="AB55" s="66">
        <f t="shared" si="5"/>
        <v>0</v>
      </c>
      <c r="AC55" s="66">
        <f t="shared" si="6"/>
        <v>0</v>
      </c>
    </row>
    <row r="56" spans="2:29" ht="13.35" customHeight="1">
      <c r="B56" s="67" t="s">
        <v>341</v>
      </c>
      <c r="C56" s="68" t="s">
        <v>186</v>
      </c>
      <c r="D56" s="68">
        <v>3</v>
      </c>
      <c r="E56" s="267"/>
      <c r="G56" s="66">
        <f t="shared" si="2"/>
        <v>0</v>
      </c>
      <c r="H56" s="66">
        <f t="shared" si="2"/>
        <v>0</v>
      </c>
      <c r="I56" s="66">
        <f t="shared" si="2"/>
        <v>0</v>
      </c>
      <c r="J56" s="66">
        <f t="shared" si="2"/>
        <v>0</v>
      </c>
      <c r="L56" s="66"/>
      <c r="M56" s="66"/>
      <c r="N56" s="66"/>
      <c r="O56" s="66"/>
      <c r="Q56" s="66"/>
      <c r="R56" s="66"/>
      <c r="S56" s="66"/>
      <c r="T56" s="66"/>
      <c r="W56" s="167"/>
      <c r="X56" s="66"/>
      <c r="Z56" s="66">
        <f t="shared" si="3"/>
        <v>0</v>
      </c>
      <c r="AA56" s="66">
        <f t="shared" si="4"/>
        <v>0</v>
      </c>
      <c r="AB56" s="66">
        <f t="shared" si="5"/>
        <v>0</v>
      </c>
      <c r="AC56" s="66">
        <f t="shared" si="6"/>
        <v>0</v>
      </c>
    </row>
    <row r="57" spans="2:29" ht="13.35" customHeight="1">
      <c r="B57" s="67" t="s">
        <v>342</v>
      </c>
      <c r="C57" s="68" t="s">
        <v>186</v>
      </c>
      <c r="D57" s="68">
        <v>3</v>
      </c>
      <c r="E57" s="267"/>
      <c r="G57" s="66">
        <f t="shared" si="2"/>
        <v>0</v>
      </c>
      <c r="H57" s="66">
        <f t="shared" si="2"/>
        <v>0</v>
      </c>
      <c r="I57" s="66">
        <f t="shared" si="2"/>
        <v>0</v>
      </c>
      <c r="J57" s="66">
        <f t="shared" si="2"/>
        <v>0</v>
      </c>
      <c r="L57" s="66"/>
      <c r="M57" s="66"/>
      <c r="N57" s="66"/>
      <c r="O57" s="66"/>
      <c r="Q57" s="66"/>
      <c r="R57" s="66"/>
      <c r="S57" s="66"/>
      <c r="T57" s="66"/>
      <c r="W57" s="167"/>
      <c r="X57" s="66"/>
      <c r="Z57" s="66">
        <f t="shared" si="3"/>
        <v>0</v>
      </c>
      <c r="AA57" s="66">
        <f t="shared" si="4"/>
        <v>0</v>
      </c>
      <c r="AB57" s="66">
        <f t="shared" si="5"/>
        <v>0</v>
      </c>
      <c r="AC57" s="66">
        <f t="shared" si="6"/>
        <v>0</v>
      </c>
    </row>
    <row r="58" spans="2:29" ht="13.35" customHeight="1">
      <c r="B58" s="67" t="s">
        <v>343</v>
      </c>
      <c r="C58" s="68" t="s">
        <v>186</v>
      </c>
      <c r="D58" s="68">
        <v>3</v>
      </c>
      <c r="E58" s="267"/>
      <c r="G58" s="66">
        <f t="shared" si="2"/>
        <v>0</v>
      </c>
      <c r="H58" s="66">
        <f t="shared" si="2"/>
        <v>0</v>
      </c>
      <c r="I58" s="66">
        <f t="shared" si="2"/>
        <v>0</v>
      </c>
      <c r="J58" s="66">
        <f t="shared" si="2"/>
        <v>0</v>
      </c>
      <c r="L58" s="66"/>
      <c r="M58" s="66"/>
      <c r="N58" s="66"/>
      <c r="O58" s="66"/>
      <c r="Q58" s="66"/>
      <c r="R58" s="66"/>
      <c r="S58" s="66"/>
      <c r="T58" s="66"/>
      <c r="W58" s="167"/>
      <c r="X58" s="66"/>
      <c r="Z58" s="66">
        <f t="shared" si="3"/>
        <v>0</v>
      </c>
      <c r="AA58" s="66">
        <f t="shared" si="4"/>
        <v>0</v>
      </c>
      <c r="AB58" s="66">
        <f t="shared" si="5"/>
        <v>0</v>
      </c>
      <c r="AC58" s="66">
        <f t="shared" si="6"/>
        <v>0</v>
      </c>
    </row>
    <row r="59" spans="2:29" ht="13.35" customHeight="1">
      <c r="B59" s="67" t="s">
        <v>344</v>
      </c>
      <c r="C59" s="68" t="s">
        <v>186</v>
      </c>
      <c r="D59" s="68">
        <v>3</v>
      </c>
      <c r="E59" s="267"/>
      <c r="G59" s="66">
        <f t="shared" si="2"/>
        <v>0</v>
      </c>
      <c r="H59" s="66">
        <f t="shared" si="2"/>
        <v>0</v>
      </c>
      <c r="I59" s="66">
        <f t="shared" si="2"/>
        <v>0</v>
      </c>
      <c r="J59" s="66">
        <f t="shared" si="2"/>
        <v>0</v>
      </c>
      <c r="L59" s="66"/>
      <c r="M59" s="66"/>
      <c r="N59" s="66"/>
      <c r="O59" s="66"/>
      <c r="Q59" s="66"/>
      <c r="R59" s="66"/>
      <c r="S59" s="66"/>
      <c r="T59" s="66"/>
      <c r="W59" s="167"/>
      <c r="X59" s="66"/>
      <c r="Z59" s="66">
        <f t="shared" si="3"/>
        <v>0</v>
      </c>
      <c r="AA59" s="66">
        <f t="shared" si="4"/>
        <v>0</v>
      </c>
      <c r="AB59" s="66">
        <f t="shared" si="5"/>
        <v>0</v>
      </c>
      <c r="AC59" s="66">
        <f t="shared" si="6"/>
        <v>0</v>
      </c>
    </row>
    <row r="60" spans="2:29" ht="13.35" customHeight="1">
      <c r="B60" s="67" t="s">
        <v>345</v>
      </c>
      <c r="C60" s="68" t="s">
        <v>186</v>
      </c>
      <c r="D60" s="68">
        <v>3</v>
      </c>
      <c r="E60" s="267"/>
      <c r="G60" s="66">
        <f t="shared" si="2"/>
        <v>0</v>
      </c>
      <c r="H60" s="66">
        <f t="shared" si="2"/>
        <v>0</v>
      </c>
      <c r="I60" s="66">
        <f t="shared" si="2"/>
        <v>0</v>
      </c>
      <c r="J60" s="66">
        <f t="shared" si="2"/>
        <v>0</v>
      </c>
      <c r="L60" s="66"/>
      <c r="M60" s="66"/>
      <c r="N60" s="66"/>
      <c r="O60" s="66"/>
      <c r="Q60" s="66"/>
      <c r="R60" s="66"/>
      <c r="S60" s="66"/>
      <c r="T60" s="66"/>
      <c r="W60" s="167"/>
      <c r="X60" s="66"/>
      <c r="Z60" s="66">
        <f t="shared" si="3"/>
        <v>0</v>
      </c>
      <c r="AA60" s="66">
        <f t="shared" si="4"/>
        <v>0</v>
      </c>
      <c r="AB60" s="66">
        <f t="shared" si="5"/>
        <v>0</v>
      </c>
      <c r="AC60" s="66">
        <f t="shared" si="6"/>
        <v>0</v>
      </c>
    </row>
    <row r="61" spans="2:29" ht="13.35" customHeight="1">
      <c r="B61" s="67" t="s">
        <v>346</v>
      </c>
      <c r="C61" s="68" t="s">
        <v>186</v>
      </c>
      <c r="D61" s="68">
        <v>3</v>
      </c>
      <c r="E61" s="267"/>
      <c r="G61" s="66">
        <f t="shared" si="2"/>
        <v>0</v>
      </c>
      <c r="H61" s="66">
        <f t="shared" si="2"/>
        <v>0</v>
      </c>
      <c r="I61" s="66">
        <f t="shared" si="2"/>
        <v>0</v>
      </c>
      <c r="J61" s="66">
        <f t="shared" si="2"/>
        <v>0</v>
      </c>
      <c r="L61" s="66"/>
      <c r="M61" s="66"/>
      <c r="N61" s="66"/>
      <c r="O61" s="66"/>
      <c r="Q61" s="66"/>
      <c r="R61" s="66"/>
      <c r="S61" s="66"/>
      <c r="T61" s="66"/>
      <c r="W61" s="167"/>
      <c r="X61" s="66"/>
      <c r="Z61" s="66">
        <f t="shared" si="3"/>
        <v>0</v>
      </c>
      <c r="AA61" s="66">
        <f t="shared" si="4"/>
        <v>0</v>
      </c>
      <c r="AB61" s="66">
        <f t="shared" si="5"/>
        <v>0</v>
      </c>
      <c r="AC61" s="66">
        <f t="shared" si="6"/>
        <v>0</v>
      </c>
    </row>
    <row r="62" spans="2:29" ht="13.35" customHeight="1">
      <c r="B62" s="67" t="s">
        <v>347</v>
      </c>
      <c r="C62" s="68" t="s">
        <v>186</v>
      </c>
      <c r="D62" s="68">
        <v>3</v>
      </c>
      <c r="E62" s="267"/>
      <c r="G62" s="66">
        <f t="shared" si="2"/>
        <v>0</v>
      </c>
      <c r="H62" s="66">
        <f t="shared" si="2"/>
        <v>0</v>
      </c>
      <c r="I62" s="66">
        <f t="shared" si="2"/>
        <v>0</v>
      </c>
      <c r="J62" s="66">
        <f t="shared" si="2"/>
        <v>0</v>
      </c>
      <c r="L62" s="66"/>
      <c r="M62" s="66"/>
      <c r="N62" s="66"/>
      <c r="O62" s="66"/>
      <c r="Q62" s="66"/>
      <c r="R62" s="66"/>
      <c r="S62" s="66"/>
      <c r="T62" s="66"/>
      <c r="W62" s="167"/>
      <c r="X62" s="66"/>
      <c r="Z62" s="66">
        <f t="shared" si="3"/>
        <v>0</v>
      </c>
      <c r="AA62" s="66">
        <f t="shared" si="4"/>
        <v>0</v>
      </c>
      <c r="AB62" s="66">
        <f t="shared" si="5"/>
        <v>0</v>
      </c>
      <c r="AC62" s="66">
        <f t="shared" si="6"/>
        <v>0</v>
      </c>
    </row>
    <row r="63" spans="2:29" ht="13.35" customHeight="1">
      <c r="B63" s="67" t="s">
        <v>348</v>
      </c>
      <c r="C63" s="68" t="s">
        <v>186</v>
      </c>
      <c r="D63" s="68">
        <v>3</v>
      </c>
      <c r="E63" s="267"/>
      <c r="G63" s="66">
        <f t="shared" si="2"/>
        <v>0</v>
      </c>
      <c r="H63" s="66">
        <f t="shared" si="2"/>
        <v>0</v>
      </c>
      <c r="I63" s="66">
        <f t="shared" si="2"/>
        <v>0</v>
      </c>
      <c r="J63" s="66">
        <f t="shared" si="2"/>
        <v>0</v>
      </c>
      <c r="L63" s="66"/>
      <c r="M63" s="66"/>
      <c r="N63" s="66"/>
      <c r="O63" s="66"/>
      <c r="Q63" s="66"/>
      <c r="R63" s="66"/>
      <c r="S63" s="66"/>
      <c r="T63" s="66"/>
      <c r="W63" s="167"/>
      <c r="X63" s="66"/>
      <c r="Z63" s="66">
        <f t="shared" si="3"/>
        <v>0</v>
      </c>
      <c r="AA63" s="66">
        <f t="shared" si="4"/>
        <v>0</v>
      </c>
      <c r="AB63" s="66">
        <f t="shared" si="5"/>
        <v>0</v>
      </c>
      <c r="AC63" s="66">
        <f t="shared" si="6"/>
        <v>0</v>
      </c>
    </row>
    <row r="64" spans="2:29" ht="13.35" customHeight="1">
      <c r="B64" s="67" t="s">
        <v>349</v>
      </c>
      <c r="C64" s="68" t="s">
        <v>186</v>
      </c>
      <c r="D64" s="68">
        <v>3</v>
      </c>
      <c r="E64" s="267"/>
      <c r="G64" s="66">
        <f t="shared" si="2"/>
        <v>0</v>
      </c>
      <c r="H64" s="66">
        <f t="shared" si="2"/>
        <v>0</v>
      </c>
      <c r="I64" s="66">
        <f t="shared" si="2"/>
        <v>0</v>
      </c>
      <c r="J64" s="66">
        <f t="shared" si="2"/>
        <v>0</v>
      </c>
      <c r="L64" s="66"/>
      <c r="M64" s="66"/>
      <c r="N64" s="66"/>
      <c r="O64" s="66"/>
      <c r="Q64" s="66"/>
      <c r="R64" s="66"/>
      <c r="S64" s="66"/>
      <c r="T64" s="66"/>
      <c r="W64" s="167"/>
      <c r="X64" s="66"/>
      <c r="Z64" s="66">
        <f t="shared" si="3"/>
        <v>0</v>
      </c>
      <c r="AA64" s="66">
        <f t="shared" si="4"/>
        <v>0</v>
      </c>
      <c r="AB64" s="66">
        <f t="shared" si="5"/>
        <v>0</v>
      </c>
      <c r="AC64" s="66">
        <f t="shared" si="6"/>
        <v>0</v>
      </c>
    </row>
    <row r="65" spans="2:29" ht="13.35" customHeight="1">
      <c r="B65" s="67" t="s">
        <v>350</v>
      </c>
      <c r="C65" s="68" t="s">
        <v>186</v>
      </c>
      <c r="D65" s="68">
        <v>3</v>
      </c>
      <c r="E65" s="267"/>
      <c r="G65" s="66">
        <f t="shared" si="2"/>
        <v>0</v>
      </c>
      <c r="H65" s="66">
        <f t="shared" si="2"/>
        <v>0</v>
      </c>
      <c r="I65" s="66">
        <f t="shared" si="2"/>
        <v>0</v>
      </c>
      <c r="J65" s="66">
        <f t="shared" si="2"/>
        <v>0</v>
      </c>
      <c r="L65" s="66"/>
      <c r="M65" s="66"/>
      <c r="N65" s="66"/>
      <c r="O65" s="66"/>
      <c r="Q65" s="66"/>
      <c r="R65" s="66"/>
      <c r="S65" s="66"/>
      <c r="T65" s="66"/>
      <c r="W65" s="167"/>
      <c r="X65" s="66"/>
      <c r="Z65" s="66">
        <f t="shared" si="3"/>
        <v>0</v>
      </c>
      <c r="AA65" s="66">
        <f t="shared" si="4"/>
        <v>0</v>
      </c>
      <c r="AB65" s="66">
        <f t="shared" si="5"/>
        <v>0</v>
      </c>
      <c r="AC65" s="66">
        <f t="shared" si="6"/>
        <v>0</v>
      </c>
    </row>
    <row r="66" spans="2:29" ht="13.35" customHeight="1">
      <c r="B66" s="67" t="s">
        <v>351</v>
      </c>
      <c r="C66" s="68" t="s">
        <v>186</v>
      </c>
      <c r="D66" s="68">
        <v>3</v>
      </c>
      <c r="E66" s="267"/>
      <c r="G66" s="66">
        <f t="shared" si="2"/>
        <v>0</v>
      </c>
      <c r="H66" s="66">
        <f t="shared" si="2"/>
        <v>0</v>
      </c>
      <c r="I66" s="66">
        <f t="shared" si="2"/>
        <v>0</v>
      </c>
      <c r="J66" s="66">
        <f t="shared" si="2"/>
        <v>0</v>
      </c>
      <c r="L66" s="66"/>
      <c r="M66" s="66"/>
      <c r="N66" s="66"/>
      <c r="O66" s="66"/>
      <c r="Q66" s="66"/>
      <c r="R66" s="66"/>
      <c r="S66" s="66"/>
      <c r="T66" s="66"/>
      <c r="W66" s="167"/>
      <c r="X66" s="66"/>
      <c r="Z66" s="66">
        <f t="shared" si="3"/>
        <v>0</v>
      </c>
      <c r="AA66" s="66">
        <f t="shared" si="4"/>
        <v>0</v>
      </c>
      <c r="AB66" s="66">
        <f t="shared" si="5"/>
        <v>0</v>
      </c>
      <c r="AC66" s="66">
        <f t="shared" si="6"/>
        <v>0</v>
      </c>
    </row>
    <row r="67" spans="2:29" ht="13.35" customHeight="1">
      <c r="B67" s="67" t="s">
        <v>352</v>
      </c>
      <c r="C67" s="68" t="s">
        <v>186</v>
      </c>
      <c r="D67" s="68">
        <v>3</v>
      </c>
      <c r="E67" s="267"/>
      <c r="G67" s="66">
        <f t="shared" si="2"/>
        <v>0</v>
      </c>
      <c r="H67" s="66">
        <f t="shared" si="2"/>
        <v>0</v>
      </c>
      <c r="I67" s="66">
        <f t="shared" si="2"/>
        <v>0</v>
      </c>
      <c r="J67" s="66">
        <f t="shared" si="2"/>
        <v>0</v>
      </c>
      <c r="L67" s="66"/>
      <c r="M67" s="66"/>
      <c r="N67" s="66"/>
      <c r="O67" s="66"/>
      <c r="Q67" s="66"/>
      <c r="R67" s="66"/>
      <c r="S67" s="66"/>
      <c r="T67" s="66"/>
      <c r="W67" s="167"/>
      <c r="X67" s="66"/>
      <c r="Z67" s="66">
        <f t="shared" si="3"/>
        <v>0</v>
      </c>
      <c r="AA67" s="66">
        <f t="shared" si="4"/>
        <v>0</v>
      </c>
      <c r="AB67" s="66">
        <f t="shared" si="5"/>
        <v>0</v>
      </c>
      <c r="AC67" s="66">
        <f t="shared" si="6"/>
        <v>0</v>
      </c>
    </row>
    <row r="68" spans="2:29" ht="13.35" customHeight="1">
      <c r="B68" s="67" t="s">
        <v>353</v>
      </c>
      <c r="C68" s="68" t="s">
        <v>186</v>
      </c>
      <c r="D68" s="68">
        <v>3</v>
      </c>
      <c r="E68" s="267"/>
      <c r="G68" s="66">
        <f t="shared" si="2"/>
        <v>0</v>
      </c>
      <c r="H68" s="66">
        <f t="shared" si="2"/>
        <v>0</v>
      </c>
      <c r="I68" s="66">
        <f t="shared" si="2"/>
        <v>0</v>
      </c>
      <c r="J68" s="66">
        <f t="shared" si="2"/>
        <v>0</v>
      </c>
      <c r="L68" s="66"/>
      <c r="M68" s="66"/>
      <c r="N68" s="66"/>
      <c r="O68" s="66"/>
      <c r="Q68" s="66"/>
      <c r="R68" s="66"/>
      <c r="S68" s="66"/>
      <c r="T68" s="66"/>
      <c r="W68" s="167"/>
      <c r="X68" s="66"/>
      <c r="Z68" s="66">
        <f t="shared" si="3"/>
        <v>0</v>
      </c>
      <c r="AA68" s="66">
        <f t="shared" si="4"/>
        <v>0</v>
      </c>
      <c r="AB68" s="66">
        <f t="shared" si="5"/>
        <v>0</v>
      </c>
      <c r="AC68" s="66">
        <f t="shared" si="6"/>
        <v>0</v>
      </c>
    </row>
    <row r="69" spans="2:29" ht="13.35" customHeight="1">
      <c r="B69" s="67" t="s">
        <v>354</v>
      </c>
      <c r="C69" s="68" t="s">
        <v>186</v>
      </c>
      <c r="D69" s="68">
        <v>3</v>
      </c>
      <c r="E69" s="267"/>
      <c r="G69" s="66">
        <f t="shared" si="2"/>
        <v>0</v>
      </c>
      <c r="H69" s="66">
        <f t="shared" si="2"/>
        <v>0</v>
      </c>
      <c r="I69" s="66">
        <f t="shared" si="2"/>
        <v>0</v>
      </c>
      <c r="J69" s="66">
        <f t="shared" si="2"/>
        <v>0</v>
      </c>
      <c r="L69" s="66"/>
      <c r="M69" s="66"/>
      <c r="N69" s="66"/>
      <c r="O69" s="66"/>
      <c r="Q69" s="66"/>
      <c r="R69" s="66"/>
      <c r="S69" s="66"/>
      <c r="T69" s="66"/>
      <c r="W69" s="167"/>
      <c r="X69" s="66"/>
      <c r="Z69" s="66">
        <f t="shared" si="3"/>
        <v>0</v>
      </c>
      <c r="AA69" s="66">
        <f t="shared" si="4"/>
        <v>0</v>
      </c>
      <c r="AB69" s="66">
        <f t="shared" si="5"/>
        <v>0</v>
      </c>
      <c r="AC69" s="66">
        <f t="shared" si="6"/>
        <v>0</v>
      </c>
    </row>
    <row r="70" spans="2:29" ht="13.35" customHeight="1">
      <c r="B70" s="67" t="s">
        <v>355</v>
      </c>
      <c r="C70" s="68" t="s">
        <v>186</v>
      </c>
      <c r="D70" s="68">
        <v>3</v>
      </c>
      <c r="E70" s="267"/>
      <c r="G70" s="66">
        <f t="shared" ref="G70:J133" si="7">SUM(L70,Q70)</f>
        <v>0</v>
      </c>
      <c r="H70" s="66">
        <f t="shared" si="7"/>
        <v>0</v>
      </c>
      <c r="I70" s="66">
        <f t="shared" si="7"/>
        <v>0</v>
      </c>
      <c r="J70" s="66">
        <f t="shared" si="7"/>
        <v>0</v>
      </c>
      <c r="L70" s="66"/>
      <c r="M70" s="66"/>
      <c r="N70" s="66"/>
      <c r="O70" s="66"/>
      <c r="Q70" s="66"/>
      <c r="R70" s="66"/>
      <c r="S70" s="66"/>
      <c r="T70" s="66"/>
      <c r="W70" s="167"/>
      <c r="X70" s="66"/>
      <c r="Z70" s="66">
        <f t="shared" ref="Z70:Z133" si="8">G70</f>
        <v>0</v>
      </c>
      <c r="AA70" s="66">
        <f t="shared" ref="AA70:AA133" si="9">H70</f>
        <v>0</v>
      </c>
      <c r="AB70" s="66">
        <f t="shared" ref="AB70:AB133" si="10">I70</f>
        <v>0</v>
      </c>
      <c r="AC70" s="66">
        <f t="shared" ref="AC70:AC133" si="11">J70</f>
        <v>0</v>
      </c>
    </row>
    <row r="71" spans="2:29" ht="13.35" customHeight="1">
      <c r="B71" s="67" t="s">
        <v>356</v>
      </c>
      <c r="C71" s="68" t="s">
        <v>186</v>
      </c>
      <c r="D71" s="68">
        <v>3</v>
      </c>
      <c r="E71" s="267"/>
      <c r="G71" s="66">
        <f t="shared" si="7"/>
        <v>0</v>
      </c>
      <c r="H71" s="66">
        <f t="shared" si="7"/>
        <v>0</v>
      </c>
      <c r="I71" s="66">
        <f t="shared" si="7"/>
        <v>0</v>
      </c>
      <c r="J71" s="66">
        <f t="shared" si="7"/>
        <v>0</v>
      </c>
      <c r="L71" s="66"/>
      <c r="M71" s="66"/>
      <c r="N71" s="66"/>
      <c r="O71" s="66"/>
      <c r="Q71" s="66"/>
      <c r="R71" s="66"/>
      <c r="S71" s="66"/>
      <c r="T71" s="66"/>
      <c r="W71" s="167"/>
      <c r="X71" s="66"/>
      <c r="Z71" s="66">
        <f t="shared" si="8"/>
        <v>0</v>
      </c>
      <c r="AA71" s="66">
        <f t="shared" si="9"/>
        <v>0</v>
      </c>
      <c r="AB71" s="66">
        <f t="shared" si="10"/>
        <v>0</v>
      </c>
      <c r="AC71" s="66">
        <f t="shared" si="11"/>
        <v>0</v>
      </c>
    </row>
    <row r="72" spans="2:29" ht="13.35" customHeight="1">
      <c r="B72" s="67" t="s">
        <v>357</v>
      </c>
      <c r="C72" s="68" t="s">
        <v>186</v>
      </c>
      <c r="D72" s="68">
        <v>3</v>
      </c>
      <c r="E72" s="267"/>
      <c r="G72" s="66">
        <f t="shared" si="7"/>
        <v>0</v>
      </c>
      <c r="H72" s="66">
        <f t="shared" si="7"/>
        <v>0</v>
      </c>
      <c r="I72" s="66">
        <f t="shared" si="7"/>
        <v>0</v>
      </c>
      <c r="J72" s="66">
        <f t="shared" si="7"/>
        <v>0</v>
      </c>
      <c r="L72" s="66"/>
      <c r="M72" s="66"/>
      <c r="N72" s="66"/>
      <c r="O72" s="66"/>
      <c r="Q72" s="66"/>
      <c r="R72" s="66"/>
      <c r="S72" s="66"/>
      <c r="T72" s="66"/>
      <c r="W72" s="167"/>
      <c r="X72" s="66"/>
      <c r="Z72" s="66">
        <f t="shared" si="8"/>
        <v>0</v>
      </c>
      <c r="AA72" s="66">
        <f t="shared" si="9"/>
        <v>0</v>
      </c>
      <c r="AB72" s="66">
        <f t="shared" si="10"/>
        <v>0</v>
      </c>
      <c r="AC72" s="66">
        <f t="shared" si="11"/>
        <v>0</v>
      </c>
    </row>
    <row r="73" spans="2:29" ht="13.35" customHeight="1">
      <c r="B73" s="67" t="s">
        <v>358</v>
      </c>
      <c r="C73" s="68" t="s">
        <v>186</v>
      </c>
      <c r="D73" s="68">
        <v>3</v>
      </c>
      <c r="E73" s="267"/>
      <c r="G73" s="66">
        <f t="shared" si="7"/>
        <v>0</v>
      </c>
      <c r="H73" s="66">
        <f t="shared" si="7"/>
        <v>0</v>
      </c>
      <c r="I73" s="66">
        <f t="shared" si="7"/>
        <v>0</v>
      </c>
      <c r="J73" s="66">
        <f t="shared" si="7"/>
        <v>0</v>
      </c>
      <c r="L73" s="66"/>
      <c r="M73" s="66"/>
      <c r="N73" s="66"/>
      <c r="O73" s="66"/>
      <c r="Q73" s="66"/>
      <c r="R73" s="66"/>
      <c r="S73" s="66"/>
      <c r="T73" s="66"/>
      <c r="W73" s="167"/>
      <c r="X73" s="66"/>
      <c r="Z73" s="66">
        <f t="shared" si="8"/>
        <v>0</v>
      </c>
      <c r="AA73" s="66">
        <f t="shared" si="9"/>
        <v>0</v>
      </c>
      <c r="AB73" s="66">
        <f t="shared" si="10"/>
        <v>0</v>
      </c>
      <c r="AC73" s="66">
        <f t="shared" si="11"/>
        <v>0</v>
      </c>
    </row>
    <row r="74" spans="2:29" ht="13.35" customHeight="1">
      <c r="B74" s="67" t="s">
        <v>359</v>
      </c>
      <c r="C74" s="68" t="s">
        <v>186</v>
      </c>
      <c r="D74" s="68">
        <v>3</v>
      </c>
      <c r="E74" s="267"/>
      <c r="G74" s="66">
        <f t="shared" si="7"/>
        <v>0</v>
      </c>
      <c r="H74" s="66">
        <f t="shared" si="7"/>
        <v>0</v>
      </c>
      <c r="I74" s="66">
        <f t="shared" si="7"/>
        <v>0</v>
      </c>
      <c r="J74" s="66">
        <f t="shared" si="7"/>
        <v>0</v>
      </c>
      <c r="L74" s="66"/>
      <c r="M74" s="66"/>
      <c r="N74" s="66"/>
      <c r="O74" s="66"/>
      <c r="Q74" s="66"/>
      <c r="R74" s="66"/>
      <c r="S74" s="66"/>
      <c r="T74" s="66"/>
      <c r="W74" s="167"/>
      <c r="X74" s="66"/>
      <c r="Z74" s="66">
        <f t="shared" si="8"/>
        <v>0</v>
      </c>
      <c r="AA74" s="66">
        <f t="shared" si="9"/>
        <v>0</v>
      </c>
      <c r="AB74" s="66">
        <f t="shared" si="10"/>
        <v>0</v>
      </c>
      <c r="AC74" s="66">
        <f t="shared" si="11"/>
        <v>0</v>
      </c>
    </row>
    <row r="75" spans="2:29" ht="13.35" customHeight="1">
      <c r="B75" s="67" t="s">
        <v>360</v>
      </c>
      <c r="C75" s="68" t="s">
        <v>186</v>
      </c>
      <c r="D75" s="68">
        <v>3</v>
      </c>
      <c r="E75" s="267"/>
      <c r="G75" s="66">
        <f t="shared" si="7"/>
        <v>0</v>
      </c>
      <c r="H75" s="66">
        <f t="shared" si="7"/>
        <v>0</v>
      </c>
      <c r="I75" s="66">
        <f t="shared" si="7"/>
        <v>0</v>
      </c>
      <c r="J75" s="66">
        <f t="shared" si="7"/>
        <v>0</v>
      </c>
      <c r="L75" s="66"/>
      <c r="M75" s="66"/>
      <c r="N75" s="66"/>
      <c r="O75" s="66"/>
      <c r="Q75" s="66"/>
      <c r="R75" s="66"/>
      <c r="S75" s="66"/>
      <c r="T75" s="66"/>
      <c r="W75" s="167"/>
      <c r="X75" s="66"/>
      <c r="Z75" s="66">
        <f t="shared" si="8"/>
        <v>0</v>
      </c>
      <c r="AA75" s="66">
        <f t="shared" si="9"/>
        <v>0</v>
      </c>
      <c r="AB75" s="66">
        <f t="shared" si="10"/>
        <v>0</v>
      </c>
      <c r="AC75" s="66">
        <f t="shared" si="11"/>
        <v>0</v>
      </c>
    </row>
    <row r="76" spans="2:29" ht="13.35" customHeight="1">
      <c r="B76" s="67" t="s">
        <v>361</v>
      </c>
      <c r="C76" s="68" t="s">
        <v>186</v>
      </c>
      <c r="D76" s="68">
        <v>3</v>
      </c>
      <c r="E76" s="267"/>
      <c r="G76" s="66">
        <f t="shared" si="7"/>
        <v>0</v>
      </c>
      <c r="H76" s="66">
        <f t="shared" si="7"/>
        <v>0</v>
      </c>
      <c r="I76" s="66">
        <f t="shared" si="7"/>
        <v>0</v>
      </c>
      <c r="J76" s="66">
        <f t="shared" si="7"/>
        <v>0</v>
      </c>
      <c r="L76" s="66"/>
      <c r="M76" s="66"/>
      <c r="N76" s="66"/>
      <c r="O76" s="66"/>
      <c r="Q76" s="66"/>
      <c r="R76" s="66"/>
      <c r="S76" s="66"/>
      <c r="T76" s="66"/>
      <c r="W76" s="167"/>
      <c r="X76" s="66"/>
      <c r="Z76" s="66">
        <f t="shared" si="8"/>
        <v>0</v>
      </c>
      <c r="AA76" s="66">
        <f t="shared" si="9"/>
        <v>0</v>
      </c>
      <c r="AB76" s="66">
        <f t="shared" si="10"/>
        <v>0</v>
      </c>
      <c r="AC76" s="66">
        <f t="shared" si="11"/>
        <v>0</v>
      </c>
    </row>
    <row r="77" spans="2:29" ht="13.35" customHeight="1">
      <c r="B77" s="67" t="s">
        <v>362</v>
      </c>
      <c r="C77" s="68" t="s">
        <v>186</v>
      </c>
      <c r="D77" s="68">
        <v>3</v>
      </c>
      <c r="E77" s="267"/>
      <c r="G77" s="66">
        <f t="shared" si="7"/>
        <v>0</v>
      </c>
      <c r="H77" s="66">
        <f t="shared" si="7"/>
        <v>0</v>
      </c>
      <c r="I77" s="66">
        <f t="shared" si="7"/>
        <v>0</v>
      </c>
      <c r="J77" s="66">
        <f t="shared" si="7"/>
        <v>0</v>
      </c>
      <c r="L77" s="66"/>
      <c r="M77" s="66"/>
      <c r="N77" s="66"/>
      <c r="O77" s="66"/>
      <c r="Q77" s="66"/>
      <c r="R77" s="66"/>
      <c r="S77" s="66"/>
      <c r="T77" s="66"/>
      <c r="W77" s="167"/>
      <c r="X77" s="66"/>
      <c r="Z77" s="66">
        <f t="shared" si="8"/>
        <v>0</v>
      </c>
      <c r="AA77" s="66">
        <f t="shared" si="9"/>
        <v>0</v>
      </c>
      <c r="AB77" s="66">
        <f t="shared" si="10"/>
        <v>0</v>
      </c>
      <c r="AC77" s="66">
        <f t="shared" si="11"/>
        <v>0</v>
      </c>
    </row>
    <row r="78" spans="2:29" ht="13.35" customHeight="1">
      <c r="B78" s="67" t="s">
        <v>363</v>
      </c>
      <c r="C78" s="68" t="s">
        <v>186</v>
      </c>
      <c r="D78" s="68">
        <v>3</v>
      </c>
      <c r="E78" s="267"/>
      <c r="G78" s="66">
        <f t="shared" si="7"/>
        <v>0</v>
      </c>
      <c r="H78" s="66">
        <f t="shared" si="7"/>
        <v>0</v>
      </c>
      <c r="I78" s="66">
        <f t="shared" si="7"/>
        <v>0</v>
      </c>
      <c r="J78" s="66">
        <f t="shared" si="7"/>
        <v>0</v>
      </c>
      <c r="L78" s="66"/>
      <c r="M78" s="66"/>
      <c r="N78" s="66"/>
      <c r="O78" s="66"/>
      <c r="Q78" s="66"/>
      <c r="R78" s="66"/>
      <c r="S78" s="66"/>
      <c r="T78" s="66"/>
      <c r="W78" s="167"/>
      <c r="X78" s="66"/>
      <c r="Z78" s="66">
        <f t="shared" si="8"/>
        <v>0</v>
      </c>
      <c r="AA78" s="66">
        <f t="shared" si="9"/>
        <v>0</v>
      </c>
      <c r="AB78" s="66">
        <f t="shared" si="10"/>
        <v>0</v>
      </c>
      <c r="AC78" s="66">
        <f t="shared" si="11"/>
        <v>0</v>
      </c>
    </row>
    <row r="79" spans="2:29" ht="13.35" customHeight="1">
      <c r="B79" s="67" t="s">
        <v>364</v>
      </c>
      <c r="C79" s="68" t="s">
        <v>186</v>
      </c>
      <c r="D79" s="68">
        <v>3</v>
      </c>
      <c r="E79" s="267"/>
      <c r="G79" s="66">
        <f t="shared" si="7"/>
        <v>0</v>
      </c>
      <c r="H79" s="66">
        <f t="shared" si="7"/>
        <v>0</v>
      </c>
      <c r="I79" s="66">
        <f t="shared" si="7"/>
        <v>0</v>
      </c>
      <c r="J79" s="66">
        <f t="shared" si="7"/>
        <v>0</v>
      </c>
      <c r="L79" s="66"/>
      <c r="M79" s="66"/>
      <c r="N79" s="66"/>
      <c r="O79" s="66"/>
      <c r="Q79" s="66"/>
      <c r="R79" s="66"/>
      <c r="S79" s="66"/>
      <c r="T79" s="66"/>
      <c r="W79" s="167"/>
      <c r="X79" s="66"/>
      <c r="Z79" s="66">
        <f t="shared" si="8"/>
        <v>0</v>
      </c>
      <c r="AA79" s="66">
        <f t="shared" si="9"/>
        <v>0</v>
      </c>
      <c r="AB79" s="66">
        <f t="shared" si="10"/>
        <v>0</v>
      </c>
      <c r="AC79" s="66">
        <f t="shared" si="11"/>
        <v>0</v>
      </c>
    </row>
    <row r="80" spans="2:29" ht="13.35" customHeight="1">
      <c r="B80" s="67" t="s">
        <v>365</v>
      </c>
      <c r="C80" s="68" t="s">
        <v>186</v>
      </c>
      <c r="D80" s="68">
        <v>3</v>
      </c>
      <c r="E80" s="267"/>
      <c r="G80" s="66">
        <f t="shared" si="7"/>
        <v>0</v>
      </c>
      <c r="H80" s="66">
        <f t="shared" si="7"/>
        <v>0</v>
      </c>
      <c r="I80" s="66">
        <f t="shared" si="7"/>
        <v>0</v>
      </c>
      <c r="J80" s="66">
        <f t="shared" si="7"/>
        <v>0</v>
      </c>
      <c r="L80" s="66"/>
      <c r="M80" s="66"/>
      <c r="N80" s="66"/>
      <c r="O80" s="66"/>
      <c r="Q80" s="66"/>
      <c r="R80" s="66"/>
      <c r="S80" s="66"/>
      <c r="T80" s="66"/>
      <c r="W80" s="167"/>
      <c r="X80" s="66"/>
      <c r="Z80" s="66">
        <f t="shared" si="8"/>
        <v>0</v>
      </c>
      <c r="AA80" s="66">
        <f t="shared" si="9"/>
        <v>0</v>
      </c>
      <c r="AB80" s="66">
        <f t="shared" si="10"/>
        <v>0</v>
      </c>
      <c r="AC80" s="66">
        <f t="shared" si="11"/>
        <v>0</v>
      </c>
    </row>
    <row r="81" spans="2:29" ht="13.35" customHeight="1">
      <c r="B81" s="67" t="s">
        <v>366</v>
      </c>
      <c r="C81" s="68" t="s">
        <v>186</v>
      </c>
      <c r="D81" s="68">
        <v>3</v>
      </c>
      <c r="E81" s="267"/>
      <c r="G81" s="66">
        <f t="shared" si="7"/>
        <v>0</v>
      </c>
      <c r="H81" s="66">
        <f t="shared" si="7"/>
        <v>0</v>
      </c>
      <c r="I81" s="66">
        <f t="shared" si="7"/>
        <v>0</v>
      </c>
      <c r="J81" s="66">
        <f t="shared" si="7"/>
        <v>0</v>
      </c>
      <c r="L81" s="66"/>
      <c r="M81" s="66"/>
      <c r="N81" s="66"/>
      <c r="O81" s="66"/>
      <c r="Q81" s="66"/>
      <c r="R81" s="66"/>
      <c r="S81" s="66"/>
      <c r="T81" s="66"/>
      <c r="W81" s="167"/>
      <c r="X81" s="66"/>
      <c r="Z81" s="66">
        <f t="shared" si="8"/>
        <v>0</v>
      </c>
      <c r="AA81" s="66">
        <f t="shared" si="9"/>
        <v>0</v>
      </c>
      <c r="AB81" s="66">
        <f t="shared" si="10"/>
        <v>0</v>
      </c>
      <c r="AC81" s="66">
        <f t="shared" si="11"/>
        <v>0</v>
      </c>
    </row>
    <row r="82" spans="2:29" ht="13.35" customHeight="1">
      <c r="B82" s="67" t="s">
        <v>367</v>
      </c>
      <c r="C82" s="68" t="s">
        <v>186</v>
      </c>
      <c r="D82" s="68">
        <v>3</v>
      </c>
      <c r="E82" s="267"/>
      <c r="G82" s="66">
        <f t="shared" si="7"/>
        <v>0</v>
      </c>
      <c r="H82" s="66">
        <f t="shared" si="7"/>
        <v>0</v>
      </c>
      <c r="I82" s="66">
        <f t="shared" si="7"/>
        <v>0</v>
      </c>
      <c r="J82" s="66">
        <f t="shared" si="7"/>
        <v>0</v>
      </c>
      <c r="L82" s="66"/>
      <c r="M82" s="66"/>
      <c r="N82" s="66"/>
      <c r="O82" s="66"/>
      <c r="Q82" s="66"/>
      <c r="R82" s="66"/>
      <c r="S82" s="66"/>
      <c r="T82" s="66"/>
      <c r="W82" s="167"/>
      <c r="X82" s="66"/>
      <c r="Z82" s="66">
        <f t="shared" si="8"/>
        <v>0</v>
      </c>
      <c r="AA82" s="66">
        <f t="shared" si="9"/>
        <v>0</v>
      </c>
      <c r="AB82" s="66">
        <f t="shared" si="10"/>
        <v>0</v>
      </c>
      <c r="AC82" s="66">
        <f t="shared" si="11"/>
        <v>0</v>
      </c>
    </row>
    <row r="83" spans="2:29" ht="13.35" customHeight="1">
      <c r="B83" s="67" t="s">
        <v>368</v>
      </c>
      <c r="C83" s="68" t="s">
        <v>186</v>
      </c>
      <c r="D83" s="68">
        <v>3</v>
      </c>
      <c r="E83" s="267"/>
      <c r="G83" s="66">
        <f t="shared" si="7"/>
        <v>0</v>
      </c>
      <c r="H83" s="66">
        <f t="shared" si="7"/>
        <v>0</v>
      </c>
      <c r="I83" s="66">
        <f t="shared" si="7"/>
        <v>0</v>
      </c>
      <c r="J83" s="66">
        <f t="shared" si="7"/>
        <v>0</v>
      </c>
      <c r="L83" s="66"/>
      <c r="M83" s="66"/>
      <c r="N83" s="66"/>
      <c r="O83" s="66"/>
      <c r="Q83" s="66"/>
      <c r="R83" s="66"/>
      <c r="S83" s="66"/>
      <c r="T83" s="66"/>
      <c r="W83" s="167"/>
      <c r="X83" s="66"/>
      <c r="Z83" s="66">
        <f t="shared" si="8"/>
        <v>0</v>
      </c>
      <c r="AA83" s="66">
        <f t="shared" si="9"/>
        <v>0</v>
      </c>
      <c r="AB83" s="66">
        <f t="shared" si="10"/>
        <v>0</v>
      </c>
      <c r="AC83" s="66">
        <f t="shared" si="11"/>
        <v>0</v>
      </c>
    </row>
    <row r="84" spans="2:29" ht="13.35" customHeight="1">
      <c r="B84" s="67" t="s">
        <v>369</v>
      </c>
      <c r="C84" s="68" t="s">
        <v>186</v>
      </c>
      <c r="D84" s="68">
        <v>3</v>
      </c>
      <c r="E84" s="267"/>
      <c r="G84" s="66">
        <f t="shared" si="7"/>
        <v>0</v>
      </c>
      <c r="H84" s="66">
        <f t="shared" si="7"/>
        <v>0</v>
      </c>
      <c r="I84" s="66">
        <f t="shared" si="7"/>
        <v>0</v>
      </c>
      <c r="J84" s="66">
        <f t="shared" si="7"/>
        <v>0</v>
      </c>
      <c r="L84" s="66"/>
      <c r="M84" s="66"/>
      <c r="N84" s="66"/>
      <c r="O84" s="66"/>
      <c r="Q84" s="66"/>
      <c r="R84" s="66"/>
      <c r="S84" s="66"/>
      <c r="T84" s="66"/>
      <c r="W84" s="167"/>
      <c r="X84" s="66"/>
      <c r="Z84" s="66">
        <f t="shared" si="8"/>
        <v>0</v>
      </c>
      <c r="AA84" s="66">
        <f t="shared" si="9"/>
        <v>0</v>
      </c>
      <c r="AB84" s="66">
        <f t="shared" si="10"/>
        <v>0</v>
      </c>
      <c r="AC84" s="66">
        <f t="shared" si="11"/>
        <v>0</v>
      </c>
    </row>
    <row r="85" spans="2:29" ht="13.35" customHeight="1">
      <c r="B85" s="67" t="s">
        <v>370</v>
      </c>
      <c r="C85" s="68" t="s">
        <v>186</v>
      </c>
      <c r="D85" s="68">
        <v>3</v>
      </c>
      <c r="E85" s="267"/>
      <c r="G85" s="66">
        <f t="shared" si="7"/>
        <v>0</v>
      </c>
      <c r="H85" s="66">
        <f t="shared" si="7"/>
        <v>0</v>
      </c>
      <c r="I85" s="66">
        <f t="shared" si="7"/>
        <v>0</v>
      </c>
      <c r="J85" s="66">
        <f t="shared" si="7"/>
        <v>0</v>
      </c>
      <c r="L85" s="66"/>
      <c r="M85" s="66"/>
      <c r="N85" s="66"/>
      <c r="O85" s="66"/>
      <c r="Q85" s="66"/>
      <c r="R85" s="66"/>
      <c r="S85" s="66"/>
      <c r="T85" s="66"/>
      <c r="W85" s="167"/>
      <c r="X85" s="66"/>
      <c r="Z85" s="66">
        <f t="shared" si="8"/>
        <v>0</v>
      </c>
      <c r="AA85" s="66">
        <f t="shared" si="9"/>
        <v>0</v>
      </c>
      <c r="AB85" s="66">
        <f t="shared" si="10"/>
        <v>0</v>
      </c>
      <c r="AC85" s="66">
        <f t="shared" si="11"/>
        <v>0</v>
      </c>
    </row>
    <row r="86" spans="2:29" ht="13.35" customHeight="1">
      <c r="B86" s="67" t="s">
        <v>371</v>
      </c>
      <c r="C86" s="68" t="s">
        <v>186</v>
      </c>
      <c r="D86" s="68">
        <v>3</v>
      </c>
      <c r="E86" s="267"/>
      <c r="G86" s="66">
        <f t="shared" si="7"/>
        <v>0</v>
      </c>
      <c r="H86" s="66">
        <f t="shared" si="7"/>
        <v>0</v>
      </c>
      <c r="I86" s="66">
        <f t="shared" si="7"/>
        <v>0</v>
      </c>
      <c r="J86" s="66">
        <f t="shared" si="7"/>
        <v>0</v>
      </c>
      <c r="L86" s="66"/>
      <c r="M86" s="66"/>
      <c r="N86" s="66"/>
      <c r="O86" s="66"/>
      <c r="Q86" s="66"/>
      <c r="R86" s="66"/>
      <c r="S86" s="66"/>
      <c r="T86" s="66"/>
      <c r="W86" s="167"/>
      <c r="X86" s="66"/>
      <c r="Z86" s="66">
        <f t="shared" si="8"/>
        <v>0</v>
      </c>
      <c r="AA86" s="66">
        <f t="shared" si="9"/>
        <v>0</v>
      </c>
      <c r="AB86" s="66">
        <f t="shared" si="10"/>
        <v>0</v>
      </c>
      <c r="AC86" s="66">
        <f t="shared" si="11"/>
        <v>0</v>
      </c>
    </row>
    <row r="87" spans="2:29" ht="13.35" customHeight="1">
      <c r="B87" s="67" t="s">
        <v>372</v>
      </c>
      <c r="C87" s="68" t="s">
        <v>186</v>
      </c>
      <c r="D87" s="68">
        <v>3</v>
      </c>
      <c r="E87" s="267"/>
      <c r="G87" s="66">
        <f t="shared" si="7"/>
        <v>0</v>
      </c>
      <c r="H87" s="66">
        <f t="shared" si="7"/>
        <v>0</v>
      </c>
      <c r="I87" s="66">
        <f t="shared" si="7"/>
        <v>0</v>
      </c>
      <c r="J87" s="66">
        <f t="shared" si="7"/>
        <v>0</v>
      </c>
      <c r="L87" s="66"/>
      <c r="M87" s="66"/>
      <c r="N87" s="66"/>
      <c r="O87" s="66"/>
      <c r="Q87" s="66"/>
      <c r="R87" s="66"/>
      <c r="S87" s="66"/>
      <c r="T87" s="66"/>
      <c r="W87" s="167"/>
      <c r="X87" s="66"/>
      <c r="Z87" s="66">
        <f t="shared" si="8"/>
        <v>0</v>
      </c>
      <c r="AA87" s="66">
        <f t="shared" si="9"/>
        <v>0</v>
      </c>
      <c r="AB87" s="66">
        <f t="shared" si="10"/>
        <v>0</v>
      </c>
      <c r="AC87" s="66">
        <f t="shared" si="11"/>
        <v>0</v>
      </c>
    </row>
    <row r="88" spans="2:29" ht="13.35" customHeight="1">
      <c r="B88" s="67" t="s">
        <v>373</v>
      </c>
      <c r="C88" s="68" t="s">
        <v>186</v>
      </c>
      <c r="D88" s="68">
        <v>3</v>
      </c>
      <c r="E88" s="267"/>
      <c r="G88" s="66">
        <f t="shared" si="7"/>
        <v>0</v>
      </c>
      <c r="H88" s="66">
        <f t="shared" si="7"/>
        <v>0</v>
      </c>
      <c r="I88" s="66">
        <f t="shared" si="7"/>
        <v>0</v>
      </c>
      <c r="J88" s="66">
        <f t="shared" si="7"/>
        <v>0</v>
      </c>
      <c r="L88" s="66"/>
      <c r="M88" s="66"/>
      <c r="N88" s="66"/>
      <c r="O88" s="66"/>
      <c r="Q88" s="66"/>
      <c r="R88" s="66"/>
      <c r="S88" s="66"/>
      <c r="T88" s="66"/>
      <c r="W88" s="167"/>
      <c r="X88" s="66"/>
      <c r="Z88" s="66">
        <f t="shared" si="8"/>
        <v>0</v>
      </c>
      <c r="AA88" s="66">
        <f t="shared" si="9"/>
        <v>0</v>
      </c>
      <c r="AB88" s="66">
        <f t="shared" si="10"/>
        <v>0</v>
      </c>
      <c r="AC88" s="66">
        <f t="shared" si="11"/>
        <v>0</v>
      </c>
    </row>
    <row r="89" spans="2:29" ht="13.35" customHeight="1">
      <c r="B89" s="67" t="s">
        <v>374</v>
      </c>
      <c r="C89" s="68" t="s">
        <v>186</v>
      </c>
      <c r="D89" s="68">
        <v>3</v>
      </c>
      <c r="E89" s="267"/>
      <c r="G89" s="66">
        <f t="shared" si="7"/>
        <v>0</v>
      </c>
      <c r="H89" s="66">
        <f t="shared" si="7"/>
        <v>0</v>
      </c>
      <c r="I89" s="66">
        <f t="shared" si="7"/>
        <v>0</v>
      </c>
      <c r="J89" s="66">
        <f t="shared" si="7"/>
        <v>0</v>
      </c>
      <c r="L89" s="66"/>
      <c r="M89" s="66"/>
      <c r="N89" s="66"/>
      <c r="O89" s="66"/>
      <c r="Q89" s="66"/>
      <c r="R89" s="66"/>
      <c r="S89" s="66"/>
      <c r="T89" s="66"/>
      <c r="W89" s="167"/>
      <c r="X89" s="66"/>
      <c r="Z89" s="66">
        <f t="shared" si="8"/>
        <v>0</v>
      </c>
      <c r="AA89" s="66">
        <f t="shared" si="9"/>
        <v>0</v>
      </c>
      <c r="AB89" s="66">
        <f t="shared" si="10"/>
        <v>0</v>
      </c>
      <c r="AC89" s="66">
        <f t="shared" si="11"/>
        <v>0</v>
      </c>
    </row>
    <row r="90" spans="2:29" ht="13.35" customHeight="1">
      <c r="B90" s="67" t="s">
        <v>375</v>
      </c>
      <c r="C90" s="68" t="s">
        <v>186</v>
      </c>
      <c r="D90" s="68">
        <v>3</v>
      </c>
      <c r="E90" s="267"/>
      <c r="G90" s="66">
        <f t="shared" si="7"/>
        <v>0</v>
      </c>
      <c r="H90" s="66">
        <f t="shared" si="7"/>
        <v>0</v>
      </c>
      <c r="I90" s="66">
        <f t="shared" si="7"/>
        <v>0</v>
      </c>
      <c r="J90" s="66">
        <f t="shared" si="7"/>
        <v>0</v>
      </c>
      <c r="L90" s="66"/>
      <c r="M90" s="66"/>
      <c r="N90" s="66"/>
      <c r="O90" s="66"/>
      <c r="Q90" s="66"/>
      <c r="R90" s="66"/>
      <c r="S90" s="66"/>
      <c r="T90" s="66"/>
      <c r="W90" s="167"/>
      <c r="X90" s="66"/>
      <c r="Z90" s="66">
        <f t="shared" si="8"/>
        <v>0</v>
      </c>
      <c r="AA90" s="66">
        <f t="shared" si="9"/>
        <v>0</v>
      </c>
      <c r="AB90" s="66">
        <f t="shared" si="10"/>
        <v>0</v>
      </c>
      <c r="AC90" s="66">
        <f t="shared" si="11"/>
        <v>0</v>
      </c>
    </row>
    <row r="91" spans="2:29" ht="13.35" customHeight="1">
      <c r="B91" s="67" t="s">
        <v>376</v>
      </c>
      <c r="C91" s="68" t="s">
        <v>186</v>
      </c>
      <c r="D91" s="68">
        <v>3</v>
      </c>
      <c r="E91" s="267"/>
      <c r="G91" s="66">
        <f t="shared" si="7"/>
        <v>0</v>
      </c>
      <c r="H91" s="66">
        <f t="shared" si="7"/>
        <v>0</v>
      </c>
      <c r="I91" s="66">
        <f t="shared" si="7"/>
        <v>0</v>
      </c>
      <c r="J91" s="66">
        <f t="shared" si="7"/>
        <v>0</v>
      </c>
      <c r="L91" s="66"/>
      <c r="M91" s="66"/>
      <c r="N91" s="66"/>
      <c r="O91" s="66"/>
      <c r="Q91" s="66"/>
      <c r="R91" s="66"/>
      <c r="S91" s="66"/>
      <c r="T91" s="66"/>
      <c r="W91" s="167"/>
      <c r="X91" s="66"/>
      <c r="Z91" s="66">
        <f t="shared" si="8"/>
        <v>0</v>
      </c>
      <c r="AA91" s="66">
        <f t="shared" si="9"/>
        <v>0</v>
      </c>
      <c r="AB91" s="66">
        <f t="shared" si="10"/>
        <v>0</v>
      </c>
      <c r="AC91" s="66">
        <f t="shared" si="11"/>
        <v>0</v>
      </c>
    </row>
    <row r="92" spans="2:29" ht="13.35" customHeight="1">
      <c r="B92" s="67" t="s">
        <v>377</v>
      </c>
      <c r="C92" s="68" t="s">
        <v>186</v>
      </c>
      <c r="D92" s="68">
        <v>3</v>
      </c>
      <c r="E92" s="267"/>
      <c r="G92" s="66">
        <f t="shared" si="7"/>
        <v>0</v>
      </c>
      <c r="H92" s="66">
        <f t="shared" si="7"/>
        <v>0</v>
      </c>
      <c r="I92" s="66">
        <f t="shared" si="7"/>
        <v>0</v>
      </c>
      <c r="J92" s="66">
        <f t="shared" si="7"/>
        <v>0</v>
      </c>
      <c r="L92" s="66"/>
      <c r="M92" s="66"/>
      <c r="N92" s="66"/>
      <c r="O92" s="66"/>
      <c r="Q92" s="66"/>
      <c r="R92" s="66"/>
      <c r="S92" s="66"/>
      <c r="T92" s="66"/>
      <c r="W92" s="167"/>
      <c r="X92" s="66"/>
      <c r="Z92" s="66">
        <f t="shared" si="8"/>
        <v>0</v>
      </c>
      <c r="AA92" s="66">
        <f t="shared" si="9"/>
        <v>0</v>
      </c>
      <c r="AB92" s="66">
        <f t="shared" si="10"/>
        <v>0</v>
      </c>
      <c r="AC92" s="66">
        <f t="shared" si="11"/>
        <v>0</v>
      </c>
    </row>
    <row r="93" spans="2:29" ht="13.35" customHeight="1">
      <c r="B93" s="67" t="s">
        <v>378</v>
      </c>
      <c r="C93" s="68" t="s">
        <v>186</v>
      </c>
      <c r="D93" s="68">
        <v>3</v>
      </c>
      <c r="E93" s="267"/>
      <c r="G93" s="66">
        <f t="shared" si="7"/>
        <v>0</v>
      </c>
      <c r="H93" s="66">
        <f t="shared" si="7"/>
        <v>0</v>
      </c>
      <c r="I93" s="66">
        <f t="shared" si="7"/>
        <v>0</v>
      </c>
      <c r="J93" s="66">
        <f t="shared" si="7"/>
        <v>0</v>
      </c>
      <c r="L93" s="66"/>
      <c r="M93" s="66"/>
      <c r="N93" s="66"/>
      <c r="O93" s="66"/>
      <c r="Q93" s="66"/>
      <c r="R93" s="66"/>
      <c r="S93" s="66"/>
      <c r="T93" s="66"/>
      <c r="W93" s="167"/>
      <c r="X93" s="66"/>
      <c r="Z93" s="66">
        <f t="shared" si="8"/>
        <v>0</v>
      </c>
      <c r="AA93" s="66">
        <f t="shared" si="9"/>
        <v>0</v>
      </c>
      <c r="AB93" s="66">
        <f t="shared" si="10"/>
        <v>0</v>
      </c>
      <c r="AC93" s="66">
        <f t="shared" si="11"/>
        <v>0</v>
      </c>
    </row>
    <row r="94" spans="2:29" ht="13.35" customHeight="1">
      <c r="B94" s="67" t="s">
        <v>379</v>
      </c>
      <c r="C94" s="68" t="s">
        <v>186</v>
      </c>
      <c r="D94" s="68">
        <v>3</v>
      </c>
      <c r="E94" s="267"/>
      <c r="G94" s="66">
        <f t="shared" si="7"/>
        <v>0</v>
      </c>
      <c r="H94" s="66">
        <f t="shared" si="7"/>
        <v>0</v>
      </c>
      <c r="I94" s="66">
        <f t="shared" si="7"/>
        <v>0</v>
      </c>
      <c r="J94" s="66">
        <f t="shared" si="7"/>
        <v>0</v>
      </c>
      <c r="L94" s="66"/>
      <c r="M94" s="66"/>
      <c r="N94" s="66"/>
      <c r="O94" s="66"/>
      <c r="Q94" s="66"/>
      <c r="R94" s="66"/>
      <c r="S94" s="66"/>
      <c r="T94" s="66"/>
      <c r="W94" s="167"/>
      <c r="X94" s="66"/>
      <c r="Z94" s="66">
        <f t="shared" si="8"/>
        <v>0</v>
      </c>
      <c r="AA94" s="66">
        <f t="shared" si="9"/>
        <v>0</v>
      </c>
      <c r="AB94" s="66">
        <f t="shared" si="10"/>
        <v>0</v>
      </c>
      <c r="AC94" s="66">
        <f t="shared" si="11"/>
        <v>0</v>
      </c>
    </row>
    <row r="95" spans="2:29" ht="13.35" customHeight="1">
      <c r="B95" s="67" t="s">
        <v>380</v>
      </c>
      <c r="C95" s="68" t="s">
        <v>186</v>
      </c>
      <c r="D95" s="68">
        <v>3</v>
      </c>
      <c r="E95" s="267"/>
      <c r="G95" s="66">
        <f t="shared" si="7"/>
        <v>0</v>
      </c>
      <c r="H95" s="66">
        <f t="shared" si="7"/>
        <v>0</v>
      </c>
      <c r="I95" s="66">
        <f t="shared" si="7"/>
        <v>0</v>
      </c>
      <c r="J95" s="66">
        <f t="shared" si="7"/>
        <v>0</v>
      </c>
      <c r="L95" s="66"/>
      <c r="M95" s="66"/>
      <c r="N95" s="66"/>
      <c r="O95" s="66"/>
      <c r="Q95" s="66"/>
      <c r="R95" s="66"/>
      <c r="S95" s="66"/>
      <c r="T95" s="66"/>
      <c r="W95" s="167"/>
      <c r="X95" s="66"/>
      <c r="Z95" s="66">
        <f t="shared" si="8"/>
        <v>0</v>
      </c>
      <c r="AA95" s="66">
        <f t="shared" si="9"/>
        <v>0</v>
      </c>
      <c r="AB95" s="66">
        <f t="shared" si="10"/>
        <v>0</v>
      </c>
      <c r="AC95" s="66">
        <f t="shared" si="11"/>
        <v>0</v>
      </c>
    </row>
    <row r="96" spans="2:29" ht="13.35" customHeight="1">
      <c r="B96" s="67" t="s">
        <v>381</v>
      </c>
      <c r="C96" s="68" t="s">
        <v>186</v>
      </c>
      <c r="D96" s="68">
        <v>3</v>
      </c>
      <c r="E96" s="267"/>
      <c r="G96" s="66">
        <f t="shared" si="7"/>
        <v>0</v>
      </c>
      <c r="H96" s="66">
        <f t="shared" si="7"/>
        <v>0</v>
      </c>
      <c r="I96" s="66">
        <f t="shared" si="7"/>
        <v>0</v>
      </c>
      <c r="J96" s="66">
        <f t="shared" si="7"/>
        <v>0</v>
      </c>
      <c r="L96" s="66"/>
      <c r="M96" s="66"/>
      <c r="N96" s="66"/>
      <c r="O96" s="66"/>
      <c r="Q96" s="66"/>
      <c r="R96" s="66"/>
      <c r="S96" s="66"/>
      <c r="T96" s="66"/>
      <c r="W96" s="167"/>
      <c r="X96" s="66"/>
      <c r="Z96" s="66">
        <f t="shared" si="8"/>
        <v>0</v>
      </c>
      <c r="AA96" s="66">
        <f t="shared" si="9"/>
        <v>0</v>
      </c>
      <c r="AB96" s="66">
        <f t="shared" si="10"/>
        <v>0</v>
      </c>
      <c r="AC96" s="66">
        <f t="shared" si="11"/>
        <v>0</v>
      </c>
    </row>
    <row r="97" spans="2:29" ht="13.35" customHeight="1">
      <c r="B97" s="67" t="s">
        <v>382</v>
      </c>
      <c r="C97" s="68" t="s">
        <v>186</v>
      </c>
      <c r="D97" s="68">
        <v>3</v>
      </c>
      <c r="E97" s="267"/>
      <c r="G97" s="66">
        <f t="shared" si="7"/>
        <v>0</v>
      </c>
      <c r="H97" s="66">
        <f t="shared" si="7"/>
        <v>0</v>
      </c>
      <c r="I97" s="66">
        <f t="shared" si="7"/>
        <v>0</v>
      </c>
      <c r="J97" s="66">
        <f t="shared" si="7"/>
        <v>0</v>
      </c>
      <c r="L97" s="66"/>
      <c r="M97" s="66"/>
      <c r="N97" s="66"/>
      <c r="O97" s="66"/>
      <c r="Q97" s="66"/>
      <c r="R97" s="66"/>
      <c r="S97" s="66"/>
      <c r="T97" s="66"/>
      <c r="W97" s="167"/>
      <c r="X97" s="66"/>
      <c r="Z97" s="66">
        <f t="shared" si="8"/>
        <v>0</v>
      </c>
      <c r="AA97" s="66">
        <f t="shared" si="9"/>
        <v>0</v>
      </c>
      <c r="AB97" s="66">
        <f t="shared" si="10"/>
        <v>0</v>
      </c>
      <c r="AC97" s="66">
        <f t="shared" si="11"/>
        <v>0</v>
      </c>
    </row>
    <row r="98" spans="2:29" ht="13.35" customHeight="1">
      <c r="B98" s="67" t="s">
        <v>383</v>
      </c>
      <c r="C98" s="68" t="s">
        <v>186</v>
      </c>
      <c r="D98" s="68">
        <v>3</v>
      </c>
      <c r="E98" s="267"/>
      <c r="G98" s="66">
        <f t="shared" si="7"/>
        <v>0</v>
      </c>
      <c r="H98" s="66">
        <f t="shared" si="7"/>
        <v>0</v>
      </c>
      <c r="I98" s="66">
        <f t="shared" si="7"/>
        <v>0</v>
      </c>
      <c r="J98" s="66">
        <f t="shared" si="7"/>
        <v>0</v>
      </c>
      <c r="L98" s="66"/>
      <c r="M98" s="66"/>
      <c r="N98" s="66"/>
      <c r="O98" s="66"/>
      <c r="Q98" s="66"/>
      <c r="R98" s="66"/>
      <c r="S98" s="66"/>
      <c r="T98" s="66"/>
      <c r="W98" s="167"/>
      <c r="X98" s="66"/>
      <c r="Z98" s="66">
        <f t="shared" si="8"/>
        <v>0</v>
      </c>
      <c r="AA98" s="66">
        <f t="shared" si="9"/>
        <v>0</v>
      </c>
      <c r="AB98" s="66">
        <f t="shared" si="10"/>
        <v>0</v>
      </c>
      <c r="AC98" s="66">
        <f t="shared" si="11"/>
        <v>0</v>
      </c>
    </row>
    <row r="99" spans="2:29" ht="13.35" customHeight="1">
      <c r="B99" s="67" t="s">
        <v>384</v>
      </c>
      <c r="C99" s="68" t="s">
        <v>186</v>
      </c>
      <c r="D99" s="68">
        <v>3</v>
      </c>
      <c r="E99" s="267"/>
      <c r="G99" s="66">
        <f t="shared" si="7"/>
        <v>0</v>
      </c>
      <c r="H99" s="66">
        <f t="shared" si="7"/>
        <v>0</v>
      </c>
      <c r="I99" s="66">
        <f t="shared" si="7"/>
        <v>0</v>
      </c>
      <c r="J99" s="66">
        <f t="shared" si="7"/>
        <v>0</v>
      </c>
      <c r="L99" s="66"/>
      <c r="M99" s="66"/>
      <c r="N99" s="66"/>
      <c r="O99" s="66"/>
      <c r="Q99" s="66"/>
      <c r="R99" s="66"/>
      <c r="S99" s="66"/>
      <c r="T99" s="66"/>
      <c r="W99" s="167"/>
      <c r="X99" s="66"/>
      <c r="Z99" s="66">
        <f t="shared" si="8"/>
        <v>0</v>
      </c>
      <c r="AA99" s="66">
        <f t="shared" si="9"/>
        <v>0</v>
      </c>
      <c r="AB99" s="66">
        <f t="shared" si="10"/>
        <v>0</v>
      </c>
      <c r="AC99" s="66">
        <f t="shared" si="11"/>
        <v>0</v>
      </c>
    </row>
    <row r="100" spans="2:29" ht="13.35" customHeight="1">
      <c r="B100" s="67" t="s">
        <v>385</v>
      </c>
      <c r="C100" s="68" t="s">
        <v>186</v>
      </c>
      <c r="D100" s="68">
        <v>3</v>
      </c>
      <c r="E100" s="267"/>
      <c r="G100" s="66">
        <f t="shared" si="7"/>
        <v>0</v>
      </c>
      <c r="H100" s="66">
        <f t="shared" si="7"/>
        <v>0</v>
      </c>
      <c r="I100" s="66">
        <f t="shared" si="7"/>
        <v>0</v>
      </c>
      <c r="J100" s="66">
        <f t="shared" si="7"/>
        <v>0</v>
      </c>
      <c r="L100" s="66"/>
      <c r="M100" s="66"/>
      <c r="N100" s="66"/>
      <c r="O100" s="66"/>
      <c r="Q100" s="66"/>
      <c r="R100" s="66"/>
      <c r="S100" s="66"/>
      <c r="T100" s="66"/>
      <c r="W100" s="167"/>
      <c r="X100" s="66"/>
      <c r="Z100" s="66">
        <f t="shared" si="8"/>
        <v>0</v>
      </c>
      <c r="AA100" s="66">
        <f t="shared" si="9"/>
        <v>0</v>
      </c>
      <c r="AB100" s="66">
        <f t="shared" si="10"/>
        <v>0</v>
      </c>
      <c r="AC100" s="66">
        <f t="shared" si="11"/>
        <v>0</v>
      </c>
    </row>
    <row r="101" spans="2:29" ht="13.35" customHeight="1">
      <c r="B101" s="67" t="s">
        <v>386</v>
      </c>
      <c r="C101" s="68" t="s">
        <v>186</v>
      </c>
      <c r="D101" s="68">
        <v>3</v>
      </c>
      <c r="E101" s="267"/>
      <c r="G101" s="66">
        <f t="shared" si="7"/>
        <v>0</v>
      </c>
      <c r="H101" s="66">
        <f t="shared" si="7"/>
        <v>0</v>
      </c>
      <c r="I101" s="66">
        <f t="shared" si="7"/>
        <v>0</v>
      </c>
      <c r="J101" s="66">
        <f t="shared" si="7"/>
        <v>0</v>
      </c>
      <c r="L101" s="66"/>
      <c r="M101" s="66"/>
      <c r="N101" s="66"/>
      <c r="O101" s="66"/>
      <c r="Q101" s="66"/>
      <c r="R101" s="66"/>
      <c r="S101" s="66"/>
      <c r="T101" s="66"/>
      <c r="W101" s="167"/>
      <c r="X101" s="66"/>
      <c r="Z101" s="66">
        <f t="shared" si="8"/>
        <v>0</v>
      </c>
      <c r="AA101" s="66">
        <f t="shared" si="9"/>
        <v>0</v>
      </c>
      <c r="AB101" s="66">
        <f t="shared" si="10"/>
        <v>0</v>
      </c>
      <c r="AC101" s="66">
        <f t="shared" si="11"/>
        <v>0</v>
      </c>
    </row>
    <row r="102" spans="2:29" ht="13.35" customHeight="1">
      <c r="B102" s="67" t="s">
        <v>387</v>
      </c>
      <c r="C102" s="68" t="s">
        <v>186</v>
      </c>
      <c r="D102" s="68">
        <v>3</v>
      </c>
      <c r="E102" s="267"/>
      <c r="G102" s="66">
        <f t="shared" si="7"/>
        <v>0</v>
      </c>
      <c r="H102" s="66">
        <f t="shared" si="7"/>
        <v>0</v>
      </c>
      <c r="I102" s="66">
        <f t="shared" si="7"/>
        <v>0</v>
      </c>
      <c r="J102" s="66">
        <f t="shared" si="7"/>
        <v>0</v>
      </c>
      <c r="L102" s="66"/>
      <c r="M102" s="66"/>
      <c r="N102" s="66"/>
      <c r="O102" s="66"/>
      <c r="Q102" s="66"/>
      <c r="R102" s="66"/>
      <c r="S102" s="66"/>
      <c r="T102" s="66"/>
      <c r="W102" s="167"/>
      <c r="X102" s="66"/>
      <c r="Z102" s="66">
        <f t="shared" si="8"/>
        <v>0</v>
      </c>
      <c r="AA102" s="66">
        <f t="shared" si="9"/>
        <v>0</v>
      </c>
      <c r="AB102" s="66">
        <f t="shared" si="10"/>
        <v>0</v>
      </c>
      <c r="AC102" s="66">
        <f t="shared" si="11"/>
        <v>0</v>
      </c>
    </row>
    <row r="103" spans="2:29" ht="13.35" customHeight="1">
      <c r="B103" s="67" t="s">
        <v>388</v>
      </c>
      <c r="C103" s="68" t="s">
        <v>186</v>
      </c>
      <c r="D103" s="68">
        <v>3</v>
      </c>
      <c r="E103" s="267"/>
      <c r="G103" s="66">
        <f t="shared" si="7"/>
        <v>0</v>
      </c>
      <c r="H103" s="66">
        <f t="shared" si="7"/>
        <v>0</v>
      </c>
      <c r="I103" s="66">
        <f t="shared" si="7"/>
        <v>0</v>
      </c>
      <c r="J103" s="66">
        <f t="shared" si="7"/>
        <v>0</v>
      </c>
      <c r="L103" s="66"/>
      <c r="M103" s="66"/>
      <c r="N103" s="66"/>
      <c r="O103" s="66"/>
      <c r="Q103" s="66"/>
      <c r="R103" s="66"/>
      <c r="S103" s="66"/>
      <c r="T103" s="66"/>
      <c r="W103" s="167"/>
      <c r="X103" s="66"/>
      <c r="Z103" s="66">
        <f t="shared" si="8"/>
        <v>0</v>
      </c>
      <c r="AA103" s="66">
        <f t="shared" si="9"/>
        <v>0</v>
      </c>
      <c r="AB103" s="66">
        <f t="shared" si="10"/>
        <v>0</v>
      </c>
      <c r="AC103" s="66">
        <f t="shared" si="11"/>
        <v>0</v>
      </c>
    </row>
    <row r="104" spans="2:29" ht="13.35" customHeight="1">
      <c r="B104" s="67" t="s">
        <v>389</v>
      </c>
      <c r="C104" s="68" t="s">
        <v>186</v>
      </c>
      <c r="D104" s="68">
        <v>3</v>
      </c>
      <c r="E104" s="267"/>
      <c r="G104" s="66">
        <f t="shared" si="7"/>
        <v>0</v>
      </c>
      <c r="H104" s="66">
        <f t="shared" si="7"/>
        <v>0</v>
      </c>
      <c r="I104" s="66">
        <f t="shared" si="7"/>
        <v>0</v>
      </c>
      <c r="J104" s="66">
        <f t="shared" si="7"/>
        <v>0</v>
      </c>
      <c r="L104" s="66"/>
      <c r="M104" s="66"/>
      <c r="N104" s="66"/>
      <c r="O104" s="66"/>
      <c r="Q104" s="66"/>
      <c r="R104" s="66"/>
      <c r="S104" s="66"/>
      <c r="T104" s="66"/>
      <c r="W104" s="167"/>
      <c r="X104" s="66"/>
      <c r="Z104" s="66">
        <f t="shared" si="8"/>
        <v>0</v>
      </c>
      <c r="AA104" s="66">
        <f t="shared" si="9"/>
        <v>0</v>
      </c>
      <c r="AB104" s="66">
        <f t="shared" si="10"/>
        <v>0</v>
      </c>
      <c r="AC104" s="66">
        <f t="shared" si="11"/>
        <v>0</v>
      </c>
    </row>
    <row r="105" spans="2:29" ht="13.35" customHeight="1">
      <c r="B105" s="67" t="s">
        <v>390</v>
      </c>
      <c r="C105" s="68" t="s">
        <v>186</v>
      </c>
      <c r="D105" s="68">
        <v>3</v>
      </c>
      <c r="E105" s="267"/>
      <c r="G105" s="66">
        <f t="shared" si="7"/>
        <v>0</v>
      </c>
      <c r="H105" s="66">
        <f t="shared" si="7"/>
        <v>0</v>
      </c>
      <c r="I105" s="66">
        <f t="shared" si="7"/>
        <v>0</v>
      </c>
      <c r="J105" s="66">
        <f t="shared" si="7"/>
        <v>0</v>
      </c>
      <c r="L105" s="66"/>
      <c r="M105" s="66"/>
      <c r="N105" s="66"/>
      <c r="O105" s="66"/>
      <c r="Q105" s="66"/>
      <c r="R105" s="66"/>
      <c r="S105" s="66"/>
      <c r="T105" s="66"/>
      <c r="W105" s="167"/>
      <c r="X105" s="66"/>
      <c r="Z105" s="66">
        <f t="shared" si="8"/>
        <v>0</v>
      </c>
      <c r="AA105" s="66">
        <f t="shared" si="9"/>
        <v>0</v>
      </c>
      <c r="AB105" s="66">
        <f t="shared" si="10"/>
        <v>0</v>
      </c>
      <c r="AC105" s="66">
        <f t="shared" si="11"/>
        <v>0</v>
      </c>
    </row>
    <row r="106" spans="2:29" ht="13.35" customHeight="1">
      <c r="B106" s="67" t="s">
        <v>391</v>
      </c>
      <c r="C106" s="68" t="s">
        <v>186</v>
      </c>
      <c r="D106" s="68">
        <v>3</v>
      </c>
      <c r="E106" s="267"/>
      <c r="G106" s="66">
        <f t="shared" si="7"/>
        <v>0</v>
      </c>
      <c r="H106" s="66">
        <f t="shared" si="7"/>
        <v>0</v>
      </c>
      <c r="I106" s="66">
        <f t="shared" si="7"/>
        <v>0</v>
      </c>
      <c r="J106" s="66">
        <f t="shared" si="7"/>
        <v>0</v>
      </c>
      <c r="L106" s="66"/>
      <c r="M106" s="66"/>
      <c r="N106" s="66"/>
      <c r="O106" s="66"/>
      <c r="Q106" s="66"/>
      <c r="R106" s="66"/>
      <c r="S106" s="66"/>
      <c r="T106" s="66"/>
      <c r="W106" s="167"/>
      <c r="X106" s="66"/>
      <c r="Z106" s="66">
        <f t="shared" si="8"/>
        <v>0</v>
      </c>
      <c r="AA106" s="66">
        <f t="shared" si="9"/>
        <v>0</v>
      </c>
      <c r="AB106" s="66">
        <f t="shared" si="10"/>
        <v>0</v>
      </c>
      <c r="AC106" s="66">
        <f t="shared" si="11"/>
        <v>0</v>
      </c>
    </row>
    <row r="107" spans="2:29" ht="13.35" customHeight="1">
      <c r="B107" s="67" t="s">
        <v>392</v>
      </c>
      <c r="C107" s="68" t="s">
        <v>186</v>
      </c>
      <c r="D107" s="68">
        <v>3</v>
      </c>
      <c r="E107" s="267"/>
      <c r="G107" s="66">
        <f t="shared" si="7"/>
        <v>0</v>
      </c>
      <c r="H107" s="66">
        <f t="shared" si="7"/>
        <v>0</v>
      </c>
      <c r="I107" s="66">
        <f t="shared" si="7"/>
        <v>0</v>
      </c>
      <c r="J107" s="66">
        <f t="shared" si="7"/>
        <v>0</v>
      </c>
      <c r="L107" s="66"/>
      <c r="M107" s="66"/>
      <c r="N107" s="66"/>
      <c r="O107" s="66"/>
      <c r="Q107" s="66"/>
      <c r="R107" s="66"/>
      <c r="S107" s="66"/>
      <c r="T107" s="66"/>
      <c r="W107" s="167"/>
      <c r="X107" s="66"/>
      <c r="Z107" s="66">
        <f t="shared" si="8"/>
        <v>0</v>
      </c>
      <c r="AA107" s="66">
        <f t="shared" si="9"/>
        <v>0</v>
      </c>
      <c r="AB107" s="66">
        <f t="shared" si="10"/>
        <v>0</v>
      </c>
      <c r="AC107" s="66">
        <f t="shared" si="11"/>
        <v>0</v>
      </c>
    </row>
    <row r="108" spans="2:29" ht="13.35" customHeight="1">
      <c r="B108" s="67" t="s">
        <v>393</v>
      </c>
      <c r="C108" s="68" t="s">
        <v>186</v>
      </c>
      <c r="D108" s="68">
        <v>3</v>
      </c>
      <c r="E108" s="267"/>
      <c r="G108" s="66">
        <f t="shared" si="7"/>
        <v>0</v>
      </c>
      <c r="H108" s="66">
        <f t="shared" si="7"/>
        <v>0</v>
      </c>
      <c r="I108" s="66">
        <f t="shared" si="7"/>
        <v>0</v>
      </c>
      <c r="J108" s="66">
        <f t="shared" si="7"/>
        <v>0</v>
      </c>
      <c r="L108" s="66"/>
      <c r="M108" s="66"/>
      <c r="N108" s="66"/>
      <c r="O108" s="66"/>
      <c r="Q108" s="66"/>
      <c r="R108" s="66"/>
      <c r="S108" s="66"/>
      <c r="T108" s="66"/>
      <c r="W108" s="167"/>
      <c r="X108" s="66"/>
      <c r="Z108" s="66">
        <f t="shared" si="8"/>
        <v>0</v>
      </c>
      <c r="AA108" s="66">
        <f t="shared" si="9"/>
        <v>0</v>
      </c>
      <c r="AB108" s="66">
        <f t="shared" si="10"/>
        <v>0</v>
      </c>
      <c r="AC108" s="66">
        <f t="shared" si="11"/>
        <v>0</v>
      </c>
    </row>
    <row r="109" spans="2:29" ht="13.35" customHeight="1">
      <c r="B109" s="67" t="s">
        <v>394</v>
      </c>
      <c r="C109" s="68" t="s">
        <v>186</v>
      </c>
      <c r="D109" s="68">
        <v>3</v>
      </c>
      <c r="E109" s="267"/>
      <c r="G109" s="66">
        <f t="shared" si="7"/>
        <v>0</v>
      </c>
      <c r="H109" s="66">
        <f t="shared" si="7"/>
        <v>0</v>
      </c>
      <c r="I109" s="66">
        <f t="shared" si="7"/>
        <v>0</v>
      </c>
      <c r="J109" s="66">
        <f t="shared" si="7"/>
        <v>0</v>
      </c>
      <c r="L109" s="66"/>
      <c r="M109" s="66"/>
      <c r="N109" s="66"/>
      <c r="O109" s="66"/>
      <c r="Q109" s="66"/>
      <c r="R109" s="66"/>
      <c r="S109" s="66"/>
      <c r="T109" s="66"/>
      <c r="W109" s="167"/>
      <c r="X109" s="66"/>
      <c r="Z109" s="66">
        <f t="shared" si="8"/>
        <v>0</v>
      </c>
      <c r="AA109" s="66">
        <f t="shared" si="9"/>
        <v>0</v>
      </c>
      <c r="AB109" s="66">
        <f t="shared" si="10"/>
        <v>0</v>
      </c>
      <c r="AC109" s="66">
        <f t="shared" si="11"/>
        <v>0</v>
      </c>
    </row>
    <row r="110" spans="2:29" ht="13.35" customHeight="1">
      <c r="B110" s="67" t="s">
        <v>395</v>
      </c>
      <c r="C110" s="68" t="s">
        <v>186</v>
      </c>
      <c r="D110" s="68">
        <v>3</v>
      </c>
      <c r="E110" s="267"/>
      <c r="G110" s="66">
        <f t="shared" si="7"/>
        <v>0</v>
      </c>
      <c r="H110" s="66">
        <f t="shared" si="7"/>
        <v>0</v>
      </c>
      <c r="I110" s="66">
        <f t="shared" si="7"/>
        <v>0</v>
      </c>
      <c r="J110" s="66">
        <f t="shared" si="7"/>
        <v>0</v>
      </c>
      <c r="L110" s="66"/>
      <c r="M110" s="66"/>
      <c r="N110" s="66"/>
      <c r="O110" s="66"/>
      <c r="Q110" s="66"/>
      <c r="R110" s="66"/>
      <c r="S110" s="66"/>
      <c r="T110" s="66"/>
      <c r="W110" s="167"/>
      <c r="X110" s="66"/>
      <c r="Z110" s="66">
        <f t="shared" si="8"/>
        <v>0</v>
      </c>
      <c r="AA110" s="66">
        <f t="shared" si="9"/>
        <v>0</v>
      </c>
      <c r="AB110" s="66">
        <f t="shared" si="10"/>
        <v>0</v>
      </c>
      <c r="AC110" s="66">
        <f t="shared" si="11"/>
        <v>0</v>
      </c>
    </row>
    <row r="111" spans="2:29" ht="13.35" customHeight="1">
      <c r="B111" s="67" t="s">
        <v>396</v>
      </c>
      <c r="C111" s="68" t="s">
        <v>186</v>
      </c>
      <c r="D111" s="68">
        <v>3</v>
      </c>
      <c r="E111" s="267"/>
      <c r="G111" s="66">
        <f t="shared" si="7"/>
        <v>0</v>
      </c>
      <c r="H111" s="66">
        <f t="shared" si="7"/>
        <v>0</v>
      </c>
      <c r="I111" s="66">
        <f t="shared" si="7"/>
        <v>0</v>
      </c>
      <c r="J111" s="66">
        <f t="shared" si="7"/>
        <v>0</v>
      </c>
      <c r="L111" s="66"/>
      <c r="M111" s="66"/>
      <c r="N111" s="66"/>
      <c r="O111" s="66"/>
      <c r="Q111" s="66"/>
      <c r="R111" s="66"/>
      <c r="S111" s="66"/>
      <c r="T111" s="66"/>
      <c r="W111" s="167"/>
      <c r="X111" s="66"/>
      <c r="Z111" s="66">
        <f t="shared" si="8"/>
        <v>0</v>
      </c>
      <c r="AA111" s="66">
        <f t="shared" si="9"/>
        <v>0</v>
      </c>
      <c r="AB111" s="66">
        <f t="shared" si="10"/>
        <v>0</v>
      </c>
      <c r="AC111" s="66">
        <f t="shared" si="11"/>
        <v>0</v>
      </c>
    </row>
    <row r="112" spans="2:29" ht="13.35" customHeight="1">
      <c r="B112" s="67" t="s">
        <v>397</v>
      </c>
      <c r="C112" s="68" t="s">
        <v>186</v>
      </c>
      <c r="D112" s="68">
        <v>3</v>
      </c>
      <c r="E112" s="267"/>
      <c r="G112" s="66">
        <f t="shared" si="7"/>
        <v>0</v>
      </c>
      <c r="H112" s="66">
        <f t="shared" si="7"/>
        <v>0</v>
      </c>
      <c r="I112" s="66">
        <f t="shared" si="7"/>
        <v>0</v>
      </c>
      <c r="J112" s="66">
        <f t="shared" si="7"/>
        <v>0</v>
      </c>
      <c r="L112" s="66"/>
      <c r="M112" s="66"/>
      <c r="N112" s="66"/>
      <c r="O112" s="66"/>
      <c r="Q112" s="66"/>
      <c r="R112" s="66"/>
      <c r="S112" s="66"/>
      <c r="T112" s="66"/>
      <c r="W112" s="167"/>
      <c r="X112" s="66"/>
      <c r="Z112" s="66">
        <f t="shared" si="8"/>
        <v>0</v>
      </c>
      <c r="AA112" s="66">
        <f t="shared" si="9"/>
        <v>0</v>
      </c>
      <c r="AB112" s="66">
        <f t="shared" si="10"/>
        <v>0</v>
      </c>
      <c r="AC112" s="66">
        <f t="shared" si="11"/>
        <v>0</v>
      </c>
    </row>
    <row r="113" spans="2:29" ht="13.35" customHeight="1">
      <c r="B113" s="67" t="s">
        <v>398</v>
      </c>
      <c r="C113" s="68" t="s">
        <v>186</v>
      </c>
      <c r="D113" s="68">
        <v>3</v>
      </c>
      <c r="E113" s="267"/>
      <c r="G113" s="66">
        <f t="shared" si="7"/>
        <v>0</v>
      </c>
      <c r="H113" s="66">
        <f t="shared" si="7"/>
        <v>0</v>
      </c>
      <c r="I113" s="66">
        <f t="shared" si="7"/>
        <v>0</v>
      </c>
      <c r="J113" s="66">
        <f t="shared" si="7"/>
        <v>0</v>
      </c>
      <c r="L113" s="66"/>
      <c r="M113" s="66"/>
      <c r="N113" s="66"/>
      <c r="O113" s="66"/>
      <c r="Q113" s="66"/>
      <c r="R113" s="66"/>
      <c r="S113" s="66"/>
      <c r="T113" s="66"/>
      <c r="W113" s="167"/>
      <c r="X113" s="66"/>
      <c r="Z113" s="66">
        <f t="shared" si="8"/>
        <v>0</v>
      </c>
      <c r="AA113" s="66">
        <f t="shared" si="9"/>
        <v>0</v>
      </c>
      <c r="AB113" s="66">
        <f t="shared" si="10"/>
        <v>0</v>
      </c>
      <c r="AC113" s="66">
        <f t="shared" si="11"/>
        <v>0</v>
      </c>
    </row>
    <row r="114" spans="2:29" ht="13.35" customHeight="1">
      <c r="B114" s="67" t="s">
        <v>399</v>
      </c>
      <c r="C114" s="68" t="s">
        <v>186</v>
      </c>
      <c r="D114" s="68">
        <v>3</v>
      </c>
      <c r="E114" s="267"/>
      <c r="G114" s="66">
        <f t="shared" si="7"/>
        <v>0</v>
      </c>
      <c r="H114" s="66">
        <f t="shared" si="7"/>
        <v>0</v>
      </c>
      <c r="I114" s="66">
        <f t="shared" si="7"/>
        <v>0</v>
      </c>
      <c r="J114" s="66">
        <f t="shared" si="7"/>
        <v>0</v>
      </c>
      <c r="L114" s="66"/>
      <c r="M114" s="66"/>
      <c r="N114" s="66"/>
      <c r="O114" s="66"/>
      <c r="Q114" s="66"/>
      <c r="R114" s="66"/>
      <c r="S114" s="66"/>
      <c r="T114" s="66"/>
      <c r="W114" s="167"/>
      <c r="X114" s="66"/>
      <c r="Z114" s="66">
        <f t="shared" si="8"/>
        <v>0</v>
      </c>
      <c r="AA114" s="66">
        <f t="shared" si="9"/>
        <v>0</v>
      </c>
      <c r="AB114" s="66">
        <f t="shared" si="10"/>
        <v>0</v>
      </c>
      <c r="AC114" s="66">
        <f t="shared" si="11"/>
        <v>0</v>
      </c>
    </row>
    <row r="115" spans="2:29" ht="13.35" customHeight="1">
      <c r="B115" s="67" t="s">
        <v>400</v>
      </c>
      <c r="C115" s="68" t="s">
        <v>186</v>
      </c>
      <c r="D115" s="68">
        <v>3</v>
      </c>
      <c r="E115" s="267"/>
      <c r="G115" s="66">
        <f t="shared" si="7"/>
        <v>0</v>
      </c>
      <c r="H115" s="66">
        <f t="shared" si="7"/>
        <v>0</v>
      </c>
      <c r="I115" s="66">
        <f t="shared" si="7"/>
        <v>0</v>
      </c>
      <c r="J115" s="66">
        <f t="shared" si="7"/>
        <v>0</v>
      </c>
      <c r="L115" s="66"/>
      <c r="M115" s="66"/>
      <c r="N115" s="66"/>
      <c r="O115" s="66"/>
      <c r="Q115" s="66"/>
      <c r="R115" s="66"/>
      <c r="S115" s="66"/>
      <c r="T115" s="66"/>
      <c r="W115" s="167"/>
      <c r="X115" s="66"/>
      <c r="Z115" s="66">
        <f t="shared" si="8"/>
        <v>0</v>
      </c>
      <c r="AA115" s="66">
        <f t="shared" si="9"/>
        <v>0</v>
      </c>
      <c r="AB115" s="66">
        <f t="shared" si="10"/>
        <v>0</v>
      </c>
      <c r="AC115" s="66">
        <f t="shared" si="11"/>
        <v>0</v>
      </c>
    </row>
    <row r="116" spans="2:29" ht="13.35" customHeight="1">
      <c r="B116" s="67" t="s">
        <v>401</v>
      </c>
      <c r="C116" s="68" t="s">
        <v>186</v>
      </c>
      <c r="D116" s="68">
        <v>3</v>
      </c>
      <c r="E116" s="267"/>
      <c r="G116" s="66">
        <f t="shared" si="7"/>
        <v>0</v>
      </c>
      <c r="H116" s="66">
        <f t="shared" si="7"/>
        <v>0</v>
      </c>
      <c r="I116" s="66">
        <f t="shared" si="7"/>
        <v>0</v>
      </c>
      <c r="J116" s="66">
        <f t="shared" si="7"/>
        <v>0</v>
      </c>
      <c r="L116" s="66"/>
      <c r="M116" s="66"/>
      <c r="N116" s="66"/>
      <c r="O116" s="66"/>
      <c r="Q116" s="66"/>
      <c r="R116" s="66"/>
      <c r="S116" s="66"/>
      <c r="T116" s="66"/>
      <c r="W116" s="167"/>
      <c r="X116" s="66"/>
      <c r="Z116" s="66">
        <f t="shared" si="8"/>
        <v>0</v>
      </c>
      <c r="AA116" s="66">
        <f t="shared" si="9"/>
        <v>0</v>
      </c>
      <c r="AB116" s="66">
        <f t="shared" si="10"/>
        <v>0</v>
      </c>
      <c r="AC116" s="66">
        <f t="shared" si="11"/>
        <v>0</v>
      </c>
    </row>
    <row r="117" spans="2:29" ht="13.35" customHeight="1">
      <c r="B117" s="67" t="s">
        <v>402</v>
      </c>
      <c r="C117" s="68" t="s">
        <v>186</v>
      </c>
      <c r="D117" s="68">
        <v>3</v>
      </c>
      <c r="E117" s="267"/>
      <c r="G117" s="66">
        <f t="shared" si="7"/>
        <v>0</v>
      </c>
      <c r="H117" s="66">
        <f t="shared" si="7"/>
        <v>0</v>
      </c>
      <c r="I117" s="66">
        <f t="shared" si="7"/>
        <v>0</v>
      </c>
      <c r="J117" s="66">
        <f t="shared" si="7"/>
        <v>0</v>
      </c>
      <c r="L117" s="66"/>
      <c r="M117" s="66"/>
      <c r="N117" s="66"/>
      <c r="O117" s="66"/>
      <c r="Q117" s="66"/>
      <c r="R117" s="66"/>
      <c r="S117" s="66"/>
      <c r="T117" s="66"/>
      <c r="W117" s="167"/>
      <c r="X117" s="66"/>
      <c r="Z117" s="66">
        <f t="shared" si="8"/>
        <v>0</v>
      </c>
      <c r="AA117" s="66">
        <f t="shared" si="9"/>
        <v>0</v>
      </c>
      <c r="AB117" s="66">
        <f t="shared" si="10"/>
        <v>0</v>
      </c>
      <c r="AC117" s="66">
        <f t="shared" si="11"/>
        <v>0</v>
      </c>
    </row>
    <row r="118" spans="2:29" ht="13.35" customHeight="1">
      <c r="B118" s="67" t="s">
        <v>403</v>
      </c>
      <c r="C118" s="68" t="s">
        <v>186</v>
      </c>
      <c r="D118" s="68">
        <v>3</v>
      </c>
      <c r="E118" s="267"/>
      <c r="G118" s="66">
        <f t="shared" si="7"/>
        <v>0</v>
      </c>
      <c r="H118" s="66">
        <f t="shared" si="7"/>
        <v>0</v>
      </c>
      <c r="I118" s="66">
        <f t="shared" si="7"/>
        <v>0</v>
      </c>
      <c r="J118" s="66">
        <f t="shared" si="7"/>
        <v>0</v>
      </c>
      <c r="L118" s="66"/>
      <c r="M118" s="66"/>
      <c r="N118" s="66"/>
      <c r="O118" s="66"/>
      <c r="Q118" s="66"/>
      <c r="R118" s="66"/>
      <c r="S118" s="66"/>
      <c r="T118" s="66"/>
      <c r="W118" s="167"/>
      <c r="X118" s="66"/>
      <c r="Z118" s="66">
        <f t="shared" si="8"/>
        <v>0</v>
      </c>
      <c r="AA118" s="66">
        <f t="shared" si="9"/>
        <v>0</v>
      </c>
      <c r="AB118" s="66">
        <f t="shared" si="10"/>
        <v>0</v>
      </c>
      <c r="AC118" s="66">
        <f t="shared" si="11"/>
        <v>0</v>
      </c>
    </row>
    <row r="119" spans="2:29" ht="13.35" customHeight="1">
      <c r="B119" s="67" t="s">
        <v>404</v>
      </c>
      <c r="C119" s="68" t="s">
        <v>186</v>
      </c>
      <c r="D119" s="68">
        <v>3</v>
      </c>
      <c r="E119" s="267"/>
      <c r="G119" s="66">
        <f t="shared" si="7"/>
        <v>0</v>
      </c>
      <c r="H119" s="66">
        <f t="shared" si="7"/>
        <v>0</v>
      </c>
      <c r="I119" s="66">
        <f t="shared" si="7"/>
        <v>0</v>
      </c>
      <c r="J119" s="66">
        <f t="shared" si="7"/>
        <v>0</v>
      </c>
      <c r="L119" s="66"/>
      <c r="M119" s="66"/>
      <c r="N119" s="66"/>
      <c r="O119" s="66"/>
      <c r="Q119" s="66"/>
      <c r="R119" s="66"/>
      <c r="S119" s="66"/>
      <c r="T119" s="66"/>
      <c r="W119" s="167"/>
      <c r="X119" s="66"/>
      <c r="Z119" s="66">
        <f t="shared" si="8"/>
        <v>0</v>
      </c>
      <c r="AA119" s="66">
        <f t="shared" si="9"/>
        <v>0</v>
      </c>
      <c r="AB119" s="66">
        <f t="shared" si="10"/>
        <v>0</v>
      </c>
      <c r="AC119" s="66">
        <f t="shared" si="11"/>
        <v>0</v>
      </c>
    </row>
    <row r="120" spans="2:29" ht="13.35" customHeight="1">
      <c r="B120" s="67" t="s">
        <v>405</v>
      </c>
      <c r="C120" s="68" t="s">
        <v>186</v>
      </c>
      <c r="D120" s="68">
        <v>3</v>
      </c>
      <c r="E120" s="267"/>
      <c r="G120" s="66">
        <f t="shared" si="7"/>
        <v>0</v>
      </c>
      <c r="H120" s="66">
        <f t="shared" si="7"/>
        <v>0</v>
      </c>
      <c r="I120" s="66">
        <f t="shared" si="7"/>
        <v>0</v>
      </c>
      <c r="J120" s="66">
        <f t="shared" si="7"/>
        <v>0</v>
      </c>
      <c r="L120" s="66"/>
      <c r="M120" s="66"/>
      <c r="N120" s="66"/>
      <c r="O120" s="66"/>
      <c r="Q120" s="66"/>
      <c r="R120" s="66"/>
      <c r="S120" s="66"/>
      <c r="T120" s="66"/>
      <c r="W120" s="167"/>
      <c r="X120" s="66"/>
      <c r="Z120" s="66">
        <f t="shared" si="8"/>
        <v>0</v>
      </c>
      <c r="AA120" s="66">
        <f t="shared" si="9"/>
        <v>0</v>
      </c>
      <c r="AB120" s="66">
        <f t="shared" si="10"/>
        <v>0</v>
      </c>
      <c r="AC120" s="66">
        <f t="shared" si="11"/>
        <v>0</v>
      </c>
    </row>
    <row r="121" spans="2:29" ht="13.35" customHeight="1">
      <c r="B121" s="67" t="s">
        <v>406</v>
      </c>
      <c r="C121" s="68" t="s">
        <v>186</v>
      </c>
      <c r="D121" s="68">
        <v>3</v>
      </c>
      <c r="E121" s="267"/>
      <c r="G121" s="66">
        <f t="shared" si="7"/>
        <v>0</v>
      </c>
      <c r="H121" s="66">
        <f t="shared" si="7"/>
        <v>0</v>
      </c>
      <c r="I121" s="66">
        <f t="shared" si="7"/>
        <v>0</v>
      </c>
      <c r="J121" s="66">
        <f t="shared" si="7"/>
        <v>0</v>
      </c>
      <c r="L121" s="66"/>
      <c r="M121" s="66"/>
      <c r="N121" s="66"/>
      <c r="O121" s="66"/>
      <c r="Q121" s="66"/>
      <c r="R121" s="66"/>
      <c r="S121" s="66"/>
      <c r="T121" s="66"/>
      <c r="W121" s="167"/>
      <c r="X121" s="66"/>
      <c r="Z121" s="66">
        <f t="shared" si="8"/>
        <v>0</v>
      </c>
      <c r="AA121" s="66">
        <f t="shared" si="9"/>
        <v>0</v>
      </c>
      <c r="AB121" s="66">
        <f t="shared" si="10"/>
        <v>0</v>
      </c>
      <c r="AC121" s="66">
        <f t="shared" si="11"/>
        <v>0</v>
      </c>
    </row>
    <row r="122" spans="2:29" ht="13.35" customHeight="1">
      <c r="B122" s="67" t="s">
        <v>407</v>
      </c>
      <c r="C122" s="68" t="s">
        <v>186</v>
      </c>
      <c r="D122" s="68">
        <v>3</v>
      </c>
      <c r="E122" s="267"/>
      <c r="G122" s="66">
        <f t="shared" si="7"/>
        <v>0</v>
      </c>
      <c r="H122" s="66">
        <f t="shared" si="7"/>
        <v>0</v>
      </c>
      <c r="I122" s="66">
        <f t="shared" si="7"/>
        <v>0</v>
      </c>
      <c r="J122" s="66">
        <f t="shared" si="7"/>
        <v>0</v>
      </c>
      <c r="L122" s="66"/>
      <c r="M122" s="66"/>
      <c r="N122" s="66"/>
      <c r="O122" s="66"/>
      <c r="Q122" s="66"/>
      <c r="R122" s="66"/>
      <c r="S122" s="66"/>
      <c r="T122" s="66"/>
      <c r="W122" s="167"/>
      <c r="X122" s="66"/>
      <c r="Z122" s="66">
        <f t="shared" si="8"/>
        <v>0</v>
      </c>
      <c r="AA122" s="66">
        <f t="shared" si="9"/>
        <v>0</v>
      </c>
      <c r="AB122" s="66">
        <f t="shared" si="10"/>
        <v>0</v>
      </c>
      <c r="AC122" s="66">
        <f t="shared" si="11"/>
        <v>0</v>
      </c>
    </row>
    <row r="123" spans="2:29" ht="13.35" customHeight="1">
      <c r="B123" s="67" t="s">
        <v>408</v>
      </c>
      <c r="C123" s="68" t="s">
        <v>186</v>
      </c>
      <c r="D123" s="68">
        <v>3</v>
      </c>
      <c r="E123" s="267"/>
      <c r="G123" s="66">
        <f t="shared" si="7"/>
        <v>0</v>
      </c>
      <c r="H123" s="66">
        <f t="shared" si="7"/>
        <v>0</v>
      </c>
      <c r="I123" s="66">
        <f t="shared" si="7"/>
        <v>0</v>
      </c>
      <c r="J123" s="66">
        <f t="shared" si="7"/>
        <v>0</v>
      </c>
      <c r="L123" s="66"/>
      <c r="M123" s="66"/>
      <c r="N123" s="66"/>
      <c r="O123" s="66"/>
      <c r="Q123" s="66"/>
      <c r="R123" s="66"/>
      <c r="S123" s="66"/>
      <c r="T123" s="66"/>
      <c r="W123" s="167"/>
      <c r="X123" s="66"/>
      <c r="Z123" s="66">
        <f t="shared" si="8"/>
        <v>0</v>
      </c>
      <c r="AA123" s="66">
        <f t="shared" si="9"/>
        <v>0</v>
      </c>
      <c r="AB123" s="66">
        <f t="shared" si="10"/>
        <v>0</v>
      </c>
      <c r="AC123" s="66">
        <f t="shared" si="11"/>
        <v>0</v>
      </c>
    </row>
    <row r="124" spans="2:29" ht="13.35" customHeight="1">
      <c r="B124" s="67" t="s">
        <v>409</v>
      </c>
      <c r="C124" s="68" t="s">
        <v>186</v>
      </c>
      <c r="D124" s="68">
        <v>3</v>
      </c>
      <c r="E124" s="267"/>
      <c r="G124" s="66">
        <f t="shared" si="7"/>
        <v>0</v>
      </c>
      <c r="H124" s="66">
        <f t="shared" si="7"/>
        <v>0</v>
      </c>
      <c r="I124" s="66">
        <f t="shared" si="7"/>
        <v>0</v>
      </c>
      <c r="J124" s="66">
        <f t="shared" si="7"/>
        <v>0</v>
      </c>
      <c r="L124" s="66"/>
      <c r="M124" s="66"/>
      <c r="N124" s="66"/>
      <c r="O124" s="66"/>
      <c r="Q124" s="66"/>
      <c r="R124" s="66"/>
      <c r="S124" s="66"/>
      <c r="T124" s="66"/>
      <c r="W124" s="167"/>
      <c r="X124" s="66"/>
      <c r="Z124" s="66">
        <f t="shared" si="8"/>
        <v>0</v>
      </c>
      <c r="AA124" s="66">
        <f t="shared" si="9"/>
        <v>0</v>
      </c>
      <c r="AB124" s="66">
        <f t="shared" si="10"/>
        <v>0</v>
      </c>
      <c r="AC124" s="66">
        <f t="shared" si="11"/>
        <v>0</v>
      </c>
    </row>
    <row r="125" spans="2:29" ht="13.35" customHeight="1">
      <c r="B125" s="67" t="s">
        <v>410</v>
      </c>
      <c r="C125" s="68" t="s">
        <v>186</v>
      </c>
      <c r="D125" s="68">
        <v>3</v>
      </c>
      <c r="E125" s="267"/>
      <c r="G125" s="66">
        <f t="shared" si="7"/>
        <v>0</v>
      </c>
      <c r="H125" s="66">
        <f t="shared" si="7"/>
        <v>0</v>
      </c>
      <c r="I125" s="66">
        <f t="shared" si="7"/>
        <v>0</v>
      </c>
      <c r="J125" s="66">
        <f t="shared" si="7"/>
        <v>0</v>
      </c>
      <c r="L125" s="66"/>
      <c r="M125" s="66"/>
      <c r="N125" s="66"/>
      <c r="O125" s="66"/>
      <c r="Q125" s="66"/>
      <c r="R125" s="66"/>
      <c r="S125" s="66"/>
      <c r="T125" s="66"/>
      <c r="W125" s="167"/>
      <c r="X125" s="66"/>
      <c r="Z125" s="66">
        <f t="shared" si="8"/>
        <v>0</v>
      </c>
      <c r="AA125" s="66">
        <f t="shared" si="9"/>
        <v>0</v>
      </c>
      <c r="AB125" s="66">
        <f t="shared" si="10"/>
        <v>0</v>
      </c>
      <c r="AC125" s="66">
        <f t="shared" si="11"/>
        <v>0</v>
      </c>
    </row>
    <row r="126" spans="2:29" ht="13.35" customHeight="1">
      <c r="B126" s="67" t="s">
        <v>411</v>
      </c>
      <c r="C126" s="68" t="s">
        <v>186</v>
      </c>
      <c r="D126" s="68">
        <v>3</v>
      </c>
      <c r="E126" s="267"/>
      <c r="G126" s="66">
        <f t="shared" si="7"/>
        <v>0</v>
      </c>
      <c r="H126" s="66">
        <f t="shared" si="7"/>
        <v>0</v>
      </c>
      <c r="I126" s="66">
        <f t="shared" si="7"/>
        <v>0</v>
      </c>
      <c r="J126" s="66">
        <f t="shared" si="7"/>
        <v>0</v>
      </c>
      <c r="L126" s="66"/>
      <c r="M126" s="66"/>
      <c r="N126" s="66"/>
      <c r="O126" s="66"/>
      <c r="Q126" s="66"/>
      <c r="R126" s="66"/>
      <c r="S126" s="66"/>
      <c r="T126" s="66"/>
      <c r="W126" s="167"/>
      <c r="X126" s="66"/>
      <c r="Z126" s="66">
        <f t="shared" si="8"/>
        <v>0</v>
      </c>
      <c r="AA126" s="66">
        <f t="shared" si="9"/>
        <v>0</v>
      </c>
      <c r="AB126" s="66">
        <f t="shared" si="10"/>
        <v>0</v>
      </c>
      <c r="AC126" s="66">
        <f t="shared" si="11"/>
        <v>0</v>
      </c>
    </row>
    <row r="127" spans="2:29" ht="13.35" customHeight="1">
      <c r="B127" s="67" t="s">
        <v>412</v>
      </c>
      <c r="C127" s="68" t="s">
        <v>186</v>
      </c>
      <c r="D127" s="68">
        <v>3</v>
      </c>
      <c r="E127" s="267"/>
      <c r="G127" s="66">
        <f t="shared" si="7"/>
        <v>0</v>
      </c>
      <c r="H127" s="66">
        <f t="shared" si="7"/>
        <v>0</v>
      </c>
      <c r="I127" s="66">
        <f t="shared" si="7"/>
        <v>0</v>
      </c>
      <c r="J127" s="66">
        <f t="shared" si="7"/>
        <v>0</v>
      </c>
      <c r="L127" s="66"/>
      <c r="M127" s="66"/>
      <c r="N127" s="66"/>
      <c r="O127" s="66"/>
      <c r="Q127" s="66"/>
      <c r="R127" s="66"/>
      <c r="S127" s="66"/>
      <c r="T127" s="66"/>
      <c r="W127" s="167"/>
      <c r="X127" s="66"/>
      <c r="Z127" s="66">
        <f t="shared" si="8"/>
        <v>0</v>
      </c>
      <c r="AA127" s="66">
        <f t="shared" si="9"/>
        <v>0</v>
      </c>
      <c r="AB127" s="66">
        <f t="shared" si="10"/>
        <v>0</v>
      </c>
      <c r="AC127" s="66">
        <f t="shared" si="11"/>
        <v>0</v>
      </c>
    </row>
    <row r="128" spans="2:29" ht="13.35" customHeight="1">
      <c r="B128" s="67" t="s">
        <v>413</v>
      </c>
      <c r="C128" s="68" t="s">
        <v>186</v>
      </c>
      <c r="D128" s="68">
        <v>3</v>
      </c>
      <c r="E128" s="267"/>
      <c r="G128" s="66">
        <f t="shared" si="7"/>
        <v>0</v>
      </c>
      <c r="H128" s="66">
        <f t="shared" si="7"/>
        <v>0</v>
      </c>
      <c r="I128" s="66">
        <f t="shared" si="7"/>
        <v>0</v>
      </c>
      <c r="J128" s="66">
        <f t="shared" si="7"/>
        <v>0</v>
      </c>
      <c r="L128" s="66"/>
      <c r="M128" s="66"/>
      <c r="N128" s="66"/>
      <c r="O128" s="66"/>
      <c r="Q128" s="66"/>
      <c r="R128" s="66"/>
      <c r="S128" s="66"/>
      <c r="T128" s="66"/>
      <c r="W128" s="167"/>
      <c r="X128" s="66"/>
      <c r="Z128" s="66">
        <f t="shared" si="8"/>
        <v>0</v>
      </c>
      <c r="AA128" s="66">
        <f t="shared" si="9"/>
        <v>0</v>
      </c>
      <c r="AB128" s="66">
        <f t="shared" si="10"/>
        <v>0</v>
      </c>
      <c r="AC128" s="66">
        <f t="shared" si="11"/>
        <v>0</v>
      </c>
    </row>
    <row r="129" spans="2:29" ht="13.35" customHeight="1">
      <c r="B129" s="67" t="s">
        <v>414</v>
      </c>
      <c r="C129" s="68" t="s">
        <v>186</v>
      </c>
      <c r="D129" s="68">
        <v>3</v>
      </c>
      <c r="E129" s="267"/>
      <c r="G129" s="66">
        <f t="shared" si="7"/>
        <v>0</v>
      </c>
      <c r="H129" s="66">
        <f t="shared" si="7"/>
        <v>0</v>
      </c>
      <c r="I129" s="66">
        <f t="shared" si="7"/>
        <v>0</v>
      </c>
      <c r="J129" s="66">
        <f t="shared" si="7"/>
        <v>0</v>
      </c>
      <c r="L129" s="66"/>
      <c r="M129" s="66"/>
      <c r="N129" s="66"/>
      <c r="O129" s="66"/>
      <c r="Q129" s="66"/>
      <c r="R129" s="66"/>
      <c r="S129" s="66"/>
      <c r="T129" s="66"/>
      <c r="W129" s="167"/>
      <c r="X129" s="66"/>
      <c r="Z129" s="66">
        <f t="shared" si="8"/>
        <v>0</v>
      </c>
      <c r="AA129" s="66">
        <f t="shared" si="9"/>
        <v>0</v>
      </c>
      <c r="AB129" s="66">
        <f t="shared" si="10"/>
        <v>0</v>
      </c>
      <c r="AC129" s="66">
        <f t="shared" si="11"/>
        <v>0</v>
      </c>
    </row>
    <row r="130" spans="2:29" ht="13.35" customHeight="1">
      <c r="B130" s="67" t="s">
        <v>415</v>
      </c>
      <c r="C130" s="68" t="s">
        <v>186</v>
      </c>
      <c r="D130" s="68">
        <v>3</v>
      </c>
      <c r="E130" s="267"/>
      <c r="G130" s="66">
        <f t="shared" si="7"/>
        <v>0</v>
      </c>
      <c r="H130" s="66">
        <f t="shared" si="7"/>
        <v>0</v>
      </c>
      <c r="I130" s="66">
        <f t="shared" si="7"/>
        <v>0</v>
      </c>
      <c r="J130" s="66">
        <f t="shared" si="7"/>
        <v>0</v>
      </c>
      <c r="L130" s="66"/>
      <c r="M130" s="66"/>
      <c r="N130" s="66"/>
      <c r="O130" s="66"/>
      <c r="Q130" s="66"/>
      <c r="R130" s="66"/>
      <c r="S130" s="66"/>
      <c r="T130" s="66"/>
      <c r="W130" s="167"/>
      <c r="X130" s="66"/>
      <c r="Z130" s="66">
        <f t="shared" si="8"/>
        <v>0</v>
      </c>
      <c r="AA130" s="66">
        <f t="shared" si="9"/>
        <v>0</v>
      </c>
      <c r="AB130" s="66">
        <f t="shared" si="10"/>
        <v>0</v>
      </c>
      <c r="AC130" s="66">
        <f t="shared" si="11"/>
        <v>0</v>
      </c>
    </row>
    <row r="131" spans="2:29" ht="13.35" customHeight="1">
      <c r="B131" s="67" t="s">
        <v>416</v>
      </c>
      <c r="C131" s="68" t="s">
        <v>186</v>
      </c>
      <c r="D131" s="68">
        <v>3</v>
      </c>
      <c r="E131" s="267"/>
      <c r="G131" s="66">
        <f t="shared" si="7"/>
        <v>0</v>
      </c>
      <c r="H131" s="66">
        <f t="shared" si="7"/>
        <v>0</v>
      </c>
      <c r="I131" s="66">
        <f t="shared" si="7"/>
        <v>0</v>
      </c>
      <c r="J131" s="66">
        <f t="shared" si="7"/>
        <v>0</v>
      </c>
      <c r="L131" s="66"/>
      <c r="M131" s="66"/>
      <c r="N131" s="66"/>
      <c r="O131" s="66"/>
      <c r="Q131" s="66"/>
      <c r="R131" s="66"/>
      <c r="S131" s="66"/>
      <c r="T131" s="66"/>
      <c r="W131" s="167"/>
      <c r="X131" s="66"/>
      <c r="Z131" s="66">
        <f t="shared" si="8"/>
        <v>0</v>
      </c>
      <c r="AA131" s="66">
        <f t="shared" si="9"/>
        <v>0</v>
      </c>
      <c r="AB131" s="66">
        <f t="shared" si="10"/>
        <v>0</v>
      </c>
      <c r="AC131" s="66">
        <f t="shared" si="11"/>
        <v>0</v>
      </c>
    </row>
    <row r="132" spans="2:29" ht="13.35" customHeight="1">
      <c r="B132" s="67" t="s">
        <v>417</v>
      </c>
      <c r="C132" s="68" t="s">
        <v>186</v>
      </c>
      <c r="D132" s="68">
        <v>3</v>
      </c>
      <c r="E132" s="267"/>
      <c r="G132" s="66">
        <f t="shared" si="7"/>
        <v>0</v>
      </c>
      <c r="H132" s="66">
        <f t="shared" si="7"/>
        <v>0</v>
      </c>
      <c r="I132" s="66">
        <f t="shared" si="7"/>
        <v>0</v>
      </c>
      <c r="J132" s="66">
        <f t="shared" si="7"/>
        <v>0</v>
      </c>
      <c r="L132" s="66"/>
      <c r="M132" s="66"/>
      <c r="N132" s="66"/>
      <c r="O132" s="66"/>
      <c r="Q132" s="66"/>
      <c r="R132" s="66"/>
      <c r="S132" s="66"/>
      <c r="T132" s="66"/>
      <c r="W132" s="167"/>
      <c r="X132" s="66"/>
      <c r="Z132" s="66">
        <f t="shared" si="8"/>
        <v>0</v>
      </c>
      <c r="AA132" s="66">
        <f t="shared" si="9"/>
        <v>0</v>
      </c>
      <c r="AB132" s="66">
        <f t="shared" si="10"/>
        <v>0</v>
      </c>
      <c r="AC132" s="66">
        <f t="shared" si="11"/>
        <v>0</v>
      </c>
    </row>
    <row r="133" spans="2:29" ht="13.35" customHeight="1">
      <c r="B133" s="67" t="s">
        <v>418</v>
      </c>
      <c r="C133" s="68" t="s">
        <v>186</v>
      </c>
      <c r="D133" s="68">
        <v>3</v>
      </c>
      <c r="E133" s="267"/>
      <c r="G133" s="66">
        <f t="shared" si="7"/>
        <v>0</v>
      </c>
      <c r="H133" s="66">
        <f t="shared" si="7"/>
        <v>0</v>
      </c>
      <c r="I133" s="66">
        <f t="shared" si="7"/>
        <v>0</v>
      </c>
      <c r="J133" s="66">
        <f t="shared" ref="J133" si="12">SUM(O133,T133)</f>
        <v>0</v>
      </c>
      <c r="L133" s="66"/>
      <c r="M133" s="66"/>
      <c r="N133" s="66"/>
      <c r="O133" s="66"/>
      <c r="Q133" s="66"/>
      <c r="R133" s="66"/>
      <c r="S133" s="66"/>
      <c r="T133" s="66"/>
      <c r="W133" s="167"/>
      <c r="X133" s="66"/>
      <c r="Z133" s="66">
        <f t="shared" si="8"/>
        <v>0</v>
      </c>
      <c r="AA133" s="66">
        <f t="shared" si="9"/>
        <v>0</v>
      </c>
      <c r="AB133" s="66">
        <f t="shared" si="10"/>
        <v>0</v>
      </c>
      <c r="AC133" s="66">
        <f t="shared" si="11"/>
        <v>0</v>
      </c>
    </row>
    <row r="134" spans="2:29">
      <c r="B134" s="67" t="s">
        <v>419</v>
      </c>
      <c r="C134" s="68" t="s">
        <v>186</v>
      </c>
      <c r="D134" s="68">
        <v>3</v>
      </c>
      <c r="E134" s="167"/>
      <c r="G134" s="66">
        <f t="shared" ref="G134:J197" si="13">SUM(L134,Q134)</f>
        <v>0</v>
      </c>
      <c r="H134" s="66">
        <f t="shared" si="13"/>
        <v>0</v>
      </c>
      <c r="I134" s="66">
        <f t="shared" si="13"/>
        <v>0</v>
      </c>
      <c r="J134" s="66">
        <f t="shared" si="13"/>
        <v>0</v>
      </c>
      <c r="L134" s="66"/>
      <c r="M134" s="66"/>
      <c r="N134" s="66"/>
      <c r="O134" s="66"/>
      <c r="Q134" s="66"/>
      <c r="R134" s="66"/>
      <c r="S134" s="66"/>
      <c r="T134" s="66"/>
      <c r="W134" s="167"/>
      <c r="X134" s="66"/>
      <c r="Z134" s="66">
        <f t="shared" ref="Z134:Z197" si="14">G134</f>
        <v>0</v>
      </c>
      <c r="AA134" s="66">
        <f t="shared" ref="AA134:AA197" si="15">H134</f>
        <v>0</v>
      </c>
      <c r="AB134" s="66">
        <f t="shared" ref="AB134:AB197" si="16">I134</f>
        <v>0</v>
      </c>
      <c r="AC134" s="66">
        <f t="shared" ref="AC134:AC197" si="17">J134</f>
        <v>0</v>
      </c>
    </row>
    <row r="135" spans="2:29">
      <c r="B135" s="67" t="s">
        <v>420</v>
      </c>
      <c r="C135" s="68" t="s">
        <v>186</v>
      </c>
      <c r="D135" s="68">
        <v>3</v>
      </c>
      <c r="E135" s="167"/>
      <c r="G135" s="66">
        <f t="shared" si="13"/>
        <v>0</v>
      </c>
      <c r="H135" s="66">
        <f t="shared" si="13"/>
        <v>0</v>
      </c>
      <c r="I135" s="66">
        <f t="shared" si="13"/>
        <v>0</v>
      </c>
      <c r="J135" s="66">
        <f t="shared" si="13"/>
        <v>0</v>
      </c>
      <c r="L135" s="66"/>
      <c r="M135" s="66"/>
      <c r="N135" s="66"/>
      <c r="O135" s="66"/>
      <c r="Q135" s="66"/>
      <c r="R135" s="66"/>
      <c r="S135" s="66"/>
      <c r="T135" s="66"/>
      <c r="W135" s="167"/>
      <c r="X135" s="66"/>
      <c r="Z135" s="66">
        <f t="shared" si="14"/>
        <v>0</v>
      </c>
      <c r="AA135" s="66">
        <f t="shared" si="15"/>
        <v>0</v>
      </c>
      <c r="AB135" s="66">
        <f t="shared" si="16"/>
        <v>0</v>
      </c>
      <c r="AC135" s="66">
        <f t="shared" si="17"/>
        <v>0</v>
      </c>
    </row>
    <row r="136" spans="2:29">
      <c r="B136" s="67" t="s">
        <v>421</v>
      </c>
      <c r="C136" s="68" t="s">
        <v>186</v>
      </c>
      <c r="D136" s="68">
        <v>3</v>
      </c>
      <c r="E136" s="167"/>
      <c r="G136" s="66">
        <f t="shared" si="13"/>
        <v>0</v>
      </c>
      <c r="H136" s="66">
        <f t="shared" si="13"/>
        <v>0</v>
      </c>
      <c r="I136" s="66">
        <f t="shared" si="13"/>
        <v>0</v>
      </c>
      <c r="J136" s="66">
        <f t="shared" si="13"/>
        <v>0</v>
      </c>
      <c r="L136" s="66"/>
      <c r="M136" s="66"/>
      <c r="N136" s="66"/>
      <c r="O136" s="66"/>
      <c r="Q136" s="66"/>
      <c r="R136" s="66"/>
      <c r="S136" s="66"/>
      <c r="T136" s="66"/>
      <c r="W136" s="167"/>
      <c r="X136" s="66"/>
      <c r="Z136" s="66">
        <f t="shared" si="14"/>
        <v>0</v>
      </c>
      <c r="AA136" s="66">
        <f t="shared" si="15"/>
        <v>0</v>
      </c>
      <c r="AB136" s="66">
        <f t="shared" si="16"/>
        <v>0</v>
      </c>
      <c r="AC136" s="66">
        <f t="shared" si="17"/>
        <v>0</v>
      </c>
    </row>
    <row r="137" spans="2:29">
      <c r="B137" s="67" t="s">
        <v>422</v>
      </c>
      <c r="C137" s="68" t="s">
        <v>186</v>
      </c>
      <c r="D137" s="68">
        <v>3</v>
      </c>
      <c r="E137" s="167"/>
      <c r="G137" s="66">
        <f t="shared" si="13"/>
        <v>0</v>
      </c>
      <c r="H137" s="66">
        <f t="shared" si="13"/>
        <v>0</v>
      </c>
      <c r="I137" s="66">
        <f t="shared" si="13"/>
        <v>0</v>
      </c>
      <c r="J137" s="66">
        <f t="shared" si="13"/>
        <v>0</v>
      </c>
      <c r="L137" s="66"/>
      <c r="M137" s="66"/>
      <c r="N137" s="66"/>
      <c r="O137" s="66"/>
      <c r="Q137" s="66"/>
      <c r="R137" s="66"/>
      <c r="S137" s="66"/>
      <c r="T137" s="66"/>
      <c r="W137" s="167"/>
      <c r="X137" s="66"/>
      <c r="Z137" s="66">
        <f t="shared" si="14"/>
        <v>0</v>
      </c>
      <c r="AA137" s="66">
        <f t="shared" si="15"/>
        <v>0</v>
      </c>
      <c r="AB137" s="66">
        <f t="shared" si="16"/>
        <v>0</v>
      </c>
      <c r="AC137" s="66">
        <f t="shared" si="17"/>
        <v>0</v>
      </c>
    </row>
    <row r="138" spans="2:29">
      <c r="B138" s="67" t="s">
        <v>423</v>
      </c>
      <c r="C138" s="68" t="s">
        <v>186</v>
      </c>
      <c r="D138" s="68">
        <v>3</v>
      </c>
      <c r="E138" s="167"/>
      <c r="G138" s="66">
        <f t="shared" si="13"/>
        <v>0</v>
      </c>
      <c r="H138" s="66">
        <f t="shared" si="13"/>
        <v>0</v>
      </c>
      <c r="I138" s="66">
        <f t="shared" si="13"/>
        <v>0</v>
      </c>
      <c r="J138" s="66">
        <f t="shared" si="13"/>
        <v>0</v>
      </c>
      <c r="L138" s="66"/>
      <c r="M138" s="66"/>
      <c r="N138" s="66"/>
      <c r="O138" s="66"/>
      <c r="Q138" s="66"/>
      <c r="R138" s="66"/>
      <c r="S138" s="66"/>
      <c r="T138" s="66"/>
      <c r="W138" s="167"/>
      <c r="X138" s="66"/>
      <c r="Z138" s="66">
        <f t="shared" si="14"/>
        <v>0</v>
      </c>
      <c r="AA138" s="66">
        <f t="shared" si="15"/>
        <v>0</v>
      </c>
      <c r="AB138" s="66">
        <f t="shared" si="16"/>
        <v>0</v>
      </c>
      <c r="AC138" s="66">
        <f t="shared" si="17"/>
        <v>0</v>
      </c>
    </row>
    <row r="139" spans="2:29">
      <c r="B139" s="67" t="s">
        <v>424</v>
      </c>
      <c r="C139" s="68" t="s">
        <v>186</v>
      </c>
      <c r="D139" s="68">
        <v>3</v>
      </c>
      <c r="E139" s="167"/>
      <c r="G139" s="66">
        <f t="shared" si="13"/>
        <v>0</v>
      </c>
      <c r="H139" s="66">
        <f t="shared" si="13"/>
        <v>0</v>
      </c>
      <c r="I139" s="66">
        <f t="shared" si="13"/>
        <v>0</v>
      </c>
      <c r="J139" s="66">
        <f t="shared" si="13"/>
        <v>0</v>
      </c>
      <c r="L139" s="66"/>
      <c r="M139" s="66"/>
      <c r="N139" s="66"/>
      <c r="O139" s="66"/>
      <c r="Q139" s="66"/>
      <c r="R139" s="66"/>
      <c r="S139" s="66"/>
      <c r="T139" s="66"/>
      <c r="W139" s="167"/>
      <c r="X139" s="66"/>
      <c r="Z139" s="66">
        <f t="shared" si="14"/>
        <v>0</v>
      </c>
      <c r="AA139" s="66">
        <f t="shared" si="15"/>
        <v>0</v>
      </c>
      <c r="AB139" s="66">
        <f t="shared" si="16"/>
        <v>0</v>
      </c>
      <c r="AC139" s="66">
        <f t="shared" si="17"/>
        <v>0</v>
      </c>
    </row>
    <row r="140" spans="2:29">
      <c r="B140" s="67" t="s">
        <v>425</v>
      </c>
      <c r="C140" s="68" t="s">
        <v>186</v>
      </c>
      <c r="D140" s="68">
        <v>3</v>
      </c>
      <c r="E140" s="167"/>
      <c r="G140" s="66">
        <f t="shared" si="13"/>
        <v>0</v>
      </c>
      <c r="H140" s="66">
        <f t="shared" si="13"/>
        <v>0</v>
      </c>
      <c r="I140" s="66">
        <f t="shared" si="13"/>
        <v>0</v>
      </c>
      <c r="J140" s="66">
        <f t="shared" si="13"/>
        <v>0</v>
      </c>
      <c r="L140" s="66"/>
      <c r="M140" s="66"/>
      <c r="N140" s="66"/>
      <c r="O140" s="66"/>
      <c r="Q140" s="66"/>
      <c r="R140" s="66"/>
      <c r="S140" s="66"/>
      <c r="T140" s="66"/>
      <c r="W140" s="167"/>
      <c r="X140" s="66"/>
      <c r="Z140" s="66">
        <f t="shared" si="14"/>
        <v>0</v>
      </c>
      <c r="AA140" s="66">
        <f t="shared" si="15"/>
        <v>0</v>
      </c>
      <c r="AB140" s="66">
        <f t="shared" si="16"/>
        <v>0</v>
      </c>
      <c r="AC140" s="66">
        <f t="shared" si="17"/>
        <v>0</v>
      </c>
    </row>
    <row r="141" spans="2:29">
      <c r="B141" s="67" t="s">
        <v>426</v>
      </c>
      <c r="C141" s="68" t="s">
        <v>186</v>
      </c>
      <c r="D141" s="68">
        <v>3</v>
      </c>
      <c r="E141" s="167"/>
      <c r="G141" s="66">
        <f t="shared" si="13"/>
        <v>0</v>
      </c>
      <c r="H141" s="66">
        <f t="shared" si="13"/>
        <v>0</v>
      </c>
      <c r="I141" s="66">
        <f t="shared" si="13"/>
        <v>0</v>
      </c>
      <c r="J141" s="66">
        <f t="shared" si="13"/>
        <v>0</v>
      </c>
      <c r="L141" s="66"/>
      <c r="M141" s="66"/>
      <c r="N141" s="66"/>
      <c r="O141" s="66"/>
      <c r="Q141" s="66"/>
      <c r="R141" s="66"/>
      <c r="S141" s="66"/>
      <c r="T141" s="66"/>
      <c r="W141" s="167"/>
      <c r="X141" s="66"/>
      <c r="Z141" s="66">
        <f t="shared" si="14"/>
        <v>0</v>
      </c>
      <c r="AA141" s="66">
        <f t="shared" si="15"/>
        <v>0</v>
      </c>
      <c r="AB141" s="66">
        <f t="shared" si="16"/>
        <v>0</v>
      </c>
      <c r="AC141" s="66">
        <f t="shared" si="17"/>
        <v>0</v>
      </c>
    </row>
    <row r="142" spans="2:29">
      <c r="B142" s="67" t="s">
        <v>427</v>
      </c>
      <c r="C142" s="68" t="s">
        <v>186</v>
      </c>
      <c r="D142" s="68">
        <v>3</v>
      </c>
      <c r="E142" s="167"/>
      <c r="G142" s="66">
        <f t="shared" si="13"/>
        <v>0</v>
      </c>
      <c r="H142" s="66">
        <f t="shared" si="13"/>
        <v>0</v>
      </c>
      <c r="I142" s="66">
        <f t="shared" si="13"/>
        <v>0</v>
      </c>
      <c r="J142" s="66">
        <f t="shared" si="13"/>
        <v>0</v>
      </c>
      <c r="L142" s="66"/>
      <c r="M142" s="66"/>
      <c r="N142" s="66"/>
      <c r="O142" s="66"/>
      <c r="Q142" s="66"/>
      <c r="R142" s="66"/>
      <c r="S142" s="66"/>
      <c r="T142" s="66"/>
      <c r="W142" s="167"/>
      <c r="X142" s="66"/>
      <c r="Z142" s="66">
        <f t="shared" si="14"/>
        <v>0</v>
      </c>
      <c r="AA142" s="66">
        <f t="shared" si="15"/>
        <v>0</v>
      </c>
      <c r="AB142" s="66">
        <f t="shared" si="16"/>
        <v>0</v>
      </c>
      <c r="AC142" s="66">
        <f t="shared" si="17"/>
        <v>0</v>
      </c>
    </row>
    <row r="143" spans="2:29">
      <c r="B143" s="67" t="s">
        <v>428</v>
      </c>
      <c r="C143" s="68" t="s">
        <v>186</v>
      </c>
      <c r="D143" s="68">
        <v>3</v>
      </c>
      <c r="E143" s="167"/>
      <c r="G143" s="66">
        <f t="shared" si="13"/>
        <v>0</v>
      </c>
      <c r="H143" s="66">
        <f t="shared" si="13"/>
        <v>0</v>
      </c>
      <c r="I143" s="66">
        <f t="shared" si="13"/>
        <v>0</v>
      </c>
      <c r="J143" s="66">
        <f t="shared" si="13"/>
        <v>0</v>
      </c>
      <c r="L143" s="66"/>
      <c r="M143" s="66"/>
      <c r="N143" s="66"/>
      <c r="O143" s="66"/>
      <c r="Q143" s="66"/>
      <c r="R143" s="66"/>
      <c r="S143" s="66"/>
      <c r="T143" s="66"/>
      <c r="W143" s="167"/>
      <c r="X143" s="66"/>
      <c r="Z143" s="66">
        <f t="shared" si="14"/>
        <v>0</v>
      </c>
      <c r="AA143" s="66">
        <f t="shared" si="15"/>
        <v>0</v>
      </c>
      <c r="AB143" s="66">
        <f t="shared" si="16"/>
        <v>0</v>
      </c>
      <c r="AC143" s="66">
        <f t="shared" si="17"/>
        <v>0</v>
      </c>
    </row>
    <row r="144" spans="2:29">
      <c r="B144" s="67" t="s">
        <v>429</v>
      </c>
      <c r="C144" s="68" t="s">
        <v>186</v>
      </c>
      <c r="D144" s="68">
        <v>3</v>
      </c>
      <c r="E144" s="167"/>
      <c r="G144" s="66">
        <f t="shared" si="13"/>
        <v>0</v>
      </c>
      <c r="H144" s="66">
        <f t="shared" si="13"/>
        <v>0</v>
      </c>
      <c r="I144" s="66">
        <f t="shared" si="13"/>
        <v>0</v>
      </c>
      <c r="J144" s="66">
        <f t="shared" si="13"/>
        <v>0</v>
      </c>
      <c r="L144" s="66"/>
      <c r="M144" s="66"/>
      <c r="N144" s="66"/>
      <c r="O144" s="66"/>
      <c r="Q144" s="66"/>
      <c r="R144" s="66"/>
      <c r="S144" s="66"/>
      <c r="T144" s="66"/>
      <c r="W144" s="167"/>
      <c r="X144" s="66"/>
      <c r="Z144" s="66">
        <f t="shared" si="14"/>
        <v>0</v>
      </c>
      <c r="AA144" s="66">
        <f t="shared" si="15"/>
        <v>0</v>
      </c>
      <c r="AB144" s="66">
        <f t="shared" si="16"/>
        <v>0</v>
      </c>
      <c r="AC144" s="66">
        <f t="shared" si="17"/>
        <v>0</v>
      </c>
    </row>
    <row r="145" spans="2:29">
      <c r="B145" s="67" t="s">
        <v>430</v>
      </c>
      <c r="C145" s="68" t="s">
        <v>186</v>
      </c>
      <c r="D145" s="68">
        <v>3</v>
      </c>
      <c r="E145" s="167"/>
      <c r="G145" s="66">
        <f t="shared" si="13"/>
        <v>0</v>
      </c>
      <c r="H145" s="66">
        <f t="shared" si="13"/>
        <v>0</v>
      </c>
      <c r="I145" s="66">
        <f t="shared" si="13"/>
        <v>0</v>
      </c>
      <c r="J145" s="66">
        <f t="shared" si="13"/>
        <v>0</v>
      </c>
      <c r="L145" s="66"/>
      <c r="M145" s="66"/>
      <c r="N145" s="66"/>
      <c r="O145" s="66"/>
      <c r="Q145" s="66"/>
      <c r="R145" s="66"/>
      <c r="S145" s="66"/>
      <c r="T145" s="66"/>
      <c r="W145" s="167"/>
      <c r="X145" s="66"/>
      <c r="Z145" s="66">
        <f t="shared" si="14"/>
        <v>0</v>
      </c>
      <c r="AA145" s="66">
        <f t="shared" si="15"/>
        <v>0</v>
      </c>
      <c r="AB145" s="66">
        <f t="shared" si="16"/>
        <v>0</v>
      </c>
      <c r="AC145" s="66">
        <f t="shared" si="17"/>
        <v>0</v>
      </c>
    </row>
    <row r="146" spans="2:29">
      <c r="B146" s="67" t="s">
        <v>431</v>
      </c>
      <c r="C146" s="68" t="s">
        <v>186</v>
      </c>
      <c r="D146" s="68">
        <v>3</v>
      </c>
      <c r="E146" s="167"/>
      <c r="G146" s="66">
        <f t="shared" si="13"/>
        <v>0</v>
      </c>
      <c r="H146" s="66">
        <f t="shared" si="13"/>
        <v>0</v>
      </c>
      <c r="I146" s="66">
        <f t="shared" si="13"/>
        <v>0</v>
      </c>
      <c r="J146" s="66">
        <f t="shared" si="13"/>
        <v>0</v>
      </c>
      <c r="L146" s="66"/>
      <c r="M146" s="66"/>
      <c r="N146" s="66"/>
      <c r="O146" s="66"/>
      <c r="Q146" s="66"/>
      <c r="R146" s="66"/>
      <c r="S146" s="66"/>
      <c r="T146" s="66"/>
      <c r="W146" s="167"/>
      <c r="X146" s="66"/>
      <c r="Z146" s="66">
        <f t="shared" si="14"/>
        <v>0</v>
      </c>
      <c r="AA146" s="66">
        <f t="shared" si="15"/>
        <v>0</v>
      </c>
      <c r="AB146" s="66">
        <f t="shared" si="16"/>
        <v>0</v>
      </c>
      <c r="AC146" s="66">
        <f t="shared" si="17"/>
        <v>0</v>
      </c>
    </row>
    <row r="147" spans="2:29">
      <c r="B147" s="67" t="s">
        <v>432</v>
      </c>
      <c r="C147" s="68" t="s">
        <v>186</v>
      </c>
      <c r="D147" s="68">
        <v>3</v>
      </c>
      <c r="E147" s="167"/>
      <c r="G147" s="66">
        <f t="shared" si="13"/>
        <v>0</v>
      </c>
      <c r="H147" s="66">
        <f t="shared" si="13"/>
        <v>0</v>
      </c>
      <c r="I147" s="66">
        <f t="shared" si="13"/>
        <v>0</v>
      </c>
      <c r="J147" s="66">
        <f t="shared" si="13"/>
        <v>0</v>
      </c>
      <c r="L147" s="66"/>
      <c r="M147" s="66"/>
      <c r="N147" s="66"/>
      <c r="O147" s="66"/>
      <c r="Q147" s="66"/>
      <c r="R147" s="66"/>
      <c r="S147" s="66"/>
      <c r="T147" s="66"/>
      <c r="W147" s="167"/>
      <c r="X147" s="66"/>
      <c r="Z147" s="66">
        <f t="shared" si="14"/>
        <v>0</v>
      </c>
      <c r="AA147" s="66">
        <f t="shared" si="15"/>
        <v>0</v>
      </c>
      <c r="AB147" s="66">
        <f t="shared" si="16"/>
        <v>0</v>
      </c>
      <c r="AC147" s="66">
        <f t="shared" si="17"/>
        <v>0</v>
      </c>
    </row>
    <row r="148" spans="2:29">
      <c r="B148" s="67" t="s">
        <v>433</v>
      </c>
      <c r="C148" s="68" t="s">
        <v>186</v>
      </c>
      <c r="D148" s="68">
        <v>3</v>
      </c>
      <c r="E148" s="167"/>
      <c r="G148" s="66">
        <f t="shared" si="13"/>
        <v>0</v>
      </c>
      <c r="H148" s="66">
        <f t="shared" si="13"/>
        <v>0</v>
      </c>
      <c r="I148" s="66">
        <f t="shared" si="13"/>
        <v>0</v>
      </c>
      <c r="J148" s="66">
        <f t="shared" si="13"/>
        <v>0</v>
      </c>
      <c r="L148" s="66"/>
      <c r="M148" s="66"/>
      <c r="N148" s="66"/>
      <c r="O148" s="66"/>
      <c r="Q148" s="66"/>
      <c r="R148" s="66"/>
      <c r="S148" s="66"/>
      <c r="T148" s="66"/>
      <c r="W148" s="167"/>
      <c r="X148" s="66"/>
      <c r="Z148" s="66">
        <f t="shared" si="14"/>
        <v>0</v>
      </c>
      <c r="AA148" s="66">
        <f t="shared" si="15"/>
        <v>0</v>
      </c>
      <c r="AB148" s="66">
        <f t="shared" si="16"/>
        <v>0</v>
      </c>
      <c r="AC148" s="66">
        <f t="shared" si="17"/>
        <v>0</v>
      </c>
    </row>
    <row r="149" spans="2:29">
      <c r="B149" s="67" t="s">
        <v>434</v>
      </c>
      <c r="C149" s="68" t="s">
        <v>186</v>
      </c>
      <c r="D149" s="68">
        <v>3</v>
      </c>
      <c r="E149" s="167"/>
      <c r="G149" s="66">
        <f t="shared" si="13"/>
        <v>0</v>
      </c>
      <c r="H149" s="66">
        <f t="shared" si="13"/>
        <v>0</v>
      </c>
      <c r="I149" s="66">
        <f t="shared" si="13"/>
        <v>0</v>
      </c>
      <c r="J149" s="66">
        <f t="shared" si="13"/>
        <v>0</v>
      </c>
      <c r="L149" s="66"/>
      <c r="M149" s="66"/>
      <c r="N149" s="66"/>
      <c r="O149" s="66"/>
      <c r="Q149" s="66"/>
      <c r="R149" s="66"/>
      <c r="S149" s="66"/>
      <c r="T149" s="66"/>
      <c r="W149" s="167"/>
      <c r="X149" s="66"/>
      <c r="Z149" s="66">
        <f t="shared" si="14"/>
        <v>0</v>
      </c>
      <c r="AA149" s="66">
        <f t="shared" si="15"/>
        <v>0</v>
      </c>
      <c r="AB149" s="66">
        <f t="shared" si="16"/>
        <v>0</v>
      </c>
      <c r="AC149" s="66">
        <f t="shared" si="17"/>
        <v>0</v>
      </c>
    </row>
    <row r="150" spans="2:29">
      <c r="B150" s="67" t="s">
        <v>435</v>
      </c>
      <c r="C150" s="68" t="s">
        <v>186</v>
      </c>
      <c r="D150" s="68">
        <v>3</v>
      </c>
      <c r="E150" s="167"/>
      <c r="G150" s="66">
        <f t="shared" si="13"/>
        <v>0</v>
      </c>
      <c r="H150" s="66">
        <f t="shared" si="13"/>
        <v>0</v>
      </c>
      <c r="I150" s="66">
        <f t="shared" si="13"/>
        <v>0</v>
      </c>
      <c r="J150" s="66">
        <f t="shared" si="13"/>
        <v>0</v>
      </c>
      <c r="L150" s="66"/>
      <c r="M150" s="66"/>
      <c r="N150" s="66"/>
      <c r="O150" s="66"/>
      <c r="Q150" s="66"/>
      <c r="R150" s="66"/>
      <c r="S150" s="66"/>
      <c r="T150" s="66"/>
      <c r="W150" s="167"/>
      <c r="X150" s="66"/>
      <c r="Z150" s="66">
        <f t="shared" si="14"/>
        <v>0</v>
      </c>
      <c r="AA150" s="66">
        <f t="shared" si="15"/>
        <v>0</v>
      </c>
      <c r="AB150" s="66">
        <f t="shared" si="16"/>
        <v>0</v>
      </c>
      <c r="AC150" s="66">
        <f t="shared" si="17"/>
        <v>0</v>
      </c>
    </row>
    <row r="151" spans="2:29">
      <c r="B151" s="67" t="s">
        <v>436</v>
      </c>
      <c r="C151" s="68" t="s">
        <v>186</v>
      </c>
      <c r="D151" s="68">
        <v>3</v>
      </c>
      <c r="E151" s="167"/>
      <c r="G151" s="66">
        <f t="shared" si="13"/>
        <v>0</v>
      </c>
      <c r="H151" s="66">
        <f t="shared" si="13"/>
        <v>0</v>
      </c>
      <c r="I151" s="66">
        <f t="shared" si="13"/>
        <v>0</v>
      </c>
      <c r="J151" s="66">
        <f t="shared" si="13"/>
        <v>0</v>
      </c>
      <c r="L151" s="66"/>
      <c r="M151" s="66"/>
      <c r="N151" s="66"/>
      <c r="O151" s="66"/>
      <c r="Q151" s="66"/>
      <c r="R151" s="66"/>
      <c r="S151" s="66"/>
      <c r="T151" s="66"/>
      <c r="W151" s="167"/>
      <c r="X151" s="66"/>
      <c r="Z151" s="66">
        <f t="shared" si="14"/>
        <v>0</v>
      </c>
      <c r="AA151" s="66">
        <f t="shared" si="15"/>
        <v>0</v>
      </c>
      <c r="AB151" s="66">
        <f t="shared" si="16"/>
        <v>0</v>
      </c>
      <c r="AC151" s="66">
        <f t="shared" si="17"/>
        <v>0</v>
      </c>
    </row>
    <row r="152" spans="2:29">
      <c r="B152" s="67" t="s">
        <v>437</v>
      </c>
      <c r="C152" s="68" t="s">
        <v>186</v>
      </c>
      <c r="D152" s="68">
        <v>3</v>
      </c>
      <c r="E152" s="167"/>
      <c r="G152" s="66">
        <f t="shared" si="13"/>
        <v>0</v>
      </c>
      <c r="H152" s="66">
        <f t="shared" si="13"/>
        <v>0</v>
      </c>
      <c r="I152" s="66">
        <f t="shared" si="13"/>
        <v>0</v>
      </c>
      <c r="J152" s="66">
        <f t="shared" si="13"/>
        <v>0</v>
      </c>
      <c r="L152" s="66"/>
      <c r="M152" s="66"/>
      <c r="N152" s="66"/>
      <c r="O152" s="66"/>
      <c r="Q152" s="66"/>
      <c r="R152" s="66"/>
      <c r="S152" s="66"/>
      <c r="T152" s="66"/>
      <c r="W152" s="167"/>
      <c r="X152" s="66"/>
      <c r="Z152" s="66">
        <f t="shared" si="14"/>
        <v>0</v>
      </c>
      <c r="AA152" s="66">
        <f t="shared" si="15"/>
        <v>0</v>
      </c>
      <c r="AB152" s="66">
        <f t="shared" si="16"/>
        <v>0</v>
      </c>
      <c r="AC152" s="66">
        <f t="shared" si="17"/>
        <v>0</v>
      </c>
    </row>
    <row r="153" spans="2:29">
      <c r="B153" s="67" t="s">
        <v>438</v>
      </c>
      <c r="C153" s="68" t="s">
        <v>186</v>
      </c>
      <c r="D153" s="68">
        <v>3</v>
      </c>
      <c r="E153" s="167"/>
      <c r="G153" s="66">
        <f t="shared" si="13"/>
        <v>0</v>
      </c>
      <c r="H153" s="66">
        <f t="shared" si="13"/>
        <v>0</v>
      </c>
      <c r="I153" s="66">
        <f t="shared" si="13"/>
        <v>0</v>
      </c>
      <c r="J153" s="66">
        <f t="shared" si="13"/>
        <v>0</v>
      </c>
      <c r="L153" s="66"/>
      <c r="M153" s="66"/>
      <c r="N153" s="66"/>
      <c r="O153" s="66"/>
      <c r="Q153" s="66"/>
      <c r="R153" s="66"/>
      <c r="S153" s="66"/>
      <c r="T153" s="66"/>
      <c r="W153" s="167"/>
      <c r="X153" s="66"/>
      <c r="Z153" s="66">
        <f t="shared" si="14"/>
        <v>0</v>
      </c>
      <c r="AA153" s="66">
        <f t="shared" si="15"/>
        <v>0</v>
      </c>
      <c r="AB153" s="66">
        <f t="shared" si="16"/>
        <v>0</v>
      </c>
      <c r="AC153" s="66">
        <f t="shared" si="17"/>
        <v>0</v>
      </c>
    </row>
    <row r="154" spans="2:29">
      <c r="B154" s="67" t="s">
        <v>439</v>
      </c>
      <c r="C154" s="68" t="s">
        <v>186</v>
      </c>
      <c r="D154" s="68">
        <v>3</v>
      </c>
      <c r="E154" s="167"/>
      <c r="G154" s="66">
        <f t="shared" si="13"/>
        <v>0</v>
      </c>
      <c r="H154" s="66">
        <f t="shared" si="13"/>
        <v>0</v>
      </c>
      <c r="I154" s="66">
        <f t="shared" si="13"/>
        <v>0</v>
      </c>
      <c r="J154" s="66">
        <f t="shared" si="13"/>
        <v>0</v>
      </c>
      <c r="L154" s="66"/>
      <c r="M154" s="66"/>
      <c r="N154" s="66"/>
      <c r="O154" s="66"/>
      <c r="Q154" s="66"/>
      <c r="R154" s="66"/>
      <c r="S154" s="66"/>
      <c r="T154" s="66"/>
      <c r="W154" s="167"/>
      <c r="X154" s="66"/>
      <c r="Z154" s="66">
        <f t="shared" si="14"/>
        <v>0</v>
      </c>
      <c r="AA154" s="66">
        <f t="shared" si="15"/>
        <v>0</v>
      </c>
      <c r="AB154" s="66">
        <f t="shared" si="16"/>
        <v>0</v>
      </c>
      <c r="AC154" s="66">
        <f t="shared" si="17"/>
        <v>0</v>
      </c>
    </row>
    <row r="155" spans="2:29">
      <c r="B155" s="67" t="s">
        <v>440</v>
      </c>
      <c r="C155" s="68" t="s">
        <v>186</v>
      </c>
      <c r="D155" s="68">
        <v>3</v>
      </c>
      <c r="E155" s="167"/>
      <c r="G155" s="66">
        <f t="shared" si="13"/>
        <v>0</v>
      </c>
      <c r="H155" s="66">
        <f t="shared" si="13"/>
        <v>0</v>
      </c>
      <c r="I155" s="66">
        <f t="shared" si="13"/>
        <v>0</v>
      </c>
      <c r="J155" s="66">
        <f t="shared" si="13"/>
        <v>0</v>
      </c>
      <c r="L155" s="66"/>
      <c r="M155" s="66"/>
      <c r="N155" s="66"/>
      <c r="O155" s="66"/>
      <c r="Q155" s="66"/>
      <c r="R155" s="66"/>
      <c r="S155" s="66"/>
      <c r="T155" s="66"/>
      <c r="W155" s="167"/>
      <c r="X155" s="66"/>
      <c r="Z155" s="66">
        <f t="shared" si="14"/>
        <v>0</v>
      </c>
      <c r="AA155" s="66">
        <f t="shared" si="15"/>
        <v>0</v>
      </c>
      <c r="AB155" s="66">
        <f t="shared" si="16"/>
        <v>0</v>
      </c>
      <c r="AC155" s="66">
        <f t="shared" si="17"/>
        <v>0</v>
      </c>
    </row>
    <row r="156" spans="2:29">
      <c r="B156" s="67" t="s">
        <v>441</v>
      </c>
      <c r="C156" s="68" t="s">
        <v>186</v>
      </c>
      <c r="D156" s="68">
        <v>3</v>
      </c>
      <c r="E156" s="167"/>
      <c r="G156" s="66">
        <f t="shared" si="13"/>
        <v>0</v>
      </c>
      <c r="H156" s="66">
        <f t="shared" si="13"/>
        <v>0</v>
      </c>
      <c r="I156" s="66">
        <f t="shared" si="13"/>
        <v>0</v>
      </c>
      <c r="J156" s="66">
        <f t="shared" si="13"/>
        <v>0</v>
      </c>
      <c r="L156" s="66"/>
      <c r="M156" s="66"/>
      <c r="N156" s="66"/>
      <c r="O156" s="66"/>
      <c r="Q156" s="66"/>
      <c r="R156" s="66"/>
      <c r="S156" s="66"/>
      <c r="T156" s="66"/>
      <c r="W156" s="167"/>
      <c r="X156" s="66"/>
      <c r="Z156" s="66">
        <f t="shared" si="14"/>
        <v>0</v>
      </c>
      <c r="AA156" s="66">
        <f t="shared" si="15"/>
        <v>0</v>
      </c>
      <c r="AB156" s="66">
        <f t="shared" si="16"/>
        <v>0</v>
      </c>
      <c r="AC156" s="66">
        <f t="shared" si="17"/>
        <v>0</v>
      </c>
    </row>
    <row r="157" spans="2:29">
      <c r="B157" s="67" t="s">
        <v>442</v>
      </c>
      <c r="C157" s="68" t="s">
        <v>186</v>
      </c>
      <c r="D157" s="68">
        <v>3</v>
      </c>
      <c r="E157" s="167"/>
      <c r="G157" s="66">
        <f t="shared" si="13"/>
        <v>0</v>
      </c>
      <c r="H157" s="66">
        <f t="shared" si="13"/>
        <v>0</v>
      </c>
      <c r="I157" s="66">
        <f t="shared" si="13"/>
        <v>0</v>
      </c>
      <c r="J157" s="66">
        <f t="shared" si="13"/>
        <v>0</v>
      </c>
      <c r="L157" s="66"/>
      <c r="M157" s="66"/>
      <c r="N157" s="66"/>
      <c r="O157" s="66"/>
      <c r="Q157" s="66"/>
      <c r="R157" s="66"/>
      <c r="S157" s="66"/>
      <c r="T157" s="66"/>
      <c r="W157" s="167"/>
      <c r="X157" s="66"/>
      <c r="Z157" s="66">
        <f t="shared" si="14"/>
        <v>0</v>
      </c>
      <c r="AA157" s="66">
        <f t="shared" si="15"/>
        <v>0</v>
      </c>
      <c r="AB157" s="66">
        <f t="shared" si="16"/>
        <v>0</v>
      </c>
      <c r="AC157" s="66">
        <f t="shared" si="17"/>
        <v>0</v>
      </c>
    </row>
    <row r="158" spans="2:29">
      <c r="B158" s="67" t="s">
        <v>443</v>
      </c>
      <c r="C158" s="68" t="s">
        <v>186</v>
      </c>
      <c r="D158" s="68">
        <v>3</v>
      </c>
      <c r="E158" s="167"/>
      <c r="G158" s="66">
        <f t="shared" si="13"/>
        <v>0</v>
      </c>
      <c r="H158" s="66">
        <f t="shared" si="13"/>
        <v>0</v>
      </c>
      <c r="I158" s="66">
        <f t="shared" si="13"/>
        <v>0</v>
      </c>
      <c r="J158" s="66">
        <f t="shared" si="13"/>
        <v>0</v>
      </c>
      <c r="L158" s="66"/>
      <c r="M158" s="66"/>
      <c r="N158" s="66"/>
      <c r="O158" s="66"/>
      <c r="Q158" s="66"/>
      <c r="R158" s="66"/>
      <c r="S158" s="66"/>
      <c r="T158" s="66"/>
      <c r="W158" s="167"/>
      <c r="X158" s="66"/>
      <c r="Z158" s="66">
        <f t="shared" si="14"/>
        <v>0</v>
      </c>
      <c r="AA158" s="66">
        <f t="shared" si="15"/>
        <v>0</v>
      </c>
      <c r="AB158" s="66">
        <f t="shared" si="16"/>
        <v>0</v>
      </c>
      <c r="AC158" s="66">
        <f t="shared" si="17"/>
        <v>0</v>
      </c>
    </row>
    <row r="159" spans="2:29">
      <c r="B159" s="67" t="s">
        <v>444</v>
      </c>
      <c r="C159" s="68" t="s">
        <v>186</v>
      </c>
      <c r="D159" s="68">
        <v>3</v>
      </c>
      <c r="E159" s="167"/>
      <c r="G159" s="66">
        <f t="shared" si="13"/>
        <v>0</v>
      </c>
      <c r="H159" s="66">
        <f t="shared" si="13"/>
        <v>0</v>
      </c>
      <c r="I159" s="66">
        <f t="shared" si="13"/>
        <v>0</v>
      </c>
      <c r="J159" s="66">
        <f t="shared" si="13"/>
        <v>0</v>
      </c>
      <c r="L159" s="66"/>
      <c r="M159" s="66"/>
      <c r="N159" s="66"/>
      <c r="O159" s="66"/>
      <c r="Q159" s="66"/>
      <c r="R159" s="66"/>
      <c r="S159" s="66"/>
      <c r="T159" s="66"/>
      <c r="W159" s="167"/>
      <c r="X159" s="66"/>
      <c r="Z159" s="66">
        <f t="shared" si="14"/>
        <v>0</v>
      </c>
      <c r="AA159" s="66">
        <f t="shared" si="15"/>
        <v>0</v>
      </c>
      <c r="AB159" s="66">
        <f t="shared" si="16"/>
        <v>0</v>
      </c>
      <c r="AC159" s="66">
        <f t="shared" si="17"/>
        <v>0</v>
      </c>
    </row>
    <row r="160" spans="2:29">
      <c r="B160" s="67" t="s">
        <v>445</v>
      </c>
      <c r="C160" s="68" t="s">
        <v>186</v>
      </c>
      <c r="D160" s="68">
        <v>3</v>
      </c>
      <c r="E160" s="167"/>
      <c r="G160" s="66">
        <f t="shared" si="13"/>
        <v>0</v>
      </c>
      <c r="H160" s="66">
        <f t="shared" si="13"/>
        <v>0</v>
      </c>
      <c r="I160" s="66">
        <f t="shared" si="13"/>
        <v>0</v>
      </c>
      <c r="J160" s="66">
        <f t="shared" si="13"/>
        <v>0</v>
      </c>
      <c r="L160" s="66"/>
      <c r="M160" s="66"/>
      <c r="N160" s="66"/>
      <c r="O160" s="66"/>
      <c r="Q160" s="66"/>
      <c r="R160" s="66"/>
      <c r="S160" s="66"/>
      <c r="T160" s="66"/>
      <c r="W160" s="167"/>
      <c r="X160" s="66"/>
      <c r="Z160" s="66">
        <f t="shared" si="14"/>
        <v>0</v>
      </c>
      <c r="AA160" s="66">
        <f t="shared" si="15"/>
        <v>0</v>
      </c>
      <c r="AB160" s="66">
        <f t="shared" si="16"/>
        <v>0</v>
      </c>
      <c r="AC160" s="66">
        <f t="shared" si="17"/>
        <v>0</v>
      </c>
    </row>
    <row r="161" spans="2:29">
      <c r="B161" s="67" t="s">
        <v>446</v>
      </c>
      <c r="C161" s="68" t="s">
        <v>186</v>
      </c>
      <c r="D161" s="68">
        <v>3</v>
      </c>
      <c r="E161" s="167"/>
      <c r="G161" s="66">
        <f t="shared" si="13"/>
        <v>0</v>
      </c>
      <c r="H161" s="66">
        <f t="shared" si="13"/>
        <v>0</v>
      </c>
      <c r="I161" s="66">
        <f t="shared" si="13"/>
        <v>0</v>
      </c>
      <c r="J161" s="66">
        <f t="shared" si="13"/>
        <v>0</v>
      </c>
      <c r="L161" s="66"/>
      <c r="M161" s="66"/>
      <c r="N161" s="66"/>
      <c r="O161" s="66"/>
      <c r="Q161" s="66"/>
      <c r="R161" s="66"/>
      <c r="S161" s="66"/>
      <c r="T161" s="66"/>
      <c r="W161" s="167"/>
      <c r="X161" s="66"/>
      <c r="Z161" s="66">
        <f t="shared" si="14"/>
        <v>0</v>
      </c>
      <c r="AA161" s="66">
        <f t="shared" si="15"/>
        <v>0</v>
      </c>
      <c r="AB161" s="66">
        <f t="shared" si="16"/>
        <v>0</v>
      </c>
      <c r="AC161" s="66">
        <f t="shared" si="17"/>
        <v>0</v>
      </c>
    </row>
    <row r="162" spans="2:29">
      <c r="B162" s="67" t="s">
        <v>447</v>
      </c>
      <c r="C162" s="68" t="s">
        <v>186</v>
      </c>
      <c r="D162" s="68">
        <v>3</v>
      </c>
      <c r="E162" s="167"/>
      <c r="G162" s="66">
        <f t="shared" si="13"/>
        <v>0</v>
      </c>
      <c r="H162" s="66">
        <f t="shared" si="13"/>
        <v>0</v>
      </c>
      <c r="I162" s="66">
        <f t="shared" si="13"/>
        <v>0</v>
      </c>
      <c r="J162" s="66">
        <f t="shared" si="13"/>
        <v>0</v>
      </c>
      <c r="L162" s="66"/>
      <c r="M162" s="66"/>
      <c r="N162" s="66"/>
      <c r="O162" s="66"/>
      <c r="Q162" s="66"/>
      <c r="R162" s="66"/>
      <c r="S162" s="66"/>
      <c r="T162" s="66"/>
      <c r="W162" s="167"/>
      <c r="X162" s="66"/>
      <c r="Z162" s="66">
        <f t="shared" si="14"/>
        <v>0</v>
      </c>
      <c r="AA162" s="66">
        <f t="shared" si="15"/>
        <v>0</v>
      </c>
      <c r="AB162" s="66">
        <f t="shared" si="16"/>
        <v>0</v>
      </c>
      <c r="AC162" s="66">
        <f t="shared" si="17"/>
        <v>0</v>
      </c>
    </row>
    <row r="163" spans="2:29">
      <c r="B163" s="67" t="s">
        <v>448</v>
      </c>
      <c r="C163" s="68" t="s">
        <v>186</v>
      </c>
      <c r="D163" s="68">
        <v>3</v>
      </c>
      <c r="E163" s="167"/>
      <c r="G163" s="66">
        <f t="shared" si="13"/>
        <v>0</v>
      </c>
      <c r="H163" s="66">
        <f t="shared" si="13"/>
        <v>0</v>
      </c>
      <c r="I163" s="66">
        <f t="shared" si="13"/>
        <v>0</v>
      </c>
      <c r="J163" s="66">
        <f t="shared" si="13"/>
        <v>0</v>
      </c>
      <c r="L163" s="66"/>
      <c r="M163" s="66"/>
      <c r="N163" s="66"/>
      <c r="O163" s="66"/>
      <c r="Q163" s="66"/>
      <c r="R163" s="66"/>
      <c r="S163" s="66"/>
      <c r="T163" s="66"/>
      <c r="W163" s="167"/>
      <c r="X163" s="66"/>
      <c r="Z163" s="66">
        <f t="shared" si="14"/>
        <v>0</v>
      </c>
      <c r="AA163" s="66">
        <f t="shared" si="15"/>
        <v>0</v>
      </c>
      <c r="AB163" s="66">
        <f t="shared" si="16"/>
        <v>0</v>
      </c>
      <c r="AC163" s="66">
        <f t="shared" si="17"/>
        <v>0</v>
      </c>
    </row>
    <row r="164" spans="2:29">
      <c r="B164" s="67" t="s">
        <v>449</v>
      </c>
      <c r="C164" s="68" t="s">
        <v>186</v>
      </c>
      <c r="D164" s="68">
        <v>3</v>
      </c>
      <c r="E164" s="167"/>
      <c r="G164" s="66">
        <f t="shared" si="13"/>
        <v>0</v>
      </c>
      <c r="H164" s="66">
        <f t="shared" si="13"/>
        <v>0</v>
      </c>
      <c r="I164" s="66">
        <f t="shared" si="13"/>
        <v>0</v>
      </c>
      <c r="J164" s="66">
        <f t="shared" si="13"/>
        <v>0</v>
      </c>
      <c r="L164" s="66"/>
      <c r="M164" s="66"/>
      <c r="N164" s="66"/>
      <c r="O164" s="66"/>
      <c r="Q164" s="66"/>
      <c r="R164" s="66"/>
      <c r="S164" s="66"/>
      <c r="T164" s="66"/>
      <c r="W164" s="167"/>
      <c r="X164" s="66"/>
      <c r="Z164" s="66">
        <f t="shared" si="14"/>
        <v>0</v>
      </c>
      <c r="AA164" s="66">
        <f t="shared" si="15"/>
        <v>0</v>
      </c>
      <c r="AB164" s="66">
        <f t="shared" si="16"/>
        <v>0</v>
      </c>
      <c r="AC164" s="66">
        <f t="shared" si="17"/>
        <v>0</v>
      </c>
    </row>
    <row r="165" spans="2:29">
      <c r="B165" s="67" t="s">
        <v>450</v>
      </c>
      <c r="C165" s="68" t="s">
        <v>186</v>
      </c>
      <c r="D165" s="68">
        <v>3</v>
      </c>
      <c r="E165" s="167"/>
      <c r="G165" s="66">
        <f t="shared" si="13"/>
        <v>0</v>
      </c>
      <c r="H165" s="66">
        <f t="shared" si="13"/>
        <v>0</v>
      </c>
      <c r="I165" s="66">
        <f t="shared" si="13"/>
        <v>0</v>
      </c>
      <c r="J165" s="66">
        <f t="shared" si="13"/>
        <v>0</v>
      </c>
      <c r="L165" s="66"/>
      <c r="M165" s="66"/>
      <c r="N165" s="66"/>
      <c r="O165" s="66"/>
      <c r="Q165" s="66"/>
      <c r="R165" s="66"/>
      <c r="S165" s="66"/>
      <c r="T165" s="66"/>
      <c r="W165" s="167"/>
      <c r="X165" s="66"/>
      <c r="Z165" s="66">
        <f t="shared" si="14"/>
        <v>0</v>
      </c>
      <c r="AA165" s="66">
        <f t="shared" si="15"/>
        <v>0</v>
      </c>
      <c r="AB165" s="66">
        <f t="shared" si="16"/>
        <v>0</v>
      </c>
      <c r="AC165" s="66">
        <f t="shared" si="17"/>
        <v>0</v>
      </c>
    </row>
    <row r="166" spans="2:29">
      <c r="B166" s="67" t="s">
        <v>451</v>
      </c>
      <c r="C166" s="68" t="s">
        <v>186</v>
      </c>
      <c r="D166" s="68">
        <v>3</v>
      </c>
      <c r="E166" s="167"/>
      <c r="G166" s="66">
        <f t="shared" si="13"/>
        <v>0</v>
      </c>
      <c r="H166" s="66">
        <f t="shared" si="13"/>
        <v>0</v>
      </c>
      <c r="I166" s="66">
        <f t="shared" si="13"/>
        <v>0</v>
      </c>
      <c r="J166" s="66">
        <f t="shared" si="13"/>
        <v>0</v>
      </c>
      <c r="L166" s="66"/>
      <c r="M166" s="66"/>
      <c r="N166" s="66"/>
      <c r="O166" s="66"/>
      <c r="Q166" s="66"/>
      <c r="R166" s="66"/>
      <c r="S166" s="66"/>
      <c r="T166" s="66"/>
      <c r="W166" s="167"/>
      <c r="X166" s="66"/>
      <c r="Z166" s="66">
        <f t="shared" si="14"/>
        <v>0</v>
      </c>
      <c r="AA166" s="66">
        <f t="shared" si="15"/>
        <v>0</v>
      </c>
      <c r="AB166" s="66">
        <f t="shared" si="16"/>
        <v>0</v>
      </c>
      <c r="AC166" s="66">
        <f t="shared" si="17"/>
        <v>0</v>
      </c>
    </row>
    <row r="167" spans="2:29">
      <c r="B167" s="67" t="s">
        <v>452</v>
      </c>
      <c r="C167" s="68" t="s">
        <v>186</v>
      </c>
      <c r="D167" s="68">
        <v>3</v>
      </c>
      <c r="E167" s="167"/>
      <c r="G167" s="66">
        <f t="shared" si="13"/>
        <v>0</v>
      </c>
      <c r="H167" s="66">
        <f t="shared" si="13"/>
        <v>0</v>
      </c>
      <c r="I167" s="66">
        <f t="shared" si="13"/>
        <v>0</v>
      </c>
      <c r="J167" s="66">
        <f t="shared" si="13"/>
        <v>0</v>
      </c>
      <c r="L167" s="66"/>
      <c r="M167" s="66"/>
      <c r="N167" s="66"/>
      <c r="O167" s="66"/>
      <c r="Q167" s="66"/>
      <c r="R167" s="66"/>
      <c r="S167" s="66"/>
      <c r="T167" s="66"/>
      <c r="W167" s="167"/>
      <c r="X167" s="66"/>
      <c r="Z167" s="66">
        <f t="shared" si="14"/>
        <v>0</v>
      </c>
      <c r="AA167" s="66">
        <f t="shared" si="15"/>
        <v>0</v>
      </c>
      <c r="AB167" s="66">
        <f t="shared" si="16"/>
        <v>0</v>
      </c>
      <c r="AC167" s="66">
        <f t="shared" si="17"/>
        <v>0</v>
      </c>
    </row>
    <row r="168" spans="2:29">
      <c r="B168" s="67" t="s">
        <v>453</v>
      </c>
      <c r="C168" s="68" t="s">
        <v>186</v>
      </c>
      <c r="D168" s="68">
        <v>3</v>
      </c>
      <c r="E168" s="167"/>
      <c r="G168" s="66">
        <f t="shared" si="13"/>
        <v>0</v>
      </c>
      <c r="H168" s="66">
        <f t="shared" si="13"/>
        <v>0</v>
      </c>
      <c r="I168" s="66">
        <f t="shared" si="13"/>
        <v>0</v>
      </c>
      <c r="J168" s="66">
        <f t="shared" si="13"/>
        <v>0</v>
      </c>
      <c r="L168" s="66"/>
      <c r="M168" s="66"/>
      <c r="N168" s="66"/>
      <c r="O168" s="66"/>
      <c r="Q168" s="66"/>
      <c r="R168" s="66"/>
      <c r="S168" s="66"/>
      <c r="T168" s="66"/>
      <c r="W168" s="167"/>
      <c r="X168" s="66"/>
      <c r="Z168" s="66">
        <f t="shared" si="14"/>
        <v>0</v>
      </c>
      <c r="AA168" s="66">
        <f t="shared" si="15"/>
        <v>0</v>
      </c>
      <c r="AB168" s="66">
        <f t="shared" si="16"/>
        <v>0</v>
      </c>
      <c r="AC168" s="66">
        <f t="shared" si="17"/>
        <v>0</v>
      </c>
    </row>
    <row r="169" spans="2:29">
      <c r="B169" s="67" t="s">
        <v>454</v>
      </c>
      <c r="C169" s="68" t="s">
        <v>186</v>
      </c>
      <c r="D169" s="68">
        <v>3</v>
      </c>
      <c r="E169" s="167"/>
      <c r="G169" s="66">
        <f t="shared" si="13"/>
        <v>0</v>
      </c>
      <c r="H169" s="66">
        <f t="shared" si="13"/>
        <v>0</v>
      </c>
      <c r="I169" s="66">
        <f t="shared" si="13"/>
        <v>0</v>
      </c>
      <c r="J169" s="66">
        <f t="shared" si="13"/>
        <v>0</v>
      </c>
      <c r="L169" s="66"/>
      <c r="M169" s="66"/>
      <c r="N169" s="66"/>
      <c r="O169" s="66"/>
      <c r="Q169" s="66"/>
      <c r="R169" s="66"/>
      <c r="S169" s="66"/>
      <c r="T169" s="66"/>
      <c r="W169" s="167"/>
      <c r="X169" s="66"/>
      <c r="Z169" s="66">
        <f t="shared" si="14"/>
        <v>0</v>
      </c>
      <c r="AA169" s="66">
        <f t="shared" si="15"/>
        <v>0</v>
      </c>
      <c r="AB169" s="66">
        <f t="shared" si="16"/>
        <v>0</v>
      </c>
      <c r="AC169" s="66">
        <f t="shared" si="17"/>
        <v>0</v>
      </c>
    </row>
    <row r="170" spans="2:29">
      <c r="B170" s="67" t="s">
        <v>455</v>
      </c>
      <c r="C170" s="68" t="s">
        <v>186</v>
      </c>
      <c r="D170" s="68">
        <v>3</v>
      </c>
      <c r="E170" s="167"/>
      <c r="G170" s="66">
        <f t="shared" si="13"/>
        <v>0</v>
      </c>
      <c r="H170" s="66">
        <f t="shared" si="13"/>
        <v>0</v>
      </c>
      <c r="I170" s="66">
        <f t="shared" si="13"/>
        <v>0</v>
      </c>
      <c r="J170" s="66">
        <f t="shared" si="13"/>
        <v>0</v>
      </c>
      <c r="L170" s="66"/>
      <c r="M170" s="66"/>
      <c r="N170" s="66"/>
      <c r="O170" s="66"/>
      <c r="Q170" s="66"/>
      <c r="R170" s="66"/>
      <c r="S170" s="66"/>
      <c r="T170" s="66"/>
      <c r="W170" s="167"/>
      <c r="X170" s="66"/>
      <c r="Z170" s="66">
        <f t="shared" si="14"/>
        <v>0</v>
      </c>
      <c r="AA170" s="66">
        <f t="shared" si="15"/>
        <v>0</v>
      </c>
      <c r="AB170" s="66">
        <f t="shared" si="16"/>
        <v>0</v>
      </c>
      <c r="AC170" s="66">
        <f t="shared" si="17"/>
        <v>0</v>
      </c>
    </row>
    <row r="171" spans="2:29">
      <c r="B171" s="67" t="s">
        <v>456</v>
      </c>
      <c r="C171" s="68" t="s">
        <v>186</v>
      </c>
      <c r="D171" s="68">
        <v>3</v>
      </c>
      <c r="E171" s="167"/>
      <c r="G171" s="66">
        <f t="shared" si="13"/>
        <v>0</v>
      </c>
      <c r="H171" s="66">
        <f t="shared" si="13"/>
        <v>0</v>
      </c>
      <c r="I171" s="66">
        <f t="shared" si="13"/>
        <v>0</v>
      </c>
      <c r="J171" s="66">
        <f t="shared" si="13"/>
        <v>0</v>
      </c>
      <c r="L171" s="66"/>
      <c r="M171" s="66"/>
      <c r="N171" s="66"/>
      <c r="O171" s="66"/>
      <c r="Q171" s="66"/>
      <c r="R171" s="66"/>
      <c r="S171" s="66"/>
      <c r="T171" s="66"/>
      <c r="W171" s="167"/>
      <c r="X171" s="66"/>
      <c r="Z171" s="66">
        <f t="shared" si="14"/>
        <v>0</v>
      </c>
      <c r="AA171" s="66">
        <f t="shared" si="15"/>
        <v>0</v>
      </c>
      <c r="AB171" s="66">
        <f t="shared" si="16"/>
        <v>0</v>
      </c>
      <c r="AC171" s="66">
        <f t="shared" si="17"/>
        <v>0</v>
      </c>
    </row>
    <row r="172" spans="2:29">
      <c r="B172" s="67" t="s">
        <v>457</v>
      </c>
      <c r="C172" s="68" t="s">
        <v>186</v>
      </c>
      <c r="D172" s="68">
        <v>3</v>
      </c>
      <c r="E172" s="167"/>
      <c r="G172" s="66">
        <f t="shared" si="13"/>
        <v>0</v>
      </c>
      <c r="H172" s="66">
        <f t="shared" si="13"/>
        <v>0</v>
      </c>
      <c r="I172" s="66">
        <f t="shared" si="13"/>
        <v>0</v>
      </c>
      <c r="J172" s="66">
        <f t="shared" si="13"/>
        <v>0</v>
      </c>
      <c r="L172" s="66"/>
      <c r="M172" s="66"/>
      <c r="N172" s="66"/>
      <c r="O172" s="66"/>
      <c r="Q172" s="66"/>
      <c r="R172" s="66"/>
      <c r="S172" s="66"/>
      <c r="T172" s="66"/>
      <c r="W172" s="167"/>
      <c r="X172" s="66"/>
      <c r="Z172" s="66">
        <f t="shared" si="14"/>
        <v>0</v>
      </c>
      <c r="AA172" s="66">
        <f t="shared" si="15"/>
        <v>0</v>
      </c>
      <c r="AB172" s="66">
        <f t="shared" si="16"/>
        <v>0</v>
      </c>
      <c r="AC172" s="66">
        <f t="shared" si="17"/>
        <v>0</v>
      </c>
    </row>
    <row r="173" spans="2:29">
      <c r="B173" s="67" t="s">
        <v>458</v>
      </c>
      <c r="C173" s="68" t="s">
        <v>186</v>
      </c>
      <c r="D173" s="68">
        <v>3</v>
      </c>
      <c r="E173" s="167"/>
      <c r="G173" s="66">
        <f t="shared" si="13"/>
        <v>0</v>
      </c>
      <c r="H173" s="66">
        <f t="shared" si="13"/>
        <v>0</v>
      </c>
      <c r="I173" s="66">
        <f t="shared" si="13"/>
        <v>0</v>
      </c>
      <c r="J173" s="66">
        <f t="shared" si="13"/>
        <v>0</v>
      </c>
      <c r="L173" s="66"/>
      <c r="M173" s="66"/>
      <c r="N173" s="66"/>
      <c r="O173" s="66"/>
      <c r="Q173" s="66"/>
      <c r="R173" s="66"/>
      <c r="S173" s="66"/>
      <c r="T173" s="66"/>
      <c r="W173" s="167"/>
      <c r="X173" s="66"/>
      <c r="Z173" s="66">
        <f t="shared" si="14"/>
        <v>0</v>
      </c>
      <c r="AA173" s="66">
        <f t="shared" si="15"/>
        <v>0</v>
      </c>
      <c r="AB173" s="66">
        <f t="shared" si="16"/>
        <v>0</v>
      </c>
      <c r="AC173" s="66">
        <f t="shared" si="17"/>
        <v>0</v>
      </c>
    </row>
    <row r="174" spans="2:29">
      <c r="B174" s="67" t="s">
        <v>459</v>
      </c>
      <c r="C174" s="68" t="s">
        <v>186</v>
      </c>
      <c r="D174" s="68">
        <v>3</v>
      </c>
      <c r="E174" s="167"/>
      <c r="G174" s="66">
        <f t="shared" si="13"/>
        <v>0</v>
      </c>
      <c r="H174" s="66">
        <f t="shared" si="13"/>
        <v>0</v>
      </c>
      <c r="I174" s="66">
        <f t="shared" si="13"/>
        <v>0</v>
      </c>
      <c r="J174" s="66">
        <f t="shared" si="13"/>
        <v>0</v>
      </c>
      <c r="L174" s="66"/>
      <c r="M174" s="66"/>
      <c r="N174" s="66"/>
      <c r="O174" s="66"/>
      <c r="Q174" s="66"/>
      <c r="R174" s="66"/>
      <c r="S174" s="66"/>
      <c r="T174" s="66"/>
      <c r="W174" s="167"/>
      <c r="X174" s="66"/>
      <c r="Z174" s="66">
        <f t="shared" si="14"/>
        <v>0</v>
      </c>
      <c r="AA174" s="66">
        <f t="shared" si="15"/>
        <v>0</v>
      </c>
      <c r="AB174" s="66">
        <f t="shared" si="16"/>
        <v>0</v>
      </c>
      <c r="AC174" s="66">
        <f t="shared" si="17"/>
        <v>0</v>
      </c>
    </row>
    <row r="175" spans="2:29">
      <c r="B175" s="67" t="s">
        <v>460</v>
      </c>
      <c r="C175" s="68" t="s">
        <v>186</v>
      </c>
      <c r="D175" s="68">
        <v>3</v>
      </c>
      <c r="E175" s="167"/>
      <c r="G175" s="66">
        <f t="shared" si="13"/>
        <v>0</v>
      </c>
      <c r="H175" s="66">
        <f t="shared" si="13"/>
        <v>0</v>
      </c>
      <c r="I175" s="66">
        <f t="shared" si="13"/>
        <v>0</v>
      </c>
      <c r="J175" s="66">
        <f t="shared" si="13"/>
        <v>0</v>
      </c>
      <c r="L175" s="66"/>
      <c r="M175" s="66"/>
      <c r="N175" s="66"/>
      <c r="O175" s="66"/>
      <c r="Q175" s="66"/>
      <c r="R175" s="66"/>
      <c r="S175" s="66"/>
      <c r="T175" s="66"/>
      <c r="W175" s="167"/>
      <c r="X175" s="66"/>
      <c r="Z175" s="66">
        <f t="shared" si="14"/>
        <v>0</v>
      </c>
      <c r="AA175" s="66">
        <f t="shared" si="15"/>
        <v>0</v>
      </c>
      <c r="AB175" s="66">
        <f t="shared" si="16"/>
        <v>0</v>
      </c>
      <c r="AC175" s="66">
        <f t="shared" si="17"/>
        <v>0</v>
      </c>
    </row>
    <row r="176" spans="2:29">
      <c r="B176" s="67" t="s">
        <v>461</v>
      </c>
      <c r="C176" s="68" t="s">
        <v>186</v>
      </c>
      <c r="D176" s="68">
        <v>3</v>
      </c>
      <c r="E176" s="167"/>
      <c r="G176" s="66">
        <f t="shared" si="13"/>
        <v>0</v>
      </c>
      <c r="H176" s="66">
        <f t="shared" si="13"/>
        <v>0</v>
      </c>
      <c r="I176" s="66">
        <f t="shared" si="13"/>
        <v>0</v>
      </c>
      <c r="J176" s="66">
        <f t="shared" si="13"/>
        <v>0</v>
      </c>
      <c r="L176" s="66"/>
      <c r="M176" s="66"/>
      <c r="N176" s="66"/>
      <c r="O176" s="66"/>
      <c r="Q176" s="66"/>
      <c r="R176" s="66"/>
      <c r="S176" s="66"/>
      <c r="T176" s="66"/>
      <c r="W176" s="167"/>
      <c r="X176" s="66"/>
      <c r="Z176" s="66">
        <f t="shared" si="14"/>
        <v>0</v>
      </c>
      <c r="AA176" s="66">
        <f t="shared" si="15"/>
        <v>0</v>
      </c>
      <c r="AB176" s="66">
        <f t="shared" si="16"/>
        <v>0</v>
      </c>
      <c r="AC176" s="66">
        <f t="shared" si="17"/>
        <v>0</v>
      </c>
    </row>
    <row r="177" spans="2:29">
      <c r="B177" s="67" t="s">
        <v>462</v>
      </c>
      <c r="C177" s="68" t="s">
        <v>186</v>
      </c>
      <c r="D177" s="68">
        <v>3</v>
      </c>
      <c r="E177" s="167"/>
      <c r="G177" s="66">
        <f t="shared" si="13"/>
        <v>0</v>
      </c>
      <c r="H177" s="66">
        <f t="shared" si="13"/>
        <v>0</v>
      </c>
      <c r="I177" s="66">
        <f t="shared" si="13"/>
        <v>0</v>
      </c>
      <c r="J177" s="66">
        <f t="shared" si="13"/>
        <v>0</v>
      </c>
      <c r="L177" s="66"/>
      <c r="M177" s="66"/>
      <c r="N177" s="66"/>
      <c r="O177" s="66"/>
      <c r="Q177" s="66"/>
      <c r="R177" s="66"/>
      <c r="S177" s="66"/>
      <c r="T177" s="66"/>
      <c r="W177" s="167"/>
      <c r="X177" s="66"/>
      <c r="Z177" s="66">
        <f t="shared" si="14"/>
        <v>0</v>
      </c>
      <c r="AA177" s="66">
        <f t="shared" si="15"/>
        <v>0</v>
      </c>
      <c r="AB177" s="66">
        <f t="shared" si="16"/>
        <v>0</v>
      </c>
      <c r="AC177" s="66">
        <f t="shared" si="17"/>
        <v>0</v>
      </c>
    </row>
    <row r="178" spans="2:29">
      <c r="B178" s="67" t="s">
        <v>463</v>
      </c>
      <c r="C178" s="68" t="s">
        <v>186</v>
      </c>
      <c r="D178" s="68">
        <v>3</v>
      </c>
      <c r="E178" s="167"/>
      <c r="G178" s="66">
        <f t="shared" si="13"/>
        <v>0</v>
      </c>
      <c r="H178" s="66">
        <f t="shared" si="13"/>
        <v>0</v>
      </c>
      <c r="I178" s="66">
        <f t="shared" si="13"/>
        <v>0</v>
      </c>
      <c r="J178" s="66">
        <f t="shared" si="13"/>
        <v>0</v>
      </c>
      <c r="L178" s="66"/>
      <c r="M178" s="66"/>
      <c r="N178" s="66"/>
      <c r="O178" s="66"/>
      <c r="Q178" s="66"/>
      <c r="R178" s="66"/>
      <c r="S178" s="66"/>
      <c r="T178" s="66"/>
      <c r="W178" s="167"/>
      <c r="X178" s="66"/>
      <c r="Z178" s="66">
        <f t="shared" si="14"/>
        <v>0</v>
      </c>
      <c r="AA178" s="66">
        <f t="shared" si="15"/>
        <v>0</v>
      </c>
      <c r="AB178" s="66">
        <f t="shared" si="16"/>
        <v>0</v>
      </c>
      <c r="AC178" s="66">
        <f t="shared" si="17"/>
        <v>0</v>
      </c>
    </row>
    <row r="179" spans="2:29">
      <c r="B179" s="67" t="s">
        <v>464</v>
      </c>
      <c r="C179" s="68" t="s">
        <v>186</v>
      </c>
      <c r="D179" s="68">
        <v>3</v>
      </c>
      <c r="E179" s="167"/>
      <c r="G179" s="66">
        <f t="shared" si="13"/>
        <v>0</v>
      </c>
      <c r="H179" s="66">
        <f t="shared" si="13"/>
        <v>0</v>
      </c>
      <c r="I179" s="66">
        <f t="shared" si="13"/>
        <v>0</v>
      </c>
      <c r="J179" s="66">
        <f t="shared" si="13"/>
        <v>0</v>
      </c>
      <c r="L179" s="66"/>
      <c r="M179" s="66"/>
      <c r="N179" s="66"/>
      <c r="O179" s="66"/>
      <c r="Q179" s="66"/>
      <c r="R179" s="66"/>
      <c r="S179" s="66"/>
      <c r="T179" s="66"/>
      <c r="W179" s="167"/>
      <c r="X179" s="66"/>
      <c r="Z179" s="66">
        <f t="shared" si="14"/>
        <v>0</v>
      </c>
      <c r="AA179" s="66">
        <f t="shared" si="15"/>
        <v>0</v>
      </c>
      <c r="AB179" s="66">
        <f t="shared" si="16"/>
        <v>0</v>
      </c>
      <c r="AC179" s="66">
        <f t="shared" si="17"/>
        <v>0</v>
      </c>
    </row>
    <row r="180" spans="2:29">
      <c r="B180" s="67" t="s">
        <v>465</v>
      </c>
      <c r="C180" s="68" t="s">
        <v>186</v>
      </c>
      <c r="D180" s="68">
        <v>3</v>
      </c>
      <c r="E180" s="167"/>
      <c r="G180" s="66">
        <f t="shared" si="13"/>
        <v>0</v>
      </c>
      <c r="H180" s="66">
        <f t="shared" si="13"/>
        <v>0</v>
      </c>
      <c r="I180" s="66">
        <f t="shared" si="13"/>
        <v>0</v>
      </c>
      <c r="J180" s="66">
        <f t="shared" si="13"/>
        <v>0</v>
      </c>
      <c r="L180" s="66"/>
      <c r="M180" s="66"/>
      <c r="N180" s="66"/>
      <c r="O180" s="66"/>
      <c r="Q180" s="66"/>
      <c r="R180" s="66"/>
      <c r="S180" s="66"/>
      <c r="T180" s="66"/>
      <c r="W180" s="167"/>
      <c r="X180" s="66"/>
      <c r="Z180" s="66">
        <f t="shared" si="14"/>
        <v>0</v>
      </c>
      <c r="AA180" s="66">
        <f t="shared" si="15"/>
        <v>0</v>
      </c>
      <c r="AB180" s="66">
        <f t="shared" si="16"/>
        <v>0</v>
      </c>
      <c r="AC180" s="66">
        <f t="shared" si="17"/>
        <v>0</v>
      </c>
    </row>
    <row r="181" spans="2:29">
      <c r="B181" s="67" t="s">
        <v>466</v>
      </c>
      <c r="C181" s="68" t="s">
        <v>186</v>
      </c>
      <c r="D181" s="68">
        <v>3</v>
      </c>
      <c r="E181" s="167"/>
      <c r="G181" s="66">
        <f t="shared" si="13"/>
        <v>0</v>
      </c>
      <c r="H181" s="66">
        <f t="shared" si="13"/>
        <v>0</v>
      </c>
      <c r="I181" s="66">
        <f t="shared" si="13"/>
        <v>0</v>
      </c>
      <c r="J181" s="66">
        <f t="shared" si="13"/>
        <v>0</v>
      </c>
      <c r="L181" s="66"/>
      <c r="M181" s="66"/>
      <c r="N181" s="66"/>
      <c r="O181" s="66"/>
      <c r="Q181" s="66"/>
      <c r="R181" s="66"/>
      <c r="S181" s="66"/>
      <c r="T181" s="66"/>
      <c r="W181" s="167"/>
      <c r="X181" s="66"/>
      <c r="Z181" s="66">
        <f t="shared" si="14"/>
        <v>0</v>
      </c>
      <c r="AA181" s="66">
        <f t="shared" si="15"/>
        <v>0</v>
      </c>
      <c r="AB181" s="66">
        <f t="shared" si="16"/>
        <v>0</v>
      </c>
      <c r="AC181" s="66">
        <f t="shared" si="17"/>
        <v>0</v>
      </c>
    </row>
    <row r="182" spans="2:29">
      <c r="B182" s="67" t="s">
        <v>467</v>
      </c>
      <c r="C182" s="68" t="s">
        <v>186</v>
      </c>
      <c r="D182" s="68">
        <v>3</v>
      </c>
      <c r="E182" s="167"/>
      <c r="G182" s="66">
        <f t="shared" si="13"/>
        <v>0</v>
      </c>
      <c r="H182" s="66">
        <f t="shared" si="13"/>
        <v>0</v>
      </c>
      <c r="I182" s="66">
        <f t="shared" si="13"/>
        <v>0</v>
      </c>
      <c r="J182" s="66">
        <f t="shared" si="13"/>
        <v>0</v>
      </c>
      <c r="L182" s="66"/>
      <c r="M182" s="66"/>
      <c r="N182" s="66"/>
      <c r="O182" s="66"/>
      <c r="Q182" s="66"/>
      <c r="R182" s="66"/>
      <c r="S182" s="66"/>
      <c r="T182" s="66"/>
      <c r="W182" s="167"/>
      <c r="X182" s="66"/>
      <c r="Z182" s="66">
        <f t="shared" si="14"/>
        <v>0</v>
      </c>
      <c r="AA182" s="66">
        <f t="shared" si="15"/>
        <v>0</v>
      </c>
      <c r="AB182" s="66">
        <f t="shared" si="16"/>
        <v>0</v>
      </c>
      <c r="AC182" s="66">
        <f t="shared" si="17"/>
        <v>0</v>
      </c>
    </row>
    <row r="183" spans="2:29">
      <c r="B183" s="67" t="s">
        <v>468</v>
      </c>
      <c r="C183" s="68" t="s">
        <v>186</v>
      </c>
      <c r="D183" s="68">
        <v>3</v>
      </c>
      <c r="E183" s="167"/>
      <c r="G183" s="66">
        <f t="shared" si="13"/>
        <v>0</v>
      </c>
      <c r="H183" s="66">
        <f t="shared" si="13"/>
        <v>0</v>
      </c>
      <c r="I183" s="66">
        <f t="shared" si="13"/>
        <v>0</v>
      </c>
      <c r="J183" s="66">
        <f t="shared" si="13"/>
        <v>0</v>
      </c>
      <c r="L183" s="66"/>
      <c r="M183" s="66"/>
      <c r="N183" s="66"/>
      <c r="O183" s="66"/>
      <c r="Q183" s="66"/>
      <c r="R183" s="66"/>
      <c r="S183" s="66"/>
      <c r="T183" s="66"/>
      <c r="W183" s="167"/>
      <c r="X183" s="66"/>
      <c r="Z183" s="66">
        <f t="shared" si="14"/>
        <v>0</v>
      </c>
      <c r="AA183" s="66">
        <f t="shared" si="15"/>
        <v>0</v>
      </c>
      <c r="AB183" s="66">
        <f t="shared" si="16"/>
        <v>0</v>
      </c>
      <c r="AC183" s="66">
        <f t="shared" si="17"/>
        <v>0</v>
      </c>
    </row>
    <row r="184" spans="2:29">
      <c r="B184" s="67" t="s">
        <v>469</v>
      </c>
      <c r="C184" s="68" t="s">
        <v>186</v>
      </c>
      <c r="D184" s="68">
        <v>3</v>
      </c>
      <c r="E184" s="167"/>
      <c r="G184" s="66">
        <f t="shared" si="13"/>
        <v>0</v>
      </c>
      <c r="H184" s="66">
        <f t="shared" si="13"/>
        <v>0</v>
      </c>
      <c r="I184" s="66">
        <f t="shared" si="13"/>
        <v>0</v>
      </c>
      <c r="J184" s="66">
        <f t="shared" si="13"/>
        <v>0</v>
      </c>
      <c r="L184" s="66"/>
      <c r="M184" s="66"/>
      <c r="N184" s="66"/>
      <c r="O184" s="66"/>
      <c r="Q184" s="66"/>
      <c r="R184" s="66"/>
      <c r="S184" s="66"/>
      <c r="T184" s="66"/>
      <c r="W184" s="167"/>
      <c r="X184" s="66"/>
      <c r="Z184" s="66">
        <f t="shared" si="14"/>
        <v>0</v>
      </c>
      <c r="AA184" s="66">
        <f t="shared" si="15"/>
        <v>0</v>
      </c>
      <c r="AB184" s="66">
        <f t="shared" si="16"/>
        <v>0</v>
      </c>
      <c r="AC184" s="66">
        <f t="shared" si="17"/>
        <v>0</v>
      </c>
    </row>
    <row r="185" spans="2:29">
      <c r="B185" s="67" t="s">
        <v>470</v>
      </c>
      <c r="C185" s="68" t="s">
        <v>186</v>
      </c>
      <c r="D185" s="68">
        <v>3</v>
      </c>
      <c r="E185" s="167"/>
      <c r="G185" s="66">
        <f t="shared" si="13"/>
        <v>0</v>
      </c>
      <c r="H185" s="66">
        <f t="shared" si="13"/>
        <v>0</v>
      </c>
      <c r="I185" s="66">
        <f t="shared" si="13"/>
        <v>0</v>
      </c>
      <c r="J185" s="66">
        <f t="shared" si="13"/>
        <v>0</v>
      </c>
      <c r="L185" s="66"/>
      <c r="M185" s="66"/>
      <c r="N185" s="66"/>
      <c r="O185" s="66"/>
      <c r="Q185" s="66"/>
      <c r="R185" s="66"/>
      <c r="S185" s="66"/>
      <c r="T185" s="66"/>
      <c r="W185" s="167"/>
      <c r="X185" s="66"/>
      <c r="Z185" s="66">
        <f t="shared" si="14"/>
        <v>0</v>
      </c>
      <c r="AA185" s="66">
        <f t="shared" si="15"/>
        <v>0</v>
      </c>
      <c r="AB185" s="66">
        <f t="shared" si="16"/>
        <v>0</v>
      </c>
      <c r="AC185" s="66">
        <f t="shared" si="17"/>
        <v>0</v>
      </c>
    </row>
    <row r="186" spans="2:29">
      <c r="B186" s="67" t="s">
        <v>471</v>
      </c>
      <c r="C186" s="68" t="s">
        <v>186</v>
      </c>
      <c r="D186" s="68">
        <v>3</v>
      </c>
      <c r="E186" s="167"/>
      <c r="G186" s="66">
        <f t="shared" si="13"/>
        <v>0</v>
      </c>
      <c r="H186" s="66">
        <f t="shared" si="13"/>
        <v>0</v>
      </c>
      <c r="I186" s="66">
        <f t="shared" si="13"/>
        <v>0</v>
      </c>
      <c r="J186" s="66">
        <f t="shared" si="13"/>
        <v>0</v>
      </c>
      <c r="L186" s="66"/>
      <c r="M186" s="66"/>
      <c r="N186" s="66"/>
      <c r="O186" s="66"/>
      <c r="Q186" s="66"/>
      <c r="R186" s="66"/>
      <c r="S186" s="66"/>
      <c r="T186" s="66"/>
      <c r="W186" s="167"/>
      <c r="X186" s="66"/>
      <c r="Z186" s="66">
        <f t="shared" si="14"/>
        <v>0</v>
      </c>
      <c r="AA186" s="66">
        <f t="shared" si="15"/>
        <v>0</v>
      </c>
      <c r="AB186" s="66">
        <f t="shared" si="16"/>
        <v>0</v>
      </c>
      <c r="AC186" s="66">
        <f t="shared" si="17"/>
        <v>0</v>
      </c>
    </row>
    <row r="187" spans="2:29">
      <c r="B187" s="67" t="s">
        <v>472</v>
      </c>
      <c r="C187" s="68" t="s">
        <v>186</v>
      </c>
      <c r="D187" s="68">
        <v>3</v>
      </c>
      <c r="E187" s="167"/>
      <c r="G187" s="66">
        <f t="shared" si="13"/>
        <v>0</v>
      </c>
      <c r="H187" s="66">
        <f t="shared" si="13"/>
        <v>0</v>
      </c>
      <c r="I187" s="66">
        <f t="shared" si="13"/>
        <v>0</v>
      </c>
      <c r="J187" s="66">
        <f t="shared" si="13"/>
        <v>0</v>
      </c>
      <c r="L187" s="66"/>
      <c r="M187" s="66"/>
      <c r="N187" s="66"/>
      <c r="O187" s="66"/>
      <c r="Q187" s="66"/>
      <c r="R187" s="66"/>
      <c r="S187" s="66"/>
      <c r="T187" s="66"/>
      <c r="W187" s="167"/>
      <c r="X187" s="66"/>
      <c r="Z187" s="66">
        <f t="shared" si="14"/>
        <v>0</v>
      </c>
      <c r="AA187" s="66">
        <f t="shared" si="15"/>
        <v>0</v>
      </c>
      <c r="AB187" s="66">
        <f t="shared" si="16"/>
        <v>0</v>
      </c>
      <c r="AC187" s="66">
        <f t="shared" si="17"/>
        <v>0</v>
      </c>
    </row>
    <row r="188" spans="2:29">
      <c r="B188" s="67" t="s">
        <v>473</v>
      </c>
      <c r="C188" s="68" t="s">
        <v>186</v>
      </c>
      <c r="D188" s="68">
        <v>3</v>
      </c>
      <c r="E188" s="167"/>
      <c r="G188" s="66">
        <f t="shared" si="13"/>
        <v>0</v>
      </c>
      <c r="H188" s="66">
        <f t="shared" si="13"/>
        <v>0</v>
      </c>
      <c r="I188" s="66">
        <f t="shared" si="13"/>
        <v>0</v>
      </c>
      <c r="J188" s="66">
        <f t="shared" si="13"/>
        <v>0</v>
      </c>
      <c r="L188" s="66"/>
      <c r="M188" s="66"/>
      <c r="N188" s="66"/>
      <c r="O188" s="66"/>
      <c r="Q188" s="66"/>
      <c r="R188" s="66"/>
      <c r="S188" s="66"/>
      <c r="T188" s="66"/>
      <c r="W188" s="167"/>
      <c r="X188" s="66"/>
      <c r="Z188" s="66">
        <f t="shared" si="14"/>
        <v>0</v>
      </c>
      <c r="AA188" s="66">
        <f t="shared" si="15"/>
        <v>0</v>
      </c>
      <c r="AB188" s="66">
        <f t="shared" si="16"/>
        <v>0</v>
      </c>
      <c r="AC188" s="66">
        <f t="shared" si="17"/>
        <v>0</v>
      </c>
    </row>
    <row r="189" spans="2:29">
      <c r="B189" s="67" t="s">
        <v>474</v>
      </c>
      <c r="C189" s="68" t="s">
        <v>186</v>
      </c>
      <c r="D189" s="68">
        <v>3</v>
      </c>
      <c r="E189" s="167"/>
      <c r="G189" s="66">
        <f t="shared" si="13"/>
        <v>0</v>
      </c>
      <c r="H189" s="66">
        <f t="shared" si="13"/>
        <v>0</v>
      </c>
      <c r="I189" s="66">
        <f t="shared" si="13"/>
        <v>0</v>
      </c>
      <c r="J189" s="66">
        <f t="shared" si="13"/>
        <v>0</v>
      </c>
      <c r="L189" s="66"/>
      <c r="M189" s="66"/>
      <c r="N189" s="66"/>
      <c r="O189" s="66"/>
      <c r="Q189" s="66"/>
      <c r="R189" s="66"/>
      <c r="S189" s="66"/>
      <c r="T189" s="66"/>
      <c r="W189" s="167"/>
      <c r="X189" s="66"/>
      <c r="Z189" s="66">
        <f t="shared" si="14"/>
        <v>0</v>
      </c>
      <c r="AA189" s="66">
        <f t="shared" si="15"/>
        <v>0</v>
      </c>
      <c r="AB189" s="66">
        <f t="shared" si="16"/>
        <v>0</v>
      </c>
      <c r="AC189" s="66">
        <f t="shared" si="17"/>
        <v>0</v>
      </c>
    </row>
    <row r="190" spans="2:29">
      <c r="B190" s="67" t="s">
        <v>475</v>
      </c>
      <c r="C190" s="68" t="s">
        <v>186</v>
      </c>
      <c r="D190" s="68">
        <v>3</v>
      </c>
      <c r="E190" s="167"/>
      <c r="G190" s="66">
        <f t="shared" si="13"/>
        <v>0</v>
      </c>
      <c r="H190" s="66">
        <f t="shared" si="13"/>
        <v>0</v>
      </c>
      <c r="I190" s="66">
        <f t="shared" si="13"/>
        <v>0</v>
      </c>
      <c r="J190" s="66">
        <f t="shared" si="13"/>
        <v>0</v>
      </c>
      <c r="L190" s="66"/>
      <c r="M190" s="66"/>
      <c r="N190" s="66"/>
      <c r="O190" s="66"/>
      <c r="Q190" s="66"/>
      <c r="R190" s="66"/>
      <c r="S190" s="66"/>
      <c r="T190" s="66"/>
      <c r="W190" s="167"/>
      <c r="X190" s="66"/>
      <c r="Z190" s="66">
        <f t="shared" si="14"/>
        <v>0</v>
      </c>
      <c r="AA190" s="66">
        <f t="shared" si="15"/>
        <v>0</v>
      </c>
      <c r="AB190" s="66">
        <f t="shared" si="16"/>
        <v>0</v>
      </c>
      <c r="AC190" s="66">
        <f t="shared" si="17"/>
        <v>0</v>
      </c>
    </row>
    <row r="191" spans="2:29">
      <c r="B191" s="67" t="s">
        <v>476</v>
      </c>
      <c r="C191" s="68" t="s">
        <v>186</v>
      </c>
      <c r="D191" s="68">
        <v>3</v>
      </c>
      <c r="E191" s="167"/>
      <c r="G191" s="66">
        <f t="shared" si="13"/>
        <v>0</v>
      </c>
      <c r="H191" s="66">
        <f t="shared" si="13"/>
        <v>0</v>
      </c>
      <c r="I191" s="66">
        <f t="shared" si="13"/>
        <v>0</v>
      </c>
      <c r="J191" s="66">
        <f t="shared" si="13"/>
        <v>0</v>
      </c>
      <c r="L191" s="66"/>
      <c r="M191" s="66"/>
      <c r="N191" s="66"/>
      <c r="O191" s="66"/>
      <c r="Q191" s="66"/>
      <c r="R191" s="66"/>
      <c r="S191" s="66"/>
      <c r="T191" s="66"/>
      <c r="W191" s="167"/>
      <c r="X191" s="66"/>
      <c r="Z191" s="66">
        <f t="shared" si="14"/>
        <v>0</v>
      </c>
      <c r="AA191" s="66">
        <f t="shared" si="15"/>
        <v>0</v>
      </c>
      <c r="AB191" s="66">
        <f t="shared" si="16"/>
        <v>0</v>
      </c>
      <c r="AC191" s="66">
        <f t="shared" si="17"/>
        <v>0</v>
      </c>
    </row>
    <row r="192" spans="2:29">
      <c r="B192" s="67" t="s">
        <v>477</v>
      </c>
      <c r="C192" s="68" t="s">
        <v>186</v>
      </c>
      <c r="D192" s="68">
        <v>3</v>
      </c>
      <c r="E192" s="167"/>
      <c r="G192" s="66">
        <f t="shared" si="13"/>
        <v>0</v>
      </c>
      <c r="H192" s="66">
        <f t="shared" si="13"/>
        <v>0</v>
      </c>
      <c r="I192" s="66">
        <f t="shared" si="13"/>
        <v>0</v>
      </c>
      <c r="J192" s="66">
        <f t="shared" si="13"/>
        <v>0</v>
      </c>
      <c r="L192" s="66"/>
      <c r="M192" s="66"/>
      <c r="N192" s="66"/>
      <c r="O192" s="66"/>
      <c r="Q192" s="66"/>
      <c r="R192" s="66"/>
      <c r="S192" s="66"/>
      <c r="T192" s="66"/>
      <c r="W192" s="167"/>
      <c r="X192" s="66"/>
      <c r="Z192" s="66">
        <f t="shared" si="14"/>
        <v>0</v>
      </c>
      <c r="AA192" s="66">
        <f t="shared" si="15"/>
        <v>0</v>
      </c>
      <c r="AB192" s="66">
        <f t="shared" si="16"/>
        <v>0</v>
      </c>
      <c r="AC192" s="66">
        <f t="shared" si="17"/>
        <v>0</v>
      </c>
    </row>
    <row r="193" spans="2:29">
      <c r="B193" s="67" t="s">
        <v>478</v>
      </c>
      <c r="C193" s="68" t="s">
        <v>186</v>
      </c>
      <c r="D193" s="68">
        <v>3</v>
      </c>
      <c r="E193" s="167"/>
      <c r="G193" s="66">
        <f t="shared" si="13"/>
        <v>0</v>
      </c>
      <c r="H193" s="66">
        <f t="shared" si="13"/>
        <v>0</v>
      </c>
      <c r="I193" s="66">
        <f t="shared" si="13"/>
        <v>0</v>
      </c>
      <c r="J193" s="66">
        <f t="shared" si="13"/>
        <v>0</v>
      </c>
      <c r="L193" s="66"/>
      <c r="M193" s="66"/>
      <c r="N193" s="66"/>
      <c r="O193" s="66"/>
      <c r="Q193" s="66"/>
      <c r="R193" s="66"/>
      <c r="S193" s="66"/>
      <c r="T193" s="66"/>
      <c r="W193" s="167"/>
      <c r="X193" s="66"/>
      <c r="Z193" s="66">
        <f t="shared" si="14"/>
        <v>0</v>
      </c>
      <c r="AA193" s="66">
        <f t="shared" si="15"/>
        <v>0</v>
      </c>
      <c r="AB193" s="66">
        <f t="shared" si="16"/>
        <v>0</v>
      </c>
      <c r="AC193" s="66">
        <f t="shared" si="17"/>
        <v>0</v>
      </c>
    </row>
    <row r="194" spans="2:29">
      <c r="B194" s="67" t="s">
        <v>479</v>
      </c>
      <c r="C194" s="68" t="s">
        <v>186</v>
      </c>
      <c r="D194" s="68">
        <v>3</v>
      </c>
      <c r="E194" s="167"/>
      <c r="G194" s="66">
        <f t="shared" si="13"/>
        <v>0</v>
      </c>
      <c r="H194" s="66">
        <f t="shared" si="13"/>
        <v>0</v>
      </c>
      <c r="I194" s="66">
        <f t="shared" si="13"/>
        <v>0</v>
      </c>
      <c r="J194" s="66">
        <f t="shared" si="13"/>
        <v>0</v>
      </c>
      <c r="L194" s="66"/>
      <c r="M194" s="66"/>
      <c r="N194" s="66"/>
      <c r="O194" s="66"/>
      <c r="Q194" s="66"/>
      <c r="R194" s="66"/>
      <c r="S194" s="66"/>
      <c r="T194" s="66"/>
      <c r="W194" s="167"/>
      <c r="X194" s="66"/>
      <c r="Z194" s="66">
        <f t="shared" si="14"/>
        <v>0</v>
      </c>
      <c r="AA194" s="66">
        <f t="shared" si="15"/>
        <v>0</v>
      </c>
      <c r="AB194" s="66">
        <f t="shared" si="16"/>
        <v>0</v>
      </c>
      <c r="AC194" s="66">
        <f t="shared" si="17"/>
        <v>0</v>
      </c>
    </row>
    <row r="195" spans="2:29">
      <c r="B195" s="67" t="s">
        <v>480</v>
      </c>
      <c r="C195" s="68" t="s">
        <v>186</v>
      </c>
      <c r="D195" s="68">
        <v>3</v>
      </c>
      <c r="E195" s="167"/>
      <c r="G195" s="66">
        <f t="shared" si="13"/>
        <v>0</v>
      </c>
      <c r="H195" s="66">
        <f t="shared" si="13"/>
        <v>0</v>
      </c>
      <c r="I195" s="66">
        <f t="shared" si="13"/>
        <v>0</v>
      </c>
      <c r="J195" s="66">
        <f t="shared" si="13"/>
        <v>0</v>
      </c>
      <c r="L195" s="66"/>
      <c r="M195" s="66"/>
      <c r="N195" s="66"/>
      <c r="O195" s="66"/>
      <c r="Q195" s="66"/>
      <c r="R195" s="66"/>
      <c r="S195" s="66"/>
      <c r="T195" s="66"/>
      <c r="W195" s="167"/>
      <c r="X195" s="66"/>
      <c r="Z195" s="66">
        <f t="shared" si="14"/>
        <v>0</v>
      </c>
      <c r="AA195" s="66">
        <f t="shared" si="15"/>
        <v>0</v>
      </c>
      <c r="AB195" s="66">
        <f t="shared" si="16"/>
        <v>0</v>
      </c>
      <c r="AC195" s="66">
        <f t="shared" si="17"/>
        <v>0</v>
      </c>
    </row>
    <row r="196" spans="2:29">
      <c r="B196" s="67" t="s">
        <v>481</v>
      </c>
      <c r="C196" s="68" t="s">
        <v>186</v>
      </c>
      <c r="D196" s="68">
        <v>3</v>
      </c>
      <c r="E196" s="167"/>
      <c r="G196" s="66">
        <f t="shared" si="13"/>
        <v>0</v>
      </c>
      <c r="H196" s="66">
        <f t="shared" si="13"/>
        <v>0</v>
      </c>
      <c r="I196" s="66">
        <f t="shared" si="13"/>
        <v>0</v>
      </c>
      <c r="J196" s="66">
        <f t="shared" si="13"/>
        <v>0</v>
      </c>
      <c r="L196" s="66"/>
      <c r="M196" s="66"/>
      <c r="N196" s="66"/>
      <c r="O196" s="66"/>
      <c r="Q196" s="66"/>
      <c r="R196" s="66"/>
      <c r="S196" s="66"/>
      <c r="T196" s="66"/>
      <c r="W196" s="167"/>
      <c r="X196" s="66"/>
      <c r="Z196" s="66">
        <f t="shared" si="14"/>
        <v>0</v>
      </c>
      <c r="AA196" s="66">
        <f t="shared" si="15"/>
        <v>0</v>
      </c>
      <c r="AB196" s="66">
        <f t="shared" si="16"/>
        <v>0</v>
      </c>
      <c r="AC196" s="66">
        <f t="shared" si="17"/>
        <v>0</v>
      </c>
    </row>
    <row r="197" spans="2:29">
      <c r="B197" s="67" t="s">
        <v>482</v>
      </c>
      <c r="C197" s="68" t="s">
        <v>186</v>
      </c>
      <c r="D197" s="68">
        <v>3</v>
      </c>
      <c r="E197" s="167"/>
      <c r="G197" s="66">
        <f t="shared" si="13"/>
        <v>0</v>
      </c>
      <c r="H197" s="66">
        <f t="shared" si="13"/>
        <v>0</v>
      </c>
      <c r="I197" s="66">
        <f t="shared" si="13"/>
        <v>0</v>
      </c>
      <c r="J197" s="66">
        <f t="shared" ref="G197:J250" si="18">SUM(O197,T197)</f>
        <v>0</v>
      </c>
      <c r="L197" s="66"/>
      <c r="M197" s="66"/>
      <c r="N197" s="66"/>
      <c r="O197" s="66"/>
      <c r="Q197" s="66"/>
      <c r="R197" s="66"/>
      <c r="S197" s="66"/>
      <c r="T197" s="66"/>
      <c r="W197" s="167"/>
      <c r="X197" s="66"/>
      <c r="Z197" s="66">
        <f t="shared" si="14"/>
        <v>0</v>
      </c>
      <c r="AA197" s="66">
        <f t="shared" si="15"/>
        <v>0</v>
      </c>
      <c r="AB197" s="66">
        <f t="shared" si="16"/>
        <v>0</v>
      </c>
      <c r="AC197" s="66">
        <f t="shared" si="17"/>
        <v>0</v>
      </c>
    </row>
    <row r="198" spans="2:29">
      <c r="B198" s="67" t="s">
        <v>483</v>
      </c>
      <c r="C198" s="68" t="s">
        <v>186</v>
      </c>
      <c r="D198" s="68">
        <v>3</v>
      </c>
      <c r="E198" s="167"/>
      <c r="G198" s="66">
        <f t="shared" si="18"/>
        <v>0</v>
      </c>
      <c r="H198" s="66">
        <f t="shared" si="18"/>
        <v>0</v>
      </c>
      <c r="I198" s="66">
        <f t="shared" si="18"/>
        <v>0</v>
      </c>
      <c r="J198" s="66">
        <f t="shared" si="18"/>
        <v>0</v>
      </c>
      <c r="L198" s="66"/>
      <c r="M198" s="66"/>
      <c r="N198" s="66"/>
      <c r="O198" s="66"/>
      <c r="Q198" s="66"/>
      <c r="R198" s="66"/>
      <c r="S198" s="66"/>
      <c r="T198" s="66"/>
      <c r="W198" s="167"/>
      <c r="X198" s="66"/>
      <c r="Z198" s="66">
        <f t="shared" ref="Z198:Z261" si="19">G198</f>
        <v>0</v>
      </c>
      <c r="AA198" s="66">
        <f t="shared" ref="AA198:AA261" si="20">H198</f>
        <v>0</v>
      </c>
      <c r="AB198" s="66">
        <f t="shared" ref="AB198:AB261" si="21">I198</f>
        <v>0</v>
      </c>
      <c r="AC198" s="66">
        <f t="shared" ref="AC198:AC261" si="22">J198</f>
        <v>0</v>
      </c>
    </row>
    <row r="199" spans="2:29">
      <c r="B199" s="67" t="s">
        <v>484</v>
      </c>
      <c r="C199" s="68" t="s">
        <v>186</v>
      </c>
      <c r="D199" s="68">
        <v>3</v>
      </c>
      <c r="E199" s="167"/>
      <c r="G199" s="66">
        <f t="shared" si="18"/>
        <v>0</v>
      </c>
      <c r="H199" s="66">
        <f t="shared" si="18"/>
        <v>0</v>
      </c>
      <c r="I199" s="66">
        <f t="shared" si="18"/>
        <v>0</v>
      </c>
      <c r="J199" s="66">
        <f t="shared" si="18"/>
        <v>0</v>
      </c>
      <c r="L199" s="66"/>
      <c r="M199" s="66"/>
      <c r="N199" s="66"/>
      <c r="O199" s="66"/>
      <c r="Q199" s="66"/>
      <c r="R199" s="66"/>
      <c r="S199" s="66"/>
      <c r="T199" s="66"/>
      <c r="W199" s="167"/>
      <c r="X199" s="66"/>
      <c r="Z199" s="66">
        <f t="shared" si="19"/>
        <v>0</v>
      </c>
      <c r="AA199" s="66">
        <f t="shared" si="20"/>
        <v>0</v>
      </c>
      <c r="AB199" s="66">
        <f t="shared" si="21"/>
        <v>0</v>
      </c>
      <c r="AC199" s="66">
        <f t="shared" si="22"/>
        <v>0</v>
      </c>
    </row>
    <row r="200" spans="2:29">
      <c r="B200" s="67" t="s">
        <v>485</v>
      </c>
      <c r="C200" s="68" t="s">
        <v>186</v>
      </c>
      <c r="D200" s="68">
        <v>3</v>
      </c>
      <c r="E200" s="167"/>
      <c r="G200" s="66">
        <f t="shared" si="18"/>
        <v>0</v>
      </c>
      <c r="H200" s="66">
        <f t="shared" si="18"/>
        <v>0</v>
      </c>
      <c r="I200" s="66">
        <f t="shared" si="18"/>
        <v>0</v>
      </c>
      <c r="J200" s="66">
        <f t="shared" si="18"/>
        <v>0</v>
      </c>
      <c r="L200" s="66"/>
      <c r="M200" s="66"/>
      <c r="N200" s="66"/>
      <c r="O200" s="66"/>
      <c r="Q200" s="66"/>
      <c r="R200" s="66"/>
      <c r="S200" s="66"/>
      <c r="T200" s="66"/>
      <c r="W200" s="167"/>
      <c r="X200" s="66"/>
      <c r="Z200" s="66">
        <f t="shared" si="19"/>
        <v>0</v>
      </c>
      <c r="AA200" s="66">
        <f t="shared" si="20"/>
        <v>0</v>
      </c>
      <c r="AB200" s="66">
        <f t="shared" si="21"/>
        <v>0</v>
      </c>
      <c r="AC200" s="66">
        <f t="shared" si="22"/>
        <v>0</v>
      </c>
    </row>
    <row r="201" spans="2:29">
      <c r="B201" s="67" t="s">
        <v>486</v>
      </c>
      <c r="C201" s="68" t="s">
        <v>186</v>
      </c>
      <c r="D201" s="68">
        <v>3</v>
      </c>
      <c r="E201" s="167"/>
      <c r="G201" s="66">
        <f t="shared" si="18"/>
        <v>0</v>
      </c>
      <c r="H201" s="66">
        <f t="shared" si="18"/>
        <v>0</v>
      </c>
      <c r="I201" s="66">
        <f t="shared" si="18"/>
        <v>0</v>
      </c>
      <c r="J201" s="66">
        <f t="shared" si="18"/>
        <v>0</v>
      </c>
      <c r="L201" s="66"/>
      <c r="M201" s="66"/>
      <c r="N201" s="66"/>
      <c r="O201" s="66"/>
      <c r="Q201" s="66"/>
      <c r="R201" s="66"/>
      <c r="S201" s="66"/>
      <c r="T201" s="66"/>
      <c r="W201" s="167"/>
      <c r="X201" s="66"/>
      <c r="Z201" s="66">
        <f t="shared" si="19"/>
        <v>0</v>
      </c>
      <c r="AA201" s="66">
        <f t="shared" si="20"/>
        <v>0</v>
      </c>
      <c r="AB201" s="66">
        <f t="shared" si="21"/>
        <v>0</v>
      </c>
      <c r="AC201" s="66">
        <f t="shared" si="22"/>
        <v>0</v>
      </c>
    </row>
    <row r="202" spans="2:29">
      <c r="B202" s="67" t="s">
        <v>487</v>
      </c>
      <c r="C202" s="68" t="s">
        <v>186</v>
      </c>
      <c r="D202" s="68">
        <v>3</v>
      </c>
      <c r="E202" s="167"/>
      <c r="G202" s="66">
        <f t="shared" si="18"/>
        <v>0</v>
      </c>
      <c r="H202" s="66">
        <f t="shared" si="18"/>
        <v>0</v>
      </c>
      <c r="I202" s="66">
        <f t="shared" si="18"/>
        <v>0</v>
      </c>
      <c r="J202" s="66">
        <f t="shared" si="18"/>
        <v>0</v>
      </c>
      <c r="L202" s="66"/>
      <c r="M202" s="66"/>
      <c r="N202" s="66"/>
      <c r="O202" s="66"/>
      <c r="Q202" s="66"/>
      <c r="R202" s="66"/>
      <c r="S202" s="66"/>
      <c r="T202" s="66"/>
      <c r="W202" s="167"/>
      <c r="X202" s="66"/>
      <c r="Z202" s="66">
        <f t="shared" si="19"/>
        <v>0</v>
      </c>
      <c r="AA202" s="66">
        <f t="shared" si="20"/>
        <v>0</v>
      </c>
      <c r="AB202" s="66">
        <f t="shared" si="21"/>
        <v>0</v>
      </c>
      <c r="AC202" s="66">
        <f t="shared" si="22"/>
        <v>0</v>
      </c>
    </row>
    <row r="203" spans="2:29">
      <c r="B203" s="67" t="s">
        <v>488</v>
      </c>
      <c r="C203" s="68" t="s">
        <v>186</v>
      </c>
      <c r="D203" s="68">
        <v>3</v>
      </c>
      <c r="E203" s="167"/>
      <c r="G203" s="66">
        <f t="shared" si="18"/>
        <v>0</v>
      </c>
      <c r="H203" s="66">
        <f t="shared" si="18"/>
        <v>0</v>
      </c>
      <c r="I203" s="66">
        <f t="shared" si="18"/>
        <v>0</v>
      </c>
      <c r="J203" s="66">
        <f t="shared" si="18"/>
        <v>0</v>
      </c>
      <c r="L203" s="66"/>
      <c r="M203" s="66"/>
      <c r="N203" s="66"/>
      <c r="O203" s="66"/>
      <c r="Q203" s="66"/>
      <c r="R203" s="66"/>
      <c r="S203" s="66"/>
      <c r="T203" s="66"/>
      <c r="W203" s="167"/>
      <c r="X203" s="66"/>
      <c r="Z203" s="66">
        <f t="shared" si="19"/>
        <v>0</v>
      </c>
      <c r="AA203" s="66">
        <f t="shared" si="20"/>
        <v>0</v>
      </c>
      <c r="AB203" s="66">
        <f t="shared" si="21"/>
        <v>0</v>
      </c>
      <c r="AC203" s="66">
        <f t="shared" si="22"/>
        <v>0</v>
      </c>
    </row>
    <row r="204" spans="2:29">
      <c r="B204" s="67" t="s">
        <v>489</v>
      </c>
      <c r="C204" s="68" t="s">
        <v>186</v>
      </c>
      <c r="D204" s="68">
        <v>3</v>
      </c>
      <c r="E204" s="167"/>
      <c r="G204" s="66">
        <f t="shared" si="18"/>
        <v>0</v>
      </c>
      <c r="H204" s="66">
        <f t="shared" si="18"/>
        <v>0</v>
      </c>
      <c r="I204" s="66">
        <f t="shared" si="18"/>
        <v>0</v>
      </c>
      <c r="J204" s="66">
        <f t="shared" si="18"/>
        <v>0</v>
      </c>
      <c r="L204" s="66"/>
      <c r="M204" s="66"/>
      <c r="N204" s="66"/>
      <c r="O204" s="66"/>
      <c r="Q204" s="66"/>
      <c r="R204" s="66"/>
      <c r="S204" s="66"/>
      <c r="T204" s="66"/>
      <c r="W204" s="167"/>
      <c r="X204" s="66"/>
      <c r="Z204" s="66">
        <f t="shared" si="19"/>
        <v>0</v>
      </c>
      <c r="AA204" s="66">
        <f t="shared" si="20"/>
        <v>0</v>
      </c>
      <c r="AB204" s="66">
        <f t="shared" si="21"/>
        <v>0</v>
      </c>
      <c r="AC204" s="66">
        <f t="shared" si="22"/>
        <v>0</v>
      </c>
    </row>
    <row r="205" spans="2:29">
      <c r="B205" s="67" t="s">
        <v>490</v>
      </c>
      <c r="C205" s="68" t="s">
        <v>186</v>
      </c>
      <c r="D205" s="68">
        <v>3</v>
      </c>
      <c r="E205" s="167"/>
      <c r="G205" s="66">
        <f t="shared" si="18"/>
        <v>0</v>
      </c>
      <c r="H205" s="66">
        <f t="shared" si="18"/>
        <v>0</v>
      </c>
      <c r="I205" s="66">
        <f t="shared" si="18"/>
        <v>0</v>
      </c>
      <c r="J205" s="66">
        <f t="shared" si="18"/>
        <v>0</v>
      </c>
      <c r="L205" s="66"/>
      <c r="M205" s="66"/>
      <c r="N205" s="66"/>
      <c r="O205" s="66"/>
      <c r="Q205" s="66"/>
      <c r="R205" s="66"/>
      <c r="S205" s="66"/>
      <c r="T205" s="66"/>
      <c r="W205" s="167"/>
      <c r="X205" s="66"/>
      <c r="Z205" s="66">
        <f t="shared" si="19"/>
        <v>0</v>
      </c>
      <c r="AA205" s="66">
        <f t="shared" si="20"/>
        <v>0</v>
      </c>
      <c r="AB205" s="66">
        <f t="shared" si="21"/>
        <v>0</v>
      </c>
      <c r="AC205" s="66">
        <f t="shared" si="22"/>
        <v>0</v>
      </c>
    </row>
    <row r="206" spans="2:29">
      <c r="B206" s="67" t="s">
        <v>491</v>
      </c>
      <c r="C206" s="68" t="s">
        <v>186</v>
      </c>
      <c r="D206" s="68">
        <v>3</v>
      </c>
      <c r="E206" s="167"/>
      <c r="G206" s="66">
        <f t="shared" si="18"/>
        <v>0</v>
      </c>
      <c r="H206" s="66">
        <f t="shared" si="18"/>
        <v>0</v>
      </c>
      <c r="I206" s="66">
        <f t="shared" si="18"/>
        <v>0</v>
      </c>
      <c r="J206" s="66">
        <f t="shared" si="18"/>
        <v>0</v>
      </c>
      <c r="L206" s="66"/>
      <c r="M206" s="66"/>
      <c r="N206" s="66"/>
      <c r="O206" s="66"/>
      <c r="Q206" s="66"/>
      <c r="R206" s="66"/>
      <c r="S206" s="66"/>
      <c r="T206" s="66"/>
      <c r="W206" s="167"/>
      <c r="X206" s="66"/>
      <c r="Z206" s="66">
        <f t="shared" si="19"/>
        <v>0</v>
      </c>
      <c r="AA206" s="66">
        <f t="shared" si="20"/>
        <v>0</v>
      </c>
      <c r="AB206" s="66">
        <f t="shared" si="21"/>
        <v>0</v>
      </c>
      <c r="AC206" s="66">
        <f t="shared" si="22"/>
        <v>0</v>
      </c>
    </row>
    <row r="207" spans="2:29">
      <c r="B207" s="67" t="s">
        <v>492</v>
      </c>
      <c r="C207" s="68" t="s">
        <v>186</v>
      </c>
      <c r="D207" s="68">
        <v>3</v>
      </c>
      <c r="E207" s="167"/>
      <c r="G207" s="66">
        <f t="shared" si="18"/>
        <v>0</v>
      </c>
      <c r="H207" s="66">
        <f t="shared" si="18"/>
        <v>0</v>
      </c>
      <c r="I207" s="66">
        <f t="shared" si="18"/>
        <v>0</v>
      </c>
      <c r="J207" s="66">
        <f t="shared" si="18"/>
        <v>0</v>
      </c>
      <c r="L207" s="66"/>
      <c r="M207" s="66"/>
      <c r="N207" s="66"/>
      <c r="O207" s="66"/>
      <c r="Q207" s="66"/>
      <c r="R207" s="66"/>
      <c r="S207" s="66"/>
      <c r="T207" s="66"/>
      <c r="W207" s="167"/>
      <c r="X207" s="66"/>
      <c r="Z207" s="66">
        <f t="shared" si="19"/>
        <v>0</v>
      </c>
      <c r="AA207" s="66">
        <f t="shared" si="20"/>
        <v>0</v>
      </c>
      <c r="AB207" s="66">
        <f t="shared" si="21"/>
        <v>0</v>
      </c>
      <c r="AC207" s="66">
        <f t="shared" si="22"/>
        <v>0</v>
      </c>
    </row>
    <row r="208" spans="2:29">
      <c r="B208" s="67" t="s">
        <v>493</v>
      </c>
      <c r="C208" s="68" t="s">
        <v>186</v>
      </c>
      <c r="D208" s="68">
        <v>3</v>
      </c>
      <c r="E208" s="167"/>
      <c r="G208" s="66">
        <f t="shared" si="18"/>
        <v>0</v>
      </c>
      <c r="H208" s="66">
        <f t="shared" si="18"/>
        <v>0</v>
      </c>
      <c r="I208" s="66">
        <f t="shared" si="18"/>
        <v>0</v>
      </c>
      <c r="J208" s="66">
        <f t="shared" si="18"/>
        <v>0</v>
      </c>
      <c r="L208" s="66"/>
      <c r="M208" s="66"/>
      <c r="N208" s="66"/>
      <c r="O208" s="66"/>
      <c r="Q208" s="66"/>
      <c r="R208" s="66"/>
      <c r="S208" s="66"/>
      <c r="T208" s="66"/>
      <c r="W208" s="167"/>
      <c r="X208" s="66"/>
      <c r="Z208" s="66">
        <f t="shared" si="19"/>
        <v>0</v>
      </c>
      <c r="AA208" s="66">
        <f t="shared" si="20"/>
        <v>0</v>
      </c>
      <c r="AB208" s="66">
        <f t="shared" si="21"/>
        <v>0</v>
      </c>
      <c r="AC208" s="66">
        <f t="shared" si="22"/>
        <v>0</v>
      </c>
    </row>
    <row r="209" spans="2:29">
      <c r="B209" s="67" t="s">
        <v>494</v>
      </c>
      <c r="C209" s="68" t="s">
        <v>186</v>
      </c>
      <c r="D209" s="68">
        <v>3</v>
      </c>
      <c r="E209" s="167"/>
      <c r="G209" s="66">
        <f t="shared" si="18"/>
        <v>0</v>
      </c>
      <c r="H209" s="66">
        <f t="shared" si="18"/>
        <v>0</v>
      </c>
      <c r="I209" s="66">
        <f t="shared" si="18"/>
        <v>0</v>
      </c>
      <c r="J209" s="66">
        <f t="shared" si="18"/>
        <v>0</v>
      </c>
      <c r="L209" s="66"/>
      <c r="M209" s="66"/>
      <c r="N209" s="66"/>
      <c r="O209" s="66"/>
      <c r="Q209" s="66"/>
      <c r="R209" s="66"/>
      <c r="S209" s="66"/>
      <c r="T209" s="66"/>
      <c r="W209" s="167"/>
      <c r="X209" s="66"/>
      <c r="Z209" s="66">
        <f t="shared" si="19"/>
        <v>0</v>
      </c>
      <c r="AA209" s="66">
        <f t="shared" si="20"/>
        <v>0</v>
      </c>
      <c r="AB209" s="66">
        <f t="shared" si="21"/>
        <v>0</v>
      </c>
      <c r="AC209" s="66">
        <f t="shared" si="22"/>
        <v>0</v>
      </c>
    </row>
    <row r="210" spans="2:29">
      <c r="B210" s="67" t="s">
        <v>495</v>
      </c>
      <c r="C210" s="68" t="s">
        <v>186</v>
      </c>
      <c r="D210" s="68">
        <v>3</v>
      </c>
      <c r="E210" s="167"/>
      <c r="G210" s="66">
        <f t="shared" si="18"/>
        <v>0</v>
      </c>
      <c r="H210" s="66">
        <f t="shared" si="18"/>
        <v>0</v>
      </c>
      <c r="I210" s="66">
        <f t="shared" si="18"/>
        <v>0</v>
      </c>
      <c r="J210" s="66">
        <f t="shared" si="18"/>
        <v>0</v>
      </c>
      <c r="L210" s="66"/>
      <c r="M210" s="66"/>
      <c r="N210" s="66"/>
      <c r="O210" s="66"/>
      <c r="Q210" s="66"/>
      <c r="R210" s="66"/>
      <c r="S210" s="66"/>
      <c r="T210" s="66"/>
      <c r="W210" s="167"/>
      <c r="X210" s="66"/>
      <c r="Z210" s="66">
        <f t="shared" si="19"/>
        <v>0</v>
      </c>
      <c r="AA210" s="66">
        <f t="shared" si="20"/>
        <v>0</v>
      </c>
      <c r="AB210" s="66">
        <f t="shared" si="21"/>
        <v>0</v>
      </c>
      <c r="AC210" s="66">
        <f t="shared" si="22"/>
        <v>0</v>
      </c>
    </row>
    <row r="211" spans="2:29">
      <c r="B211" s="67" t="s">
        <v>496</v>
      </c>
      <c r="C211" s="68" t="s">
        <v>186</v>
      </c>
      <c r="D211" s="68">
        <v>3</v>
      </c>
      <c r="E211" s="167"/>
      <c r="G211" s="66">
        <f t="shared" si="18"/>
        <v>0</v>
      </c>
      <c r="H211" s="66">
        <f t="shared" si="18"/>
        <v>0</v>
      </c>
      <c r="I211" s="66">
        <f t="shared" si="18"/>
        <v>0</v>
      </c>
      <c r="J211" s="66">
        <f t="shared" si="18"/>
        <v>0</v>
      </c>
      <c r="L211" s="66"/>
      <c r="M211" s="66"/>
      <c r="N211" s="66"/>
      <c r="O211" s="66"/>
      <c r="Q211" s="66"/>
      <c r="R211" s="66"/>
      <c r="S211" s="66"/>
      <c r="T211" s="66"/>
      <c r="W211" s="167"/>
      <c r="X211" s="66"/>
      <c r="Z211" s="66">
        <f t="shared" si="19"/>
        <v>0</v>
      </c>
      <c r="AA211" s="66">
        <f t="shared" si="20"/>
        <v>0</v>
      </c>
      <c r="AB211" s="66">
        <f t="shared" si="21"/>
        <v>0</v>
      </c>
      <c r="AC211" s="66">
        <f t="shared" si="22"/>
        <v>0</v>
      </c>
    </row>
    <row r="212" spans="2:29">
      <c r="B212" s="67" t="s">
        <v>497</v>
      </c>
      <c r="C212" s="68" t="s">
        <v>186</v>
      </c>
      <c r="D212" s="68">
        <v>3</v>
      </c>
      <c r="E212" s="167"/>
      <c r="G212" s="66">
        <f t="shared" si="18"/>
        <v>0</v>
      </c>
      <c r="H212" s="66">
        <f t="shared" si="18"/>
        <v>0</v>
      </c>
      <c r="I212" s="66">
        <f t="shared" si="18"/>
        <v>0</v>
      </c>
      <c r="J212" s="66">
        <f t="shared" si="18"/>
        <v>0</v>
      </c>
      <c r="L212" s="66"/>
      <c r="M212" s="66"/>
      <c r="N212" s="66"/>
      <c r="O212" s="66"/>
      <c r="Q212" s="66"/>
      <c r="R212" s="66"/>
      <c r="S212" s="66"/>
      <c r="T212" s="66"/>
      <c r="W212" s="167"/>
      <c r="X212" s="66"/>
      <c r="Z212" s="66">
        <f t="shared" si="19"/>
        <v>0</v>
      </c>
      <c r="AA212" s="66">
        <f t="shared" si="20"/>
        <v>0</v>
      </c>
      <c r="AB212" s="66">
        <f t="shared" si="21"/>
        <v>0</v>
      </c>
      <c r="AC212" s="66">
        <f t="shared" si="22"/>
        <v>0</v>
      </c>
    </row>
    <row r="213" spans="2:29">
      <c r="B213" s="67" t="s">
        <v>498</v>
      </c>
      <c r="C213" s="68" t="s">
        <v>186</v>
      </c>
      <c r="D213" s="68">
        <v>3</v>
      </c>
      <c r="E213" s="167"/>
      <c r="G213" s="66">
        <f t="shared" si="18"/>
        <v>0</v>
      </c>
      <c r="H213" s="66">
        <f t="shared" si="18"/>
        <v>0</v>
      </c>
      <c r="I213" s="66">
        <f t="shared" si="18"/>
        <v>0</v>
      </c>
      <c r="J213" s="66">
        <f t="shared" si="18"/>
        <v>0</v>
      </c>
      <c r="L213" s="66"/>
      <c r="M213" s="66"/>
      <c r="N213" s="66"/>
      <c r="O213" s="66"/>
      <c r="Q213" s="66"/>
      <c r="R213" s="66"/>
      <c r="S213" s="66"/>
      <c r="T213" s="66"/>
      <c r="W213" s="167"/>
      <c r="X213" s="66"/>
      <c r="Z213" s="66">
        <f t="shared" si="19"/>
        <v>0</v>
      </c>
      <c r="AA213" s="66">
        <f t="shared" si="20"/>
        <v>0</v>
      </c>
      <c r="AB213" s="66">
        <f t="shared" si="21"/>
        <v>0</v>
      </c>
      <c r="AC213" s="66">
        <f t="shared" si="22"/>
        <v>0</v>
      </c>
    </row>
    <row r="214" spans="2:29">
      <c r="B214" s="67" t="s">
        <v>499</v>
      </c>
      <c r="C214" s="68" t="s">
        <v>186</v>
      </c>
      <c r="D214" s="68">
        <v>3</v>
      </c>
      <c r="E214" s="167"/>
      <c r="G214" s="66">
        <f t="shared" si="18"/>
        <v>0</v>
      </c>
      <c r="H214" s="66">
        <f t="shared" si="18"/>
        <v>0</v>
      </c>
      <c r="I214" s="66">
        <f t="shared" si="18"/>
        <v>0</v>
      </c>
      <c r="J214" s="66">
        <f t="shared" si="18"/>
        <v>0</v>
      </c>
      <c r="L214" s="66"/>
      <c r="M214" s="66"/>
      <c r="N214" s="66"/>
      <c r="O214" s="66"/>
      <c r="Q214" s="66"/>
      <c r="R214" s="66"/>
      <c r="S214" s="66"/>
      <c r="T214" s="66"/>
      <c r="W214" s="167"/>
      <c r="X214" s="66"/>
      <c r="Z214" s="66">
        <f t="shared" si="19"/>
        <v>0</v>
      </c>
      <c r="AA214" s="66">
        <f t="shared" si="20"/>
        <v>0</v>
      </c>
      <c r="AB214" s="66">
        <f t="shared" si="21"/>
        <v>0</v>
      </c>
      <c r="AC214" s="66">
        <f t="shared" si="22"/>
        <v>0</v>
      </c>
    </row>
    <row r="215" spans="2:29">
      <c r="B215" s="67" t="s">
        <v>500</v>
      </c>
      <c r="C215" s="68" t="s">
        <v>186</v>
      </c>
      <c r="D215" s="68">
        <v>3</v>
      </c>
      <c r="E215" s="167"/>
      <c r="G215" s="66">
        <f t="shared" si="18"/>
        <v>0</v>
      </c>
      <c r="H215" s="66">
        <f t="shared" si="18"/>
        <v>0</v>
      </c>
      <c r="I215" s="66">
        <f t="shared" si="18"/>
        <v>0</v>
      </c>
      <c r="J215" s="66">
        <f t="shared" si="18"/>
        <v>0</v>
      </c>
      <c r="L215" s="66"/>
      <c r="M215" s="66"/>
      <c r="N215" s="66"/>
      <c r="O215" s="66"/>
      <c r="Q215" s="66"/>
      <c r="R215" s="66"/>
      <c r="S215" s="66"/>
      <c r="T215" s="66"/>
      <c r="W215" s="167"/>
      <c r="X215" s="66"/>
      <c r="Z215" s="66">
        <f t="shared" si="19"/>
        <v>0</v>
      </c>
      <c r="AA215" s="66">
        <f t="shared" si="20"/>
        <v>0</v>
      </c>
      <c r="AB215" s="66">
        <f t="shared" si="21"/>
        <v>0</v>
      </c>
      <c r="AC215" s="66">
        <f t="shared" si="22"/>
        <v>0</v>
      </c>
    </row>
    <row r="216" spans="2:29">
      <c r="B216" s="67" t="s">
        <v>501</v>
      </c>
      <c r="C216" s="68" t="s">
        <v>186</v>
      </c>
      <c r="D216" s="68">
        <v>3</v>
      </c>
      <c r="E216" s="167"/>
      <c r="G216" s="66">
        <f t="shared" si="18"/>
        <v>0</v>
      </c>
      <c r="H216" s="66">
        <f t="shared" si="18"/>
        <v>0</v>
      </c>
      <c r="I216" s="66">
        <f t="shared" si="18"/>
        <v>0</v>
      </c>
      <c r="J216" s="66">
        <f t="shared" si="18"/>
        <v>0</v>
      </c>
      <c r="L216" s="66"/>
      <c r="M216" s="66"/>
      <c r="N216" s="66"/>
      <c r="O216" s="66"/>
      <c r="Q216" s="66"/>
      <c r="R216" s="66"/>
      <c r="S216" s="66"/>
      <c r="T216" s="66"/>
      <c r="W216" s="167"/>
      <c r="X216" s="66"/>
      <c r="Z216" s="66">
        <f t="shared" si="19"/>
        <v>0</v>
      </c>
      <c r="AA216" s="66">
        <f t="shared" si="20"/>
        <v>0</v>
      </c>
      <c r="AB216" s="66">
        <f t="shared" si="21"/>
        <v>0</v>
      </c>
      <c r="AC216" s="66">
        <f t="shared" si="22"/>
        <v>0</v>
      </c>
    </row>
    <row r="217" spans="2:29">
      <c r="B217" s="67" t="s">
        <v>502</v>
      </c>
      <c r="C217" s="68" t="s">
        <v>186</v>
      </c>
      <c r="D217" s="68">
        <v>3</v>
      </c>
      <c r="E217" s="167"/>
      <c r="G217" s="66">
        <f t="shared" si="18"/>
        <v>0</v>
      </c>
      <c r="H217" s="66">
        <f t="shared" si="18"/>
        <v>0</v>
      </c>
      <c r="I217" s="66">
        <f t="shared" si="18"/>
        <v>0</v>
      </c>
      <c r="J217" s="66">
        <f t="shared" si="18"/>
        <v>0</v>
      </c>
      <c r="L217" s="66"/>
      <c r="M217" s="66"/>
      <c r="N217" s="66"/>
      <c r="O217" s="66"/>
      <c r="Q217" s="66"/>
      <c r="R217" s="66"/>
      <c r="S217" s="66"/>
      <c r="T217" s="66"/>
      <c r="W217" s="167"/>
      <c r="X217" s="66"/>
      <c r="Z217" s="66">
        <f t="shared" si="19"/>
        <v>0</v>
      </c>
      <c r="AA217" s="66">
        <f t="shared" si="20"/>
        <v>0</v>
      </c>
      <c r="AB217" s="66">
        <f t="shared" si="21"/>
        <v>0</v>
      </c>
      <c r="AC217" s="66">
        <f t="shared" si="22"/>
        <v>0</v>
      </c>
    </row>
    <row r="218" spans="2:29">
      <c r="B218" s="67" t="s">
        <v>503</v>
      </c>
      <c r="C218" s="68" t="s">
        <v>186</v>
      </c>
      <c r="D218" s="68">
        <v>3</v>
      </c>
      <c r="E218" s="167"/>
      <c r="G218" s="66">
        <f t="shared" si="18"/>
        <v>0</v>
      </c>
      <c r="H218" s="66">
        <f t="shared" si="18"/>
        <v>0</v>
      </c>
      <c r="I218" s="66">
        <f t="shared" si="18"/>
        <v>0</v>
      </c>
      <c r="J218" s="66">
        <f t="shared" si="18"/>
        <v>0</v>
      </c>
      <c r="L218" s="66"/>
      <c r="M218" s="66"/>
      <c r="N218" s="66"/>
      <c r="O218" s="66"/>
      <c r="Q218" s="66"/>
      <c r="R218" s="66"/>
      <c r="S218" s="66"/>
      <c r="T218" s="66"/>
      <c r="W218" s="167"/>
      <c r="X218" s="66"/>
      <c r="Z218" s="66">
        <f t="shared" si="19"/>
        <v>0</v>
      </c>
      <c r="AA218" s="66">
        <f t="shared" si="20"/>
        <v>0</v>
      </c>
      <c r="AB218" s="66">
        <f t="shared" si="21"/>
        <v>0</v>
      </c>
      <c r="AC218" s="66">
        <f t="shared" si="22"/>
        <v>0</v>
      </c>
    </row>
    <row r="219" spans="2:29">
      <c r="B219" s="67" t="s">
        <v>504</v>
      </c>
      <c r="C219" s="68" t="s">
        <v>186</v>
      </c>
      <c r="D219" s="68">
        <v>3</v>
      </c>
      <c r="E219" s="167"/>
      <c r="G219" s="66">
        <f t="shared" si="18"/>
        <v>0</v>
      </c>
      <c r="H219" s="66">
        <f t="shared" si="18"/>
        <v>0</v>
      </c>
      <c r="I219" s="66">
        <f t="shared" si="18"/>
        <v>0</v>
      </c>
      <c r="J219" s="66">
        <f t="shared" si="18"/>
        <v>0</v>
      </c>
      <c r="L219" s="66"/>
      <c r="M219" s="66"/>
      <c r="N219" s="66"/>
      <c r="O219" s="66"/>
      <c r="Q219" s="66"/>
      <c r="R219" s="66"/>
      <c r="S219" s="66"/>
      <c r="T219" s="66"/>
      <c r="W219" s="167"/>
      <c r="X219" s="66"/>
      <c r="Z219" s="66">
        <f t="shared" si="19"/>
        <v>0</v>
      </c>
      <c r="AA219" s="66">
        <f t="shared" si="20"/>
        <v>0</v>
      </c>
      <c r="AB219" s="66">
        <f t="shared" si="21"/>
        <v>0</v>
      </c>
      <c r="AC219" s="66">
        <f t="shared" si="22"/>
        <v>0</v>
      </c>
    </row>
    <row r="220" spans="2:29">
      <c r="B220" s="67" t="s">
        <v>505</v>
      </c>
      <c r="C220" s="68" t="s">
        <v>186</v>
      </c>
      <c r="D220" s="68">
        <v>3</v>
      </c>
      <c r="E220" s="167"/>
      <c r="G220" s="66">
        <f t="shared" si="18"/>
        <v>0</v>
      </c>
      <c r="H220" s="66">
        <f t="shared" si="18"/>
        <v>0</v>
      </c>
      <c r="I220" s="66">
        <f t="shared" si="18"/>
        <v>0</v>
      </c>
      <c r="J220" s="66">
        <f t="shared" si="18"/>
        <v>0</v>
      </c>
      <c r="L220" s="66"/>
      <c r="M220" s="66"/>
      <c r="N220" s="66"/>
      <c r="O220" s="66"/>
      <c r="Q220" s="66"/>
      <c r="R220" s="66"/>
      <c r="S220" s="66"/>
      <c r="T220" s="66"/>
      <c r="W220" s="167"/>
      <c r="X220" s="66"/>
      <c r="Z220" s="66">
        <f t="shared" si="19"/>
        <v>0</v>
      </c>
      <c r="AA220" s="66">
        <f t="shared" si="20"/>
        <v>0</v>
      </c>
      <c r="AB220" s="66">
        <f t="shared" si="21"/>
        <v>0</v>
      </c>
      <c r="AC220" s="66">
        <f t="shared" si="22"/>
        <v>0</v>
      </c>
    </row>
    <row r="221" spans="2:29">
      <c r="B221" s="67" t="s">
        <v>506</v>
      </c>
      <c r="C221" s="68" t="s">
        <v>186</v>
      </c>
      <c r="D221" s="68">
        <v>3</v>
      </c>
      <c r="E221" s="167"/>
      <c r="G221" s="66">
        <f t="shared" si="18"/>
        <v>0</v>
      </c>
      <c r="H221" s="66">
        <f t="shared" si="18"/>
        <v>0</v>
      </c>
      <c r="I221" s="66">
        <f t="shared" si="18"/>
        <v>0</v>
      </c>
      <c r="J221" s="66">
        <f t="shared" si="18"/>
        <v>0</v>
      </c>
      <c r="L221" s="66"/>
      <c r="M221" s="66"/>
      <c r="N221" s="66"/>
      <c r="O221" s="66"/>
      <c r="Q221" s="66"/>
      <c r="R221" s="66"/>
      <c r="S221" s="66"/>
      <c r="T221" s="66"/>
      <c r="W221" s="167"/>
      <c r="X221" s="66"/>
      <c r="Z221" s="66">
        <f t="shared" si="19"/>
        <v>0</v>
      </c>
      <c r="AA221" s="66">
        <f t="shared" si="20"/>
        <v>0</v>
      </c>
      <c r="AB221" s="66">
        <f t="shared" si="21"/>
        <v>0</v>
      </c>
      <c r="AC221" s="66">
        <f t="shared" si="22"/>
        <v>0</v>
      </c>
    </row>
    <row r="222" spans="2:29">
      <c r="B222" s="67" t="s">
        <v>507</v>
      </c>
      <c r="C222" s="68" t="s">
        <v>186</v>
      </c>
      <c r="D222" s="68">
        <v>3</v>
      </c>
      <c r="E222" s="167"/>
      <c r="G222" s="66">
        <f t="shared" si="18"/>
        <v>0</v>
      </c>
      <c r="H222" s="66">
        <f t="shared" si="18"/>
        <v>0</v>
      </c>
      <c r="I222" s="66">
        <f t="shared" si="18"/>
        <v>0</v>
      </c>
      <c r="J222" s="66">
        <f t="shared" si="18"/>
        <v>0</v>
      </c>
      <c r="L222" s="66"/>
      <c r="M222" s="66"/>
      <c r="N222" s="66"/>
      <c r="O222" s="66"/>
      <c r="Q222" s="66"/>
      <c r="R222" s="66"/>
      <c r="S222" s="66"/>
      <c r="T222" s="66"/>
      <c r="W222" s="167"/>
      <c r="X222" s="66"/>
      <c r="Z222" s="66">
        <f t="shared" si="19"/>
        <v>0</v>
      </c>
      <c r="AA222" s="66">
        <f t="shared" si="20"/>
        <v>0</v>
      </c>
      <c r="AB222" s="66">
        <f t="shared" si="21"/>
        <v>0</v>
      </c>
      <c r="AC222" s="66">
        <f t="shared" si="22"/>
        <v>0</v>
      </c>
    </row>
    <row r="223" spans="2:29">
      <c r="B223" s="67" t="s">
        <v>508</v>
      </c>
      <c r="C223" s="68" t="s">
        <v>186</v>
      </c>
      <c r="D223" s="68">
        <v>3</v>
      </c>
      <c r="E223" s="167"/>
      <c r="G223" s="66">
        <f t="shared" si="18"/>
        <v>0</v>
      </c>
      <c r="H223" s="66">
        <f t="shared" si="18"/>
        <v>0</v>
      </c>
      <c r="I223" s="66">
        <f t="shared" si="18"/>
        <v>0</v>
      </c>
      <c r="J223" s="66">
        <f t="shared" si="18"/>
        <v>0</v>
      </c>
      <c r="L223" s="66"/>
      <c r="M223" s="66"/>
      <c r="N223" s="66"/>
      <c r="O223" s="66"/>
      <c r="Q223" s="66"/>
      <c r="R223" s="66"/>
      <c r="S223" s="66"/>
      <c r="T223" s="66"/>
      <c r="W223" s="167"/>
      <c r="X223" s="66"/>
      <c r="Z223" s="66">
        <f t="shared" si="19"/>
        <v>0</v>
      </c>
      <c r="AA223" s="66">
        <f t="shared" si="20"/>
        <v>0</v>
      </c>
      <c r="AB223" s="66">
        <f t="shared" si="21"/>
        <v>0</v>
      </c>
      <c r="AC223" s="66">
        <f t="shared" si="22"/>
        <v>0</v>
      </c>
    </row>
    <row r="224" spans="2:29">
      <c r="B224" s="67" t="s">
        <v>509</v>
      </c>
      <c r="C224" s="68" t="s">
        <v>186</v>
      </c>
      <c r="D224" s="68">
        <v>3</v>
      </c>
      <c r="E224" s="167"/>
      <c r="G224" s="66">
        <f t="shared" si="18"/>
        <v>0</v>
      </c>
      <c r="H224" s="66">
        <f t="shared" si="18"/>
        <v>0</v>
      </c>
      <c r="I224" s="66">
        <f t="shared" si="18"/>
        <v>0</v>
      </c>
      <c r="J224" s="66">
        <f t="shared" si="18"/>
        <v>0</v>
      </c>
      <c r="L224" s="66"/>
      <c r="M224" s="66"/>
      <c r="N224" s="66"/>
      <c r="O224" s="66"/>
      <c r="Q224" s="66"/>
      <c r="R224" s="66"/>
      <c r="S224" s="66"/>
      <c r="T224" s="66"/>
      <c r="W224" s="167"/>
      <c r="X224" s="66"/>
      <c r="Z224" s="66">
        <f t="shared" si="19"/>
        <v>0</v>
      </c>
      <c r="AA224" s="66">
        <f t="shared" si="20"/>
        <v>0</v>
      </c>
      <c r="AB224" s="66">
        <f t="shared" si="21"/>
        <v>0</v>
      </c>
      <c r="AC224" s="66">
        <f t="shared" si="22"/>
        <v>0</v>
      </c>
    </row>
    <row r="225" spans="2:29">
      <c r="B225" s="67" t="s">
        <v>510</v>
      </c>
      <c r="C225" s="68" t="s">
        <v>186</v>
      </c>
      <c r="D225" s="68">
        <v>3</v>
      </c>
      <c r="E225" s="167"/>
      <c r="G225" s="66">
        <f t="shared" si="18"/>
        <v>0</v>
      </c>
      <c r="H225" s="66">
        <f t="shared" si="18"/>
        <v>0</v>
      </c>
      <c r="I225" s="66">
        <f t="shared" si="18"/>
        <v>0</v>
      </c>
      <c r="J225" s="66">
        <f t="shared" si="18"/>
        <v>0</v>
      </c>
      <c r="L225" s="66"/>
      <c r="M225" s="66"/>
      <c r="N225" s="66"/>
      <c r="O225" s="66"/>
      <c r="Q225" s="66"/>
      <c r="R225" s="66"/>
      <c r="S225" s="66"/>
      <c r="T225" s="66"/>
      <c r="W225" s="167"/>
      <c r="X225" s="66"/>
      <c r="Z225" s="66">
        <f t="shared" si="19"/>
        <v>0</v>
      </c>
      <c r="AA225" s="66">
        <f t="shared" si="20"/>
        <v>0</v>
      </c>
      <c r="AB225" s="66">
        <f t="shared" si="21"/>
        <v>0</v>
      </c>
      <c r="AC225" s="66">
        <f t="shared" si="22"/>
        <v>0</v>
      </c>
    </row>
    <row r="226" spans="2:29">
      <c r="B226" s="67" t="s">
        <v>511</v>
      </c>
      <c r="C226" s="68" t="s">
        <v>186</v>
      </c>
      <c r="D226" s="68">
        <v>3</v>
      </c>
      <c r="E226" s="167"/>
      <c r="G226" s="66">
        <f t="shared" si="18"/>
        <v>0</v>
      </c>
      <c r="H226" s="66">
        <f t="shared" si="18"/>
        <v>0</v>
      </c>
      <c r="I226" s="66">
        <f t="shared" si="18"/>
        <v>0</v>
      </c>
      <c r="J226" s="66">
        <f t="shared" si="18"/>
        <v>0</v>
      </c>
      <c r="L226" s="66"/>
      <c r="M226" s="66"/>
      <c r="N226" s="66"/>
      <c r="O226" s="66"/>
      <c r="Q226" s="66"/>
      <c r="R226" s="66"/>
      <c r="S226" s="66"/>
      <c r="T226" s="66"/>
      <c r="W226" s="167"/>
      <c r="X226" s="66"/>
      <c r="Z226" s="66">
        <f t="shared" si="19"/>
        <v>0</v>
      </c>
      <c r="AA226" s="66">
        <f t="shared" si="20"/>
        <v>0</v>
      </c>
      <c r="AB226" s="66">
        <f t="shared" si="21"/>
        <v>0</v>
      </c>
      <c r="AC226" s="66">
        <f t="shared" si="22"/>
        <v>0</v>
      </c>
    </row>
    <row r="227" spans="2:29">
      <c r="B227" s="67" t="s">
        <v>512</v>
      </c>
      <c r="C227" s="68" t="s">
        <v>186</v>
      </c>
      <c r="D227" s="68">
        <v>3</v>
      </c>
      <c r="E227" s="167"/>
      <c r="G227" s="66">
        <f t="shared" si="18"/>
        <v>0</v>
      </c>
      <c r="H227" s="66">
        <f t="shared" si="18"/>
        <v>0</v>
      </c>
      <c r="I227" s="66">
        <f t="shared" si="18"/>
        <v>0</v>
      </c>
      <c r="J227" s="66">
        <f t="shared" si="18"/>
        <v>0</v>
      </c>
      <c r="L227" s="66"/>
      <c r="M227" s="66"/>
      <c r="N227" s="66"/>
      <c r="O227" s="66"/>
      <c r="Q227" s="66"/>
      <c r="R227" s="66"/>
      <c r="S227" s="66"/>
      <c r="T227" s="66"/>
      <c r="W227" s="167"/>
      <c r="X227" s="66"/>
      <c r="Z227" s="66">
        <f t="shared" si="19"/>
        <v>0</v>
      </c>
      <c r="AA227" s="66">
        <f t="shared" si="20"/>
        <v>0</v>
      </c>
      <c r="AB227" s="66">
        <f t="shared" si="21"/>
        <v>0</v>
      </c>
      <c r="AC227" s="66">
        <f t="shared" si="22"/>
        <v>0</v>
      </c>
    </row>
    <row r="228" spans="2:29">
      <c r="B228" s="67" t="s">
        <v>513</v>
      </c>
      <c r="C228" s="68" t="s">
        <v>186</v>
      </c>
      <c r="D228" s="68">
        <v>3</v>
      </c>
      <c r="E228" s="167"/>
      <c r="G228" s="66">
        <f t="shared" si="18"/>
        <v>0</v>
      </c>
      <c r="H228" s="66">
        <f t="shared" si="18"/>
        <v>0</v>
      </c>
      <c r="I228" s="66">
        <f t="shared" si="18"/>
        <v>0</v>
      </c>
      <c r="J228" s="66">
        <f t="shared" si="18"/>
        <v>0</v>
      </c>
      <c r="L228" s="66"/>
      <c r="M228" s="66"/>
      <c r="N228" s="66"/>
      <c r="O228" s="66"/>
      <c r="Q228" s="66"/>
      <c r="R228" s="66"/>
      <c r="S228" s="66"/>
      <c r="T228" s="66"/>
      <c r="W228" s="167"/>
      <c r="X228" s="66"/>
      <c r="Z228" s="66">
        <f t="shared" si="19"/>
        <v>0</v>
      </c>
      <c r="AA228" s="66">
        <f t="shared" si="20"/>
        <v>0</v>
      </c>
      <c r="AB228" s="66">
        <f t="shared" si="21"/>
        <v>0</v>
      </c>
      <c r="AC228" s="66">
        <f t="shared" si="22"/>
        <v>0</v>
      </c>
    </row>
    <row r="229" spans="2:29">
      <c r="B229" s="67" t="s">
        <v>514</v>
      </c>
      <c r="C229" s="68" t="s">
        <v>186</v>
      </c>
      <c r="D229" s="68">
        <v>3</v>
      </c>
      <c r="E229" s="167"/>
      <c r="G229" s="66">
        <f t="shared" si="18"/>
        <v>0</v>
      </c>
      <c r="H229" s="66">
        <f t="shared" si="18"/>
        <v>0</v>
      </c>
      <c r="I229" s="66">
        <f t="shared" si="18"/>
        <v>0</v>
      </c>
      <c r="J229" s="66">
        <f t="shared" si="18"/>
        <v>0</v>
      </c>
      <c r="L229" s="66"/>
      <c r="M229" s="66"/>
      <c r="N229" s="66"/>
      <c r="O229" s="66"/>
      <c r="Q229" s="66"/>
      <c r="R229" s="66"/>
      <c r="S229" s="66"/>
      <c r="T229" s="66"/>
      <c r="W229" s="167"/>
      <c r="X229" s="66"/>
      <c r="Z229" s="66">
        <f t="shared" si="19"/>
        <v>0</v>
      </c>
      <c r="AA229" s="66">
        <f t="shared" si="20"/>
        <v>0</v>
      </c>
      <c r="AB229" s="66">
        <f t="shared" si="21"/>
        <v>0</v>
      </c>
      <c r="AC229" s="66">
        <f t="shared" si="22"/>
        <v>0</v>
      </c>
    </row>
    <row r="230" spans="2:29">
      <c r="B230" s="67" t="s">
        <v>515</v>
      </c>
      <c r="C230" s="68" t="s">
        <v>186</v>
      </c>
      <c r="D230" s="68">
        <v>3</v>
      </c>
      <c r="E230" s="167"/>
      <c r="G230" s="66">
        <f t="shared" si="18"/>
        <v>0</v>
      </c>
      <c r="H230" s="66">
        <f t="shared" si="18"/>
        <v>0</v>
      </c>
      <c r="I230" s="66">
        <f t="shared" si="18"/>
        <v>0</v>
      </c>
      <c r="J230" s="66">
        <f t="shared" si="18"/>
        <v>0</v>
      </c>
      <c r="L230" s="66"/>
      <c r="M230" s="66"/>
      <c r="N230" s="66"/>
      <c r="O230" s="66"/>
      <c r="Q230" s="66"/>
      <c r="R230" s="66"/>
      <c r="S230" s="66"/>
      <c r="T230" s="66"/>
      <c r="W230" s="167"/>
      <c r="X230" s="66"/>
      <c r="Z230" s="66">
        <f t="shared" si="19"/>
        <v>0</v>
      </c>
      <c r="AA230" s="66">
        <f t="shared" si="20"/>
        <v>0</v>
      </c>
      <c r="AB230" s="66">
        <f t="shared" si="21"/>
        <v>0</v>
      </c>
      <c r="AC230" s="66">
        <f t="shared" si="22"/>
        <v>0</v>
      </c>
    </row>
    <row r="231" spans="2:29">
      <c r="B231" s="67" t="s">
        <v>516</v>
      </c>
      <c r="C231" s="68" t="s">
        <v>186</v>
      </c>
      <c r="D231" s="68">
        <v>3</v>
      </c>
      <c r="E231" s="167"/>
      <c r="G231" s="66">
        <f t="shared" si="18"/>
        <v>0</v>
      </c>
      <c r="H231" s="66">
        <f t="shared" si="18"/>
        <v>0</v>
      </c>
      <c r="I231" s="66">
        <f t="shared" si="18"/>
        <v>0</v>
      </c>
      <c r="J231" s="66">
        <f t="shared" si="18"/>
        <v>0</v>
      </c>
      <c r="L231" s="66"/>
      <c r="M231" s="66"/>
      <c r="N231" s="66"/>
      <c r="O231" s="66"/>
      <c r="Q231" s="66"/>
      <c r="R231" s="66"/>
      <c r="S231" s="66"/>
      <c r="T231" s="66"/>
      <c r="W231" s="167"/>
      <c r="X231" s="66"/>
      <c r="Z231" s="66">
        <f t="shared" si="19"/>
        <v>0</v>
      </c>
      <c r="AA231" s="66">
        <f t="shared" si="20"/>
        <v>0</v>
      </c>
      <c r="AB231" s="66">
        <f t="shared" si="21"/>
        <v>0</v>
      </c>
      <c r="AC231" s="66">
        <f t="shared" si="22"/>
        <v>0</v>
      </c>
    </row>
    <row r="232" spans="2:29">
      <c r="B232" s="67" t="s">
        <v>517</v>
      </c>
      <c r="C232" s="68" t="s">
        <v>186</v>
      </c>
      <c r="D232" s="68">
        <v>3</v>
      </c>
      <c r="E232" s="167"/>
      <c r="G232" s="66">
        <f t="shared" si="18"/>
        <v>0</v>
      </c>
      <c r="H232" s="66">
        <f t="shared" si="18"/>
        <v>0</v>
      </c>
      <c r="I232" s="66">
        <f t="shared" si="18"/>
        <v>0</v>
      </c>
      <c r="J232" s="66">
        <f t="shared" si="18"/>
        <v>0</v>
      </c>
      <c r="L232" s="66"/>
      <c r="M232" s="66"/>
      <c r="N232" s="66"/>
      <c r="O232" s="66"/>
      <c r="Q232" s="66"/>
      <c r="R232" s="66"/>
      <c r="S232" s="66"/>
      <c r="T232" s="66"/>
      <c r="W232" s="167"/>
      <c r="X232" s="66"/>
      <c r="Z232" s="66">
        <f t="shared" si="19"/>
        <v>0</v>
      </c>
      <c r="AA232" s="66">
        <f t="shared" si="20"/>
        <v>0</v>
      </c>
      <c r="AB232" s="66">
        <f t="shared" si="21"/>
        <v>0</v>
      </c>
      <c r="AC232" s="66">
        <f t="shared" si="22"/>
        <v>0</v>
      </c>
    </row>
    <row r="233" spans="2:29">
      <c r="B233" s="67" t="s">
        <v>518</v>
      </c>
      <c r="C233" s="68" t="s">
        <v>186</v>
      </c>
      <c r="D233" s="68">
        <v>3</v>
      </c>
      <c r="E233" s="167"/>
      <c r="G233" s="66">
        <f t="shared" si="18"/>
        <v>0</v>
      </c>
      <c r="H233" s="66">
        <f t="shared" si="18"/>
        <v>0</v>
      </c>
      <c r="I233" s="66">
        <f t="shared" si="18"/>
        <v>0</v>
      </c>
      <c r="J233" s="66">
        <f t="shared" si="18"/>
        <v>0</v>
      </c>
      <c r="L233" s="66"/>
      <c r="M233" s="66"/>
      <c r="N233" s="66"/>
      <c r="O233" s="66"/>
      <c r="Q233" s="66"/>
      <c r="R233" s="66"/>
      <c r="S233" s="66"/>
      <c r="T233" s="66"/>
      <c r="W233" s="167"/>
      <c r="X233" s="66"/>
      <c r="Z233" s="66">
        <f t="shared" si="19"/>
        <v>0</v>
      </c>
      <c r="AA233" s="66">
        <f t="shared" si="20"/>
        <v>0</v>
      </c>
      <c r="AB233" s="66">
        <f t="shared" si="21"/>
        <v>0</v>
      </c>
      <c r="AC233" s="66">
        <f t="shared" si="22"/>
        <v>0</v>
      </c>
    </row>
    <row r="234" spans="2:29">
      <c r="B234" s="67" t="s">
        <v>519</v>
      </c>
      <c r="C234" s="68" t="s">
        <v>186</v>
      </c>
      <c r="D234" s="68">
        <v>3</v>
      </c>
      <c r="E234" s="167"/>
      <c r="G234" s="66">
        <f t="shared" si="18"/>
        <v>0</v>
      </c>
      <c r="H234" s="66">
        <f t="shared" si="18"/>
        <v>0</v>
      </c>
      <c r="I234" s="66">
        <f t="shared" si="18"/>
        <v>0</v>
      </c>
      <c r="J234" s="66">
        <f t="shared" si="18"/>
        <v>0</v>
      </c>
      <c r="L234" s="66"/>
      <c r="M234" s="66"/>
      <c r="N234" s="66"/>
      <c r="O234" s="66"/>
      <c r="Q234" s="66"/>
      <c r="R234" s="66"/>
      <c r="S234" s="66"/>
      <c r="T234" s="66"/>
      <c r="W234" s="167"/>
      <c r="X234" s="66"/>
      <c r="Z234" s="66">
        <f t="shared" si="19"/>
        <v>0</v>
      </c>
      <c r="AA234" s="66">
        <f t="shared" si="20"/>
        <v>0</v>
      </c>
      <c r="AB234" s="66">
        <f t="shared" si="21"/>
        <v>0</v>
      </c>
      <c r="AC234" s="66">
        <f t="shared" si="22"/>
        <v>0</v>
      </c>
    </row>
    <row r="235" spans="2:29">
      <c r="B235" s="67" t="s">
        <v>520</v>
      </c>
      <c r="C235" s="68" t="s">
        <v>186</v>
      </c>
      <c r="D235" s="68">
        <v>3</v>
      </c>
      <c r="E235" s="167"/>
      <c r="G235" s="66">
        <f t="shared" si="18"/>
        <v>0</v>
      </c>
      <c r="H235" s="66">
        <f t="shared" si="18"/>
        <v>0</v>
      </c>
      <c r="I235" s="66">
        <f t="shared" si="18"/>
        <v>0</v>
      </c>
      <c r="J235" s="66">
        <f t="shared" si="18"/>
        <v>0</v>
      </c>
      <c r="L235" s="66"/>
      <c r="M235" s="66"/>
      <c r="N235" s="66"/>
      <c r="O235" s="66"/>
      <c r="Q235" s="66"/>
      <c r="R235" s="66"/>
      <c r="S235" s="66"/>
      <c r="T235" s="66"/>
      <c r="W235" s="167"/>
      <c r="X235" s="66"/>
      <c r="Z235" s="66">
        <f t="shared" si="19"/>
        <v>0</v>
      </c>
      <c r="AA235" s="66">
        <f t="shared" si="20"/>
        <v>0</v>
      </c>
      <c r="AB235" s="66">
        <f t="shared" si="21"/>
        <v>0</v>
      </c>
      <c r="AC235" s="66">
        <f t="shared" si="22"/>
        <v>0</v>
      </c>
    </row>
    <row r="236" spans="2:29">
      <c r="B236" s="67" t="s">
        <v>521</v>
      </c>
      <c r="C236" s="68" t="s">
        <v>186</v>
      </c>
      <c r="D236" s="68">
        <v>3</v>
      </c>
      <c r="E236" s="167"/>
      <c r="G236" s="66">
        <f t="shared" si="18"/>
        <v>0</v>
      </c>
      <c r="H236" s="66">
        <f t="shared" si="18"/>
        <v>0</v>
      </c>
      <c r="I236" s="66">
        <f t="shared" si="18"/>
        <v>0</v>
      </c>
      <c r="J236" s="66">
        <f t="shared" si="18"/>
        <v>0</v>
      </c>
      <c r="L236" s="66"/>
      <c r="M236" s="66"/>
      <c r="N236" s="66"/>
      <c r="O236" s="66"/>
      <c r="Q236" s="66"/>
      <c r="R236" s="66"/>
      <c r="S236" s="66"/>
      <c r="T236" s="66"/>
      <c r="W236" s="167"/>
      <c r="X236" s="66"/>
      <c r="Z236" s="66">
        <f t="shared" si="19"/>
        <v>0</v>
      </c>
      <c r="AA236" s="66">
        <f t="shared" si="20"/>
        <v>0</v>
      </c>
      <c r="AB236" s="66">
        <f t="shared" si="21"/>
        <v>0</v>
      </c>
      <c r="AC236" s="66">
        <f t="shared" si="22"/>
        <v>0</v>
      </c>
    </row>
    <row r="237" spans="2:29">
      <c r="B237" s="67" t="s">
        <v>522</v>
      </c>
      <c r="C237" s="68" t="s">
        <v>186</v>
      </c>
      <c r="D237" s="68">
        <v>3</v>
      </c>
      <c r="E237" s="167"/>
      <c r="G237" s="66">
        <f t="shared" si="18"/>
        <v>0</v>
      </c>
      <c r="H237" s="66">
        <f t="shared" si="18"/>
        <v>0</v>
      </c>
      <c r="I237" s="66">
        <f t="shared" si="18"/>
        <v>0</v>
      </c>
      <c r="J237" s="66">
        <f t="shared" si="18"/>
        <v>0</v>
      </c>
      <c r="L237" s="66"/>
      <c r="M237" s="66"/>
      <c r="N237" s="66"/>
      <c r="O237" s="66"/>
      <c r="Q237" s="66"/>
      <c r="R237" s="66"/>
      <c r="S237" s="66"/>
      <c r="T237" s="66"/>
      <c r="W237" s="167"/>
      <c r="X237" s="66"/>
      <c r="Z237" s="66">
        <f t="shared" si="19"/>
        <v>0</v>
      </c>
      <c r="AA237" s="66">
        <f t="shared" si="20"/>
        <v>0</v>
      </c>
      <c r="AB237" s="66">
        <f t="shared" si="21"/>
        <v>0</v>
      </c>
      <c r="AC237" s="66">
        <f t="shared" si="22"/>
        <v>0</v>
      </c>
    </row>
    <row r="238" spans="2:29">
      <c r="B238" s="67" t="s">
        <v>523</v>
      </c>
      <c r="C238" s="68" t="s">
        <v>186</v>
      </c>
      <c r="D238" s="68">
        <v>3</v>
      </c>
      <c r="E238" s="167"/>
      <c r="G238" s="66">
        <f t="shared" si="18"/>
        <v>0</v>
      </c>
      <c r="H238" s="66">
        <f t="shared" si="18"/>
        <v>0</v>
      </c>
      <c r="I238" s="66">
        <f t="shared" si="18"/>
        <v>0</v>
      </c>
      <c r="J238" s="66">
        <f t="shared" si="18"/>
        <v>0</v>
      </c>
      <c r="L238" s="66"/>
      <c r="M238" s="66"/>
      <c r="N238" s="66"/>
      <c r="O238" s="66"/>
      <c r="Q238" s="66"/>
      <c r="R238" s="66"/>
      <c r="S238" s="66"/>
      <c r="T238" s="66"/>
      <c r="W238" s="167"/>
      <c r="X238" s="66"/>
      <c r="Z238" s="66">
        <f t="shared" si="19"/>
        <v>0</v>
      </c>
      <c r="AA238" s="66">
        <f t="shared" si="20"/>
        <v>0</v>
      </c>
      <c r="AB238" s="66">
        <f t="shared" si="21"/>
        <v>0</v>
      </c>
      <c r="AC238" s="66">
        <f t="shared" si="22"/>
        <v>0</v>
      </c>
    </row>
    <row r="239" spans="2:29">
      <c r="B239" s="67" t="s">
        <v>524</v>
      </c>
      <c r="C239" s="68" t="s">
        <v>186</v>
      </c>
      <c r="D239" s="68">
        <v>3</v>
      </c>
      <c r="E239" s="167"/>
      <c r="G239" s="66">
        <f t="shared" si="18"/>
        <v>0</v>
      </c>
      <c r="H239" s="66">
        <f t="shared" si="18"/>
        <v>0</v>
      </c>
      <c r="I239" s="66">
        <f t="shared" si="18"/>
        <v>0</v>
      </c>
      <c r="J239" s="66">
        <f t="shared" si="18"/>
        <v>0</v>
      </c>
      <c r="L239" s="66"/>
      <c r="M239" s="66"/>
      <c r="N239" s="66"/>
      <c r="O239" s="66"/>
      <c r="Q239" s="66"/>
      <c r="R239" s="66"/>
      <c r="S239" s="66"/>
      <c r="T239" s="66"/>
      <c r="W239" s="167"/>
      <c r="X239" s="66"/>
      <c r="Z239" s="66">
        <f t="shared" si="19"/>
        <v>0</v>
      </c>
      <c r="AA239" s="66">
        <f t="shared" si="20"/>
        <v>0</v>
      </c>
      <c r="AB239" s="66">
        <f t="shared" si="21"/>
        <v>0</v>
      </c>
      <c r="AC239" s="66">
        <f t="shared" si="22"/>
        <v>0</v>
      </c>
    </row>
    <row r="240" spans="2:29">
      <c r="B240" s="67" t="s">
        <v>525</v>
      </c>
      <c r="C240" s="68" t="s">
        <v>186</v>
      </c>
      <c r="D240" s="68">
        <v>3</v>
      </c>
      <c r="E240" s="167"/>
      <c r="G240" s="66">
        <f t="shared" si="18"/>
        <v>0</v>
      </c>
      <c r="H240" s="66">
        <f t="shared" si="18"/>
        <v>0</v>
      </c>
      <c r="I240" s="66">
        <f t="shared" si="18"/>
        <v>0</v>
      </c>
      <c r="J240" s="66">
        <f t="shared" si="18"/>
        <v>0</v>
      </c>
      <c r="L240" s="66"/>
      <c r="M240" s="66"/>
      <c r="N240" s="66"/>
      <c r="O240" s="66"/>
      <c r="Q240" s="66"/>
      <c r="R240" s="66"/>
      <c r="S240" s="66"/>
      <c r="T240" s="66"/>
      <c r="W240" s="167"/>
      <c r="X240" s="66"/>
      <c r="Z240" s="66">
        <f t="shared" si="19"/>
        <v>0</v>
      </c>
      <c r="AA240" s="66">
        <f t="shared" si="20"/>
        <v>0</v>
      </c>
      <c r="AB240" s="66">
        <f t="shared" si="21"/>
        <v>0</v>
      </c>
      <c r="AC240" s="66">
        <f t="shared" si="22"/>
        <v>0</v>
      </c>
    </row>
    <row r="241" spans="2:29">
      <c r="B241" s="67" t="s">
        <v>526</v>
      </c>
      <c r="C241" s="68" t="s">
        <v>186</v>
      </c>
      <c r="D241" s="68">
        <v>3</v>
      </c>
      <c r="E241" s="167"/>
      <c r="G241" s="66">
        <f t="shared" si="18"/>
        <v>0</v>
      </c>
      <c r="H241" s="66">
        <f t="shared" si="18"/>
        <v>0</v>
      </c>
      <c r="I241" s="66">
        <f t="shared" si="18"/>
        <v>0</v>
      </c>
      <c r="J241" s="66">
        <f t="shared" si="18"/>
        <v>0</v>
      </c>
      <c r="L241" s="66"/>
      <c r="M241" s="66"/>
      <c r="N241" s="66"/>
      <c r="O241" s="66"/>
      <c r="Q241" s="66"/>
      <c r="R241" s="66"/>
      <c r="S241" s="66"/>
      <c r="T241" s="66"/>
      <c r="W241" s="167"/>
      <c r="X241" s="66"/>
      <c r="Z241" s="66">
        <f t="shared" si="19"/>
        <v>0</v>
      </c>
      <c r="AA241" s="66">
        <f t="shared" si="20"/>
        <v>0</v>
      </c>
      <c r="AB241" s="66">
        <f t="shared" si="21"/>
        <v>0</v>
      </c>
      <c r="AC241" s="66">
        <f t="shared" si="22"/>
        <v>0</v>
      </c>
    </row>
    <row r="242" spans="2:29">
      <c r="B242" s="67" t="s">
        <v>527</v>
      </c>
      <c r="C242" s="68" t="s">
        <v>186</v>
      </c>
      <c r="D242" s="68">
        <v>3</v>
      </c>
      <c r="E242" s="167"/>
      <c r="G242" s="66">
        <f t="shared" si="18"/>
        <v>0</v>
      </c>
      <c r="H242" s="66">
        <f t="shared" si="18"/>
        <v>0</v>
      </c>
      <c r="I242" s="66">
        <f t="shared" si="18"/>
        <v>0</v>
      </c>
      <c r="J242" s="66">
        <f t="shared" si="18"/>
        <v>0</v>
      </c>
      <c r="L242" s="66"/>
      <c r="M242" s="66"/>
      <c r="N242" s="66"/>
      <c r="O242" s="66"/>
      <c r="Q242" s="66"/>
      <c r="R242" s="66"/>
      <c r="S242" s="66"/>
      <c r="T242" s="66"/>
      <c r="W242" s="167"/>
      <c r="X242" s="66"/>
      <c r="Z242" s="66">
        <f t="shared" si="19"/>
        <v>0</v>
      </c>
      <c r="AA242" s="66">
        <f t="shared" si="20"/>
        <v>0</v>
      </c>
      <c r="AB242" s="66">
        <f t="shared" si="21"/>
        <v>0</v>
      </c>
      <c r="AC242" s="66">
        <f t="shared" si="22"/>
        <v>0</v>
      </c>
    </row>
    <row r="243" spans="2:29">
      <c r="B243" s="67" t="s">
        <v>528</v>
      </c>
      <c r="C243" s="68" t="s">
        <v>186</v>
      </c>
      <c r="D243" s="68">
        <v>3</v>
      </c>
      <c r="E243" s="167"/>
      <c r="G243" s="66">
        <f t="shared" si="18"/>
        <v>0</v>
      </c>
      <c r="H243" s="66">
        <f t="shared" si="18"/>
        <v>0</v>
      </c>
      <c r="I243" s="66">
        <f t="shared" si="18"/>
        <v>0</v>
      </c>
      <c r="J243" s="66">
        <f t="shared" si="18"/>
        <v>0</v>
      </c>
      <c r="L243" s="66"/>
      <c r="M243" s="66"/>
      <c r="N243" s="66"/>
      <c r="O243" s="66"/>
      <c r="Q243" s="66"/>
      <c r="R243" s="66"/>
      <c r="S243" s="66"/>
      <c r="T243" s="66"/>
      <c r="W243" s="167"/>
      <c r="X243" s="66"/>
      <c r="Z243" s="66">
        <f t="shared" si="19"/>
        <v>0</v>
      </c>
      <c r="AA243" s="66">
        <f t="shared" si="20"/>
        <v>0</v>
      </c>
      <c r="AB243" s="66">
        <f t="shared" si="21"/>
        <v>0</v>
      </c>
      <c r="AC243" s="66">
        <f t="shared" si="22"/>
        <v>0</v>
      </c>
    </row>
    <row r="244" spans="2:29">
      <c r="B244" s="67" t="s">
        <v>529</v>
      </c>
      <c r="C244" s="68" t="s">
        <v>186</v>
      </c>
      <c r="D244" s="68">
        <v>3</v>
      </c>
      <c r="E244" s="167"/>
      <c r="G244" s="66">
        <f t="shared" si="18"/>
        <v>0</v>
      </c>
      <c r="H244" s="66">
        <f t="shared" si="18"/>
        <v>0</v>
      </c>
      <c r="I244" s="66">
        <f t="shared" si="18"/>
        <v>0</v>
      </c>
      <c r="J244" s="66">
        <f t="shared" si="18"/>
        <v>0</v>
      </c>
      <c r="L244" s="66"/>
      <c r="M244" s="66"/>
      <c r="N244" s="66"/>
      <c r="O244" s="66"/>
      <c r="Q244" s="66"/>
      <c r="R244" s="66"/>
      <c r="S244" s="66"/>
      <c r="T244" s="66"/>
      <c r="W244" s="167"/>
      <c r="X244" s="66"/>
      <c r="Z244" s="66">
        <f t="shared" si="19"/>
        <v>0</v>
      </c>
      <c r="AA244" s="66">
        <f t="shared" si="20"/>
        <v>0</v>
      </c>
      <c r="AB244" s="66">
        <f t="shared" si="21"/>
        <v>0</v>
      </c>
      <c r="AC244" s="66">
        <f t="shared" si="22"/>
        <v>0</v>
      </c>
    </row>
    <row r="245" spans="2:29">
      <c r="B245" s="67" t="s">
        <v>530</v>
      </c>
      <c r="C245" s="68" t="s">
        <v>186</v>
      </c>
      <c r="D245" s="68">
        <v>3</v>
      </c>
      <c r="E245" s="167"/>
      <c r="G245" s="66">
        <f t="shared" si="18"/>
        <v>0</v>
      </c>
      <c r="H245" s="66">
        <f t="shared" si="18"/>
        <v>0</v>
      </c>
      <c r="I245" s="66">
        <f t="shared" si="18"/>
        <v>0</v>
      </c>
      <c r="J245" s="66">
        <f t="shared" si="18"/>
        <v>0</v>
      </c>
      <c r="L245" s="66"/>
      <c r="M245" s="66"/>
      <c r="N245" s="66"/>
      <c r="O245" s="66"/>
      <c r="Q245" s="66"/>
      <c r="R245" s="66"/>
      <c r="S245" s="66"/>
      <c r="T245" s="66"/>
      <c r="W245" s="167"/>
      <c r="X245" s="66"/>
      <c r="Z245" s="66">
        <f t="shared" si="19"/>
        <v>0</v>
      </c>
      <c r="AA245" s="66">
        <f t="shared" si="20"/>
        <v>0</v>
      </c>
      <c r="AB245" s="66">
        <f t="shared" si="21"/>
        <v>0</v>
      </c>
      <c r="AC245" s="66">
        <f t="shared" si="22"/>
        <v>0</v>
      </c>
    </row>
    <row r="246" spans="2:29">
      <c r="B246" s="67" t="s">
        <v>531</v>
      </c>
      <c r="C246" s="68" t="s">
        <v>186</v>
      </c>
      <c r="D246" s="68">
        <v>3</v>
      </c>
      <c r="E246" s="167"/>
      <c r="G246" s="66">
        <f t="shared" si="18"/>
        <v>0</v>
      </c>
      <c r="H246" s="66">
        <f t="shared" si="18"/>
        <v>0</v>
      </c>
      <c r="I246" s="66">
        <f t="shared" si="18"/>
        <v>0</v>
      </c>
      <c r="J246" s="66">
        <f t="shared" si="18"/>
        <v>0</v>
      </c>
      <c r="L246" s="66"/>
      <c r="M246" s="66"/>
      <c r="N246" s="66"/>
      <c r="O246" s="66"/>
      <c r="Q246" s="66"/>
      <c r="R246" s="66"/>
      <c r="S246" s="66"/>
      <c r="T246" s="66"/>
      <c r="W246" s="167"/>
      <c r="X246" s="66"/>
      <c r="Z246" s="66">
        <f t="shared" si="19"/>
        <v>0</v>
      </c>
      <c r="AA246" s="66">
        <f t="shared" si="20"/>
        <v>0</v>
      </c>
      <c r="AB246" s="66">
        <f t="shared" si="21"/>
        <v>0</v>
      </c>
      <c r="AC246" s="66">
        <f t="shared" si="22"/>
        <v>0</v>
      </c>
    </row>
    <row r="247" spans="2:29">
      <c r="B247" s="67" t="s">
        <v>532</v>
      </c>
      <c r="C247" s="68" t="s">
        <v>186</v>
      </c>
      <c r="D247" s="68">
        <v>3</v>
      </c>
      <c r="E247" s="167"/>
      <c r="G247" s="66">
        <f t="shared" si="18"/>
        <v>0</v>
      </c>
      <c r="H247" s="66">
        <f t="shared" si="18"/>
        <v>0</v>
      </c>
      <c r="I247" s="66">
        <f t="shared" si="18"/>
        <v>0</v>
      </c>
      <c r="J247" s="66">
        <f t="shared" si="18"/>
        <v>0</v>
      </c>
      <c r="L247" s="66"/>
      <c r="M247" s="66"/>
      <c r="N247" s="66"/>
      <c r="O247" s="66"/>
      <c r="Q247" s="66"/>
      <c r="R247" s="66"/>
      <c r="S247" s="66"/>
      <c r="T247" s="66"/>
      <c r="W247" s="167"/>
      <c r="X247" s="66"/>
      <c r="Z247" s="66">
        <f t="shared" si="19"/>
        <v>0</v>
      </c>
      <c r="AA247" s="66">
        <f t="shared" si="20"/>
        <v>0</v>
      </c>
      <c r="AB247" s="66">
        <f t="shared" si="21"/>
        <v>0</v>
      </c>
      <c r="AC247" s="66">
        <f t="shared" si="22"/>
        <v>0</v>
      </c>
    </row>
    <row r="248" spans="2:29">
      <c r="B248" s="67" t="s">
        <v>533</v>
      </c>
      <c r="C248" s="68" t="s">
        <v>186</v>
      </c>
      <c r="D248" s="68">
        <v>3</v>
      </c>
      <c r="E248" s="167"/>
      <c r="G248" s="66">
        <f t="shared" si="18"/>
        <v>0</v>
      </c>
      <c r="H248" s="66">
        <f t="shared" si="18"/>
        <v>0</v>
      </c>
      <c r="I248" s="66">
        <f t="shared" si="18"/>
        <v>0</v>
      </c>
      <c r="J248" s="66">
        <f t="shared" si="18"/>
        <v>0</v>
      </c>
      <c r="L248" s="66"/>
      <c r="M248" s="66"/>
      <c r="N248" s="66"/>
      <c r="O248" s="66"/>
      <c r="Q248" s="66"/>
      <c r="R248" s="66"/>
      <c r="S248" s="66"/>
      <c r="T248" s="66"/>
      <c r="W248" s="167"/>
      <c r="X248" s="66"/>
      <c r="Z248" s="66">
        <f t="shared" si="19"/>
        <v>0</v>
      </c>
      <c r="AA248" s="66">
        <f t="shared" si="20"/>
        <v>0</v>
      </c>
      <c r="AB248" s="66">
        <f t="shared" si="21"/>
        <v>0</v>
      </c>
      <c r="AC248" s="66">
        <f t="shared" si="22"/>
        <v>0</v>
      </c>
    </row>
    <row r="249" spans="2:29">
      <c r="B249" s="67" t="s">
        <v>534</v>
      </c>
      <c r="C249" s="68" t="s">
        <v>186</v>
      </c>
      <c r="D249" s="68">
        <v>3</v>
      </c>
      <c r="E249" s="167"/>
      <c r="G249" s="66">
        <f t="shared" si="18"/>
        <v>0</v>
      </c>
      <c r="H249" s="66">
        <f t="shared" si="18"/>
        <v>0</v>
      </c>
      <c r="I249" s="66">
        <f t="shared" si="18"/>
        <v>0</v>
      </c>
      <c r="J249" s="66">
        <f t="shared" si="18"/>
        <v>0</v>
      </c>
      <c r="L249" s="66"/>
      <c r="M249" s="66"/>
      <c r="N249" s="66"/>
      <c r="O249" s="66"/>
      <c r="Q249" s="66"/>
      <c r="R249" s="66"/>
      <c r="S249" s="66"/>
      <c r="T249" s="66"/>
      <c r="W249" s="167"/>
      <c r="X249" s="66"/>
      <c r="Z249" s="66">
        <f t="shared" si="19"/>
        <v>0</v>
      </c>
      <c r="AA249" s="66">
        <f t="shared" si="20"/>
        <v>0</v>
      </c>
      <c r="AB249" s="66">
        <f t="shared" si="21"/>
        <v>0</v>
      </c>
      <c r="AC249" s="66">
        <f t="shared" si="22"/>
        <v>0</v>
      </c>
    </row>
    <row r="250" spans="2:29">
      <c r="B250" s="67" t="s">
        <v>535</v>
      </c>
      <c r="C250" s="68" t="s">
        <v>186</v>
      </c>
      <c r="D250" s="68">
        <v>3</v>
      </c>
      <c r="E250" s="167"/>
      <c r="G250" s="66">
        <f t="shared" si="18"/>
        <v>0</v>
      </c>
      <c r="H250" s="66">
        <f t="shared" si="18"/>
        <v>0</v>
      </c>
      <c r="I250" s="66">
        <f t="shared" si="18"/>
        <v>0</v>
      </c>
      <c r="J250" s="66">
        <f t="shared" si="18"/>
        <v>0</v>
      </c>
      <c r="L250" s="66"/>
      <c r="M250" s="66"/>
      <c r="N250" s="66"/>
      <c r="O250" s="66"/>
      <c r="Q250" s="66"/>
      <c r="R250" s="66"/>
      <c r="S250" s="66"/>
      <c r="T250" s="66"/>
      <c r="W250" s="167"/>
      <c r="X250" s="66"/>
      <c r="Z250" s="66">
        <f t="shared" si="19"/>
        <v>0</v>
      </c>
      <c r="AA250" s="66">
        <f t="shared" si="20"/>
        <v>0</v>
      </c>
      <c r="AB250" s="66">
        <f t="shared" si="21"/>
        <v>0</v>
      </c>
      <c r="AC250" s="66">
        <f t="shared" si="22"/>
        <v>0</v>
      </c>
    </row>
    <row r="251" spans="2:29">
      <c r="B251" s="67" t="s">
        <v>536</v>
      </c>
      <c r="C251" s="68" t="s">
        <v>186</v>
      </c>
      <c r="D251" s="68">
        <v>3</v>
      </c>
      <c r="E251" s="167"/>
      <c r="G251" s="66">
        <f t="shared" ref="G251:G298" si="23">SUM(L251,Q251)</f>
        <v>0</v>
      </c>
      <c r="H251" s="66">
        <f t="shared" ref="H251:H298" si="24">SUM(M251,R251)</f>
        <v>0</v>
      </c>
      <c r="I251" s="66">
        <f t="shared" ref="I251:I298" si="25">SUM(N251,S251)</f>
        <v>0</v>
      </c>
      <c r="J251" s="66">
        <f t="shared" ref="J251:J298" si="26">SUM(O251,T251)</f>
        <v>0</v>
      </c>
      <c r="L251" s="66"/>
      <c r="M251" s="66"/>
      <c r="N251" s="66"/>
      <c r="O251" s="66"/>
      <c r="Q251" s="66"/>
      <c r="R251" s="66"/>
      <c r="S251" s="66"/>
      <c r="T251" s="66"/>
      <c r="W251" s="167"/>
      <c r="X251" s="66"/>
      <c r="Z251" s="66">
        <f t="shared" si="19"/>
        <v>0</v>
      </c>
      <c r="AA251" s="66">
        <f t="shared" si="20"/>
        <v>0</v>
      </c>
      <c r="AB251" s="66">
        <f t="shared" si="21"/>
        <v>0</v>
      </c>
      <c r="AC251" s="66">
        <f t="shared" si="22"/>
        <v>0</v>
      </c>
    </row>
    <row r="252" spans="2:29">
      <c r="B252" s="67" t="s">
        <v>537</v>
      </c>
      <c r="C252" s="68" t="s">
        <v>186</v>
      </c>
      <c r="D252" s="68">
        <v>3</v>
      </c>
      <c r="E252" s="167"/>
      <c r="G252" s="66">
        <f t="shared" si="23"/>
        <v>0</v>
      </c>
      <c r="H252" s="66">
        <f t="shared" si="24"/>
        <v>0</v>
      </c>
      <c r="I252" s="66">
        <f t="shared" si="25"/>
        <v>0</v>
      </c>
      <c r="J252" s="66">
        <f t="shared" si="26"/>
        <v>0</v>
      </c>
      <c r="L252" s="66"/>
      <c r="M252" s="66"/>
      <c r="N252" s="66"/>
      <c r="O252" s="66"/>
      <c r="Q252" s="66"/>
      <c r="R252" s="66"/>
      <c r="S252" s="66"/>
      <c r="T252" s="66"/>
      <c r="W252" s="167"/>
      <c r="X252" s="66"/>
      <c r="Z252" s="66">
        <f t="shared" si="19"/>
        <v>0</v>
      </c>
      <c r="AA252" s="66">
        <f t="shared" si="20"/>
        <v>0</v>
      </c>
      <c r="AB252" s="66">
        <f t="shared" si="21"/>
        <v>0</v>
      </c>
      <c r="AC252" s="66">
        <f t="shared" si="22"/>
        <v>0</v>
      </c>
    </row>
    <row r="253" spans="2:29">
      <c r="B253" s="67" t="s">
        <v>538</v>
      </c>
      <c r="C253" s="68" t="s">
        <v>186</v>
      </c>
      <c r="D253" s="68">
        <v>3</v>
      </c>
      <c r="E253" s="167"/>
      <c r="G253" s="66">
        <f t="shared" si="23"/>
        <v>0</v>
      </c>
      <c r="H253" s="66">
        <f t="shared" si="24"/>
        <v>0</v>
      </c>
      <c r="I253" s="66">
        <f t="shared" si="25"/>
        <v>0</v>
      </c>
      <c r="J253" s="66">
        <f t="shared" si="26"/>
        <v>0</v>
      </c>
      <c r="L253" s="66"/>
      <c r="M253" s="66"/>
      <c r="N253" s="66"/>
      <c r="O253" s="66"/>
      <c r="Q253" s="66"/>
      <c r="R253" s="66"/>
      <c r="S253" s="66"/>
      <c r="T253" s="66"/>
      <c r="W253" s="167"/>
      <c r="X253" s="66"/>
      <c r="Z253" s="66">
        <f t="shared" si="19"/>
        <v>0</v>
      </c>
      <c r="AA253" s="66">
        <f t="shared" si="20"/>
        <v>0</v>
      </c>
      <c r="AB253" s="66">
        <f t="shared" si="21"/>
        <v>0</v>
      </c>
      <c r="AC253" s="66">
        <f t="shared" si="22"/>
        <v>0</v>
      </c>
    </row>
    <row r="254" spans="2:29">
      <c r="B254" s="67" t="s">
        <v>539</v>
      </c>
      <c r="C254" s="68" t="s">
        <v>186</v>
      </c>
      <c r="D254" s="68">
        <v>3</v>
      </c>
      <c r="E254" s="167"/>
      <c r="G254" s="66">
        <f t="shared" si="23"/>
        <v>0</v>
      </c>
      <c r="H254" s="66">
        <f t="shared" si="24"/>
        <v>0</v>
      </c>
      <c r="I254" s="66">
        <f t="shared" si="25"/>
        <v>0</v>
      </c>
      <c r="J254" s="66">
        <f t="shared" si="26"/>
        <v>0</v>
      </c>
      <c r="L254" s="66"/>
      <c r="M254" s="66"/>
      <c r="N254" s="66"/>
      <c r="O254" s="66"/>
      <c r="Q254" s="66"/>
      <c r="R254" s="66"/>
      <c r="S254" s="66"/>
      <c r="T254" s="66"/>
      <c r="W254" s="167"/>
      <c r="X254" s="66"/>
      <c r="Z254" s="66">
        <f t="shared" si="19"/>
        <v>0</v>
      </c>
      <c r="AA254" s="66">
        <f t="shared" si="20"/>
        <v>0</v>
      </c>
      <c r="AB254" s="66">
        <f t="shared" si="21"/>
        <v>0</v>
      </c>
      <c r="AC254" s="66">
        <f t="shared" si="22"/>
        <v>0</v>
      </c>
    </row>
    <row r="255" spans="2:29">
      <c r="B255" s="67" t="s">
        <v>540</v>
      </c>
      <c r="C255" s="68" t="s">
        <v>186</v>
      </c>
      <c r="D255" s="68">
        <v>3</v>
      </c>
      <c r="E255" s="167"/>
      <c r="G255" s="66">
        <f t="shared" si="23"/>
        <v>0</v>
      </c>
      <c r="H255" s="66">
        <f t="shared" si="24"/>
        <v>0</v>
      </c>
      <c r="I255" s="66">
        <f t="shared" si="25"/>
        <v>0</v>
      </c>
      <c r="J255" s="66">
        <f t="shared" si="26"/>
        <v>0</v>
      </c>
      <c r="L255" s="66"/>
      <c r="M255" s="66"/>
      <c r="N255" s="66"/>
      <c r="O255" s="66"/>
      <c r="Q255" s="66"/>
      <c r="R255" s="66"/>
      <c r="S255" s="66"/>
      <c r="T255" s="66"/>
      <c r="W255" s="167"/>
      <c r="X255" s="66"/>
      <c r="Z255" s="66">
        <f t="shared" si="19"/>
        <v>0</v>
      </c>
      <c r="AA255" s="66">
        <f t="shared" si="20"/>
        <v>0</v>
      </c>
      <c r="AB255" s="66">
        <f t="shared" si="21"/>
        <v>0</v>
      </c>
      <c r="AC255" s="66">
        <f t="shared" si="22"/>
        <v>0</v>
      </c>
    </row>
    <row r="256" spans="2:29">
      <c r="B256" s="67" t="s">
        <v>541</v>
      </c>
      <c r="C256" s="68" t="s">
        <v>186</v>
      </c>
      <c r="D256" s="68">
        <v>3</v>
      </c>
      <c r="E256" s="167"/>
      <c r="G256" s="66">
        <f t="shared" si="23"/>
        <v>0</v>
      </c>
      <c r="H256" s="66">
        <f t="shared" si="24"/>
        <v>0</v>
      </c>
      <c r="I256" s="66">
        <f t="shared" si="25"/>
        <v>0</v>
      </c>
      <c r="J256" s="66">
        <f t="shared" si="26"/>
        <v>0</v>
      </c>
      <c r="L256" s="66"/>
      <c r="M256" s="66"/>
      <c r="N256" s="66"/>
      <c r="O256" s="66"/>
      <c r="Q256" s="66"/>
      <c r="R256" s="66"/>
      <c r="S256" s="66"/>
      <c r="T256" s="66"/>
      <c r="W256" s="167"/>
      <c r="X256" s="66"/>
      <c r="Z256" s="66">
        <f t="shared" si="19"/>
        <v>0</v>
      </c>
      <c r="AA256" s="66">
        <f t="shared" si="20"/>
        <v>0</v>
      </c>
      <c r="AB256" s="66">
        <f t="shared" si="21"/>
        <v>0</v>
      </c>
      <c r="AC256" s="66">
        <f t="shared" si="22"/>
        <v>0</v>
      </c>
    </row>
    <row r="257" spans="2:29">
      <c r="B257" s="67" t="s">
        <v>542</v>
      </c>
      <c r="C257" s="68" t="s">
        <v>186</v>
      </c>
      <c r="D257" s="68">
        <v>3</v>
      </c>
      <c r="E257" s="167"/>
      <c r="G257" s="66">
        <f t="shared" si="23"/>
        <v>0</v>
      </c>
      <c r="H257" s="66">
        <f t="shared" si="24"/>
        <v>0</v>
      </c>
      <c r="I257" s="66">
        <f t="shared" si="25"/>
        <v>0</v>
      </c>
      <c r="J257" s="66">
        <f t="shared" si="26"/>
        <v>0</v>
      </c>
      <c r="L257" s="66"/>
      <c r="M257" s="66"/>
      <c r="N257" s="66"/>
      <c r="O257" s="66"/>
      <c r="Q257" s="66"/>
      <c r="R257" s="66"/>
      <c r="S257" s="66"/>
      <c r="T257" s="66"/>
      <c r="W257" s="167"/>
      <c r="X257" s="66"/>
      <c r="Z257" s="66">
        <f t="shared" si="19"/>
        <v>0</v>
      </c>
      <c r="AA257" s="66">
        <f t="shared" si="20"/>
        <v>0</v>
      </c>
      <c r="AB257" s="66">
        <f t="shared" si="21"/>
        <v>0</v>
      </c>
      <c r="AC257" s="66">
        <f t="shared" si="22"/>
        <v>0</v>
      </c>
    </row>
    <row r="258" spans="2:29">
      <c r="B258" s="67" t="s">
        <v>543</v>
      </c>
      <c r="C258" s="68" t="s">
        <v>186</v>
      </c>
      <c r="D258" s="68">
        <v>3</v>
      </c>
      <c r="E258" s="167"/>
      <c r="G258" s="66">
        <f t="shared" si="23"/>
        <v>0</v>
      </c>
      <c r="H258" s="66">
        <f t="shared" si="24"/>
        <v>0</v>
      </c>
      <c r="I258" s="66">
        <f t="shared" si="25"/>
        <v>0</v>
      </c>
      <c r="J258" s="66">
        <f t="shared" si="26"/>
        <v>0</v>
      </c>
      <c r="L258" s="66"/>
      <c r="M258" s="66"/>
      <c r="N258" s="66"/>
      <c r="O258" s="66"/>
      <c r="Q258" s="66"/>
      <c r="R258" s="66"/>
      <c r="S258" s="66"/>
      <c r="T258" s="66"/>
      <c r="W258" s="167"/>
      <c r="X258" s="66"/>
      <c r="Z258" s="66">
        <f t="shared" si="19"/>
        <v>0</v>
      </c>
      <c r="AA258" s="66">
        <f t="shared" si="20"/>
        <v>0</v>
      </c>
      <c r="AB258" s="66">
        <f t="shared" si="21"/>
        <v>0</v>
      </c>
      <c r="AC258" s="66">
        <f t="shared" si="22"/>
        <v>0</v>
      </c>
    </row>
    <row r="259" spans="2:29">
      <c r="B259" s="67" t="s">
        <v>544</v>
      </c>
      <c r="C259" s="68" t="s">
        <v>186</v>
      </c>
      <c r="D259" s="68">
        <v>3</v>
      </c>
      <c r="E259" s="167"/>
      <c r="G259" s="66">
        <f t="shared" si="23"/>
        <v>0</v>
      </c>
      <c r="H259" s="66">
        <f t="shared" si="24"/>
        <v>0</v>
      </c>
      <c r="I259" s="66">
        <f t="shared" si="25"/>
        <v>0</v>
      </c>
      <c r="J259" s="66">
        <f t="shared" si="26"/>
        <v>0</v>
      </c>
      <c r="L259" s="66"/>
      <c r="M259" s="66"/>
      <c r="N259" s="66"/>
      <c r="O259" s="66"/>
      <c r="Q259" s="66"/>
      <c r="R259" s="66"/>
      <c r="S259" s="66"/>
      <c r="T259" s="66"/>
      <c r="W259" s="167"/>
      <c r="X259" s="66"/>
      <c r="Z259" s="66">
        <f t="shared" si="19"/>
        <v>0</v>
      </c>
      <c r="AA259" s="66">
        <f t="shared" si="20"/>
        <v>0</v>
      </c>
      <c r="AB259" s="66">
        <f t="shared" si="21"/>
        <v>0</v>
      </c>
      <c r="AC259" s="66">
        <f t="shared" si="22"/>
        <v>0</v>
      </c>
    </row>
    <row r="260" spans="2:29">
      <c r="B260" s="67" t="s">
        <v>545</v>
      </c>
      <c r="C260" s="68" t="s">
        <v>186</v>
      </c>
      <c r="D260" s="68">
        <v>3</v>
      </c>
      <c r="E260" s="167"/>
      <c r="G260" s="66">
        <f t="shared" si="23"/>
        <v>0</v>
      </c>
      <c r="H260" s="66">
        <f t="shared" si="24"/>
        <v>0</v>
      </c>
      <c r="I260" s="66">
        <f t="shared" si="25"/>
        <v>0</v>
      </c>
      <c r="J260" s="66">
        <f t="shared" si="26"/>
        <v>0</v>
      </c>
      <c r="L260" s="66"/>
      <c r="M260" s="66"/>
      <c r="N260" s="66"/>
      <c r="O260" s="66"/>
      <c r="Q260" s="66"/>
      <c r="R260" s="66"/>
      <c r="S260" s="66"/>
      <c r="T260" s="66"/>
      <c r="W260" s="167"/>
      <c r="X260" s="66"/>
      <c r="Z260" s="66">
        <f t="shared" si="19"/>
        <v>0</v>
      </c>
      <c r="AA260" s="66">
        <f t="shared" si="20"/>
        <v>0</v>
      </c>
      <c r="AB260" s="66">
        <f t="shared" si="21"/>
        <v>0</v>
      </c>
      <c r="AC260" s="66">
        <f t="shared" si="22"/>
        <v>0</v>
      </c>
    </row>
    <row r="261" spans="2:29">
      <c r="B261" s="67" t="s">
        <v>546</v>
      </c>
      <c r="C261" s="68" t="s">
        <v>186</v>
      </c>
      <c r="D261" s="68">
        <v>3</v>
      </c>
      <c r="E261" s="167"/>
      <c r="G261" s="66">
        <f t="shared" si="23"/>
        <v>0</v>
      </c>
      <c r="H261" s="66">
        <f t="shared" si="24"/>
        <v>0</v>
      </c>
      <c r="I261" s="66">
        <f t="shared" si="25"/>
        <v>0</v>
      </c>
      <c r="J261" s="66">
        <f t="shared" si="26"/>
        <v>0</v>
      </c>
      <c r="L261" s="66"/>
      <c r="M261" s="66"/>
      <c r="N261" s="66"/>
      <c r="O261" s="66"/>
      <c r="Q261" s="66"/>
      <c r="R261" s="66"/>
      <c r="S261" s="66"/>
      <c r="T261" s="66"/>
      <c r="W261" s="167"/>
      <c r="X261" s="66"/>
      <c r="Z261" s="66">
        <f t="shared" si="19"/>
        <v>0</v>
      </c>
      <c r="AA261" s="66">
        <f t="shared" si="20"/>
        <v>0</v>
      </c>
      <c r="AB261" s="66">
        <f t="shared" si="21"/>
        <v>0</v>
      </c>
      <c r="AC261" s="66">
        <f t="shared" si="22"/>
        <v>0</v>
      </c>
    </row>
    <row r="262" spans="2:29">
      <c r="B262" s="67" t="s">
        <v>547</v>
      </c>
      <c r="C262" s="68" t="s">
        <v>186</v>
      </c>
      <c r="D262" s="68">
        <v>3</v>
      </c>
      <c r="E262" s="167"/>
      <c r="G262" s="66">
        <f t="shared" si="23"/>
        <v>0</v>
      </c>
      <c r="H262" s="66">
        <f t="shared" si="24"/>
        <v>0</v>
      </c>
      <c r="I262" s="66">
        <f t="shared" si="25"/>
        <v>0</v>
      </c>
      <c r="J262" s="66">
        <f t="shared" si="26"/>
        <v>0</v>
      </c>
      <c r="L262" s="66"/>
      <c r="M262" s="66"/>
      <c r="N262" s="66"/>
      <c r="O262" s="66"/>
      <c r="Q262" s="66"/>
      <c r="R262" s="66"/>
      <c r="S262" s="66"/>
      <c r="T262" s="66"/>
      <c r="W262" s="167"/>
      <c r="X262" s="66"/>
      <c r="Z262" s="66">
        <f t="shared" ref="Z262:Z298" si="27">G262</f>
        <v>0</v>
      </c>
      <c r="AA262" s="66">
        <f t="shared" ref="AA262:AA298" si="28">H262</f>
        <v>0</v>
      </c>
      <c r="AB262" s="66">
        <f t="shared" ref="AB262:AB298" si="29">I262</f>
        <v>0</v>
      </c>
      <c r="AC262" s="66">
        <f t="shared" ref="AC262:AC298" si="30">J262</f>
        <v>0</v>
      </c>
    </row>
    <row r="263" spans="2:29">
      <c r="B263" s="67" t="s">
        <v>548</v>
      </c>
      <c r="C263" s="68" t="s">
        <v>186</v>
      </c>
      <c r="D263" s="68">
        <v>3</v>
      </c>
      <c r="E263" s="167"/>
      <c r="G263" s="66">
        <f t="shared" si="23"/>
        <v>0</v>
      </c>
      <c r="H263" s="66">
        <f t="shared" si="24"/>
        <v>0</v>
      </c>
      <c r="I263" s="66">
        <f t="shared" si="25"/>
        <v>0</v>
      </c>
      <c r="J263" s="66">
        <f t="shared" si="26"/>
        <v>0</v>
      </c>
      <c r="L263" s="66"/>
      <c r="M263" s="66"/>
      <c r="N263" s="66"/>
      <c r="O263" s="66"/>
      <c r="Q263" s="66"/>
      <c r="R263" s="66"/>
      <c r="S263" s="66"/>
      <c r="T263" s="66"/>
      <c r="W263" s="167"/>
      <c r="X263" s="66"/>
      <c r="Z263" s="66">
        <f t="shared" si="27"/>
        <v>0</v>
      </c>
      <c r="AA263" s="66">
        <f t="shared" si="28"/>
        <v>0</v>
      </c>
      <c r="AB263" s="66">
        <f t="shared" si="29"/>
        <v>0</v>
      </c>
      <c r="AC263" s="66">
        <f t="shared" si="30"/>
        <v>0</v>
      </c>
    </row>
    <row r="264" spans="2:29">
      <c r="B264" s="67" t="s">
        <v>549</v>
      </c>
      <c r="C264" s="68" t="s">
        <v>186</v>
      </c>
      <c r="D264" s="68">
        <v>3</v>
      </c>
      <c r="E264" s="167"/>
      <c r="G264" s="66">
        <f t="shared" si="23"/>
        <v>0</v>
      </c>
      <c r="H264" s="66">
        <f t="shared" si="24"/>
        <v>0</v>
      </c>
      <c r="I264" s="66">
        <f t="shared" si="25"/>
        <v>0</v>
      </c>
      <c r="J264" s="66">
        <f t="shared" si="26"/>
        <v>0</v>
      </c>
      <c r="L264" s="66"/>
      <c r="M264" s="66"/>
      <c r="N264" s="66"/>
      <c r="O264" s="66"/>
      <c r="Q264" s="66"/>
      <c r="R264" s="66"/>
      <c r="S264" s="66"/>
      <c r="T264" s="66"/>
      <c r="W264" s="167"/>
      <c r="X264" s="66"/>
      <c r="Z264" s="66">
        <f t="shared" si="27"/>
        <v>0</v>
      </c>
      <c r="AA264" s="66">
        <f t="shared" si="28"/>
        <v>0</v>
      </c>
      <c r="AB264" s="66">
        <f t="shared" si="29"/>
        <v>0</v>
      </c>
      <c r="AC264" s="66">
        <f t="shared" si="30"/>
        <v>0</v>
      </c>
    </row>
    <row r="265" spans="2:29">
      <c r="B265" s="67" t="s">
        <v>550</v>
      </c>
      <c r="C265" s="68" t="s">
        <v>186</v>
      </c>
      <c r="D265" s="68">
        <v>3</v>
      </c>
      <c r="E265" s="167"/>
      <c r="G265" s="66">
        <f t="shared" si="23"/>
        <v>0</v>
      </c>
      <c r="H265" s="66">
        <f t="shared" si="24"/>
        <v>0</v>
      </c>
      <c r="I265" s="66">
        <f t="shared" si="25"/>
        <v>0</v>
      </c>
      <c r="J265" s="66">
        <f t="shared" si="26"/>
        <v>0</v>
      </c>
      <c r="L265" s="66"/>
      <c r="M265" s="66"/>
      <c r="N265" s="66"/>
      <c r="O265" s="66"/>
      <c r="Q265" s="66"/>
      <c r="R265" s="66"/>
      <c r="S265" s="66"/>
      <c r="T265" s="66"/>
      <c r="W265" s="167"/>
      <c r="X265" s="66"/>
      <c r="Z265" s="66">
        <f t="shared" si="27"/>
        <v>0</v>
      </c>
      <c r="AA265" s="66">
        <f t="shared" si="28"/>
        <v>0</v>
      </c>
      <c r="AB265" s="66">
        <f t="shared" si="29"/>
        <v>0</v>
      </c>
      <c r="AC265" s="66">
        <f t="shared" si="30"/>
        <v>0</v>
      </c>
    </row>
    <row r="266" spans="2:29">
      <c r="B266" s="67" t="s">
        <v>551</v>
      </c>
      <c r="C266" s="68" t="s">
        <v>186</v>
      </c>
      <c r="D266" s="68">
        <v>3</v>
      </c>
      <c r="E266" s="167"/>
      <c r="G266" s="66">
        <f t="shared" si="23"/>
        <v>0</v>
      </c>
      <c r="H266" s="66">
        <f t="shared" si="24"/>
        <v>0</v>
      </c>
      <c r="I266" s="66">
        <f t="shared" si="25"/>
        <v>0</v>
      </c>
      <c r="J266" s="66">
        <f t="shared" si="26"/>
        <v>0</v>
      </c>
      <c r="L266" s="66"/>
      <c r="M266" s="66"/>
      <c r="N266" s="66"/>
      <c r="O266" s="66"/>
      <c r="Q266" s="66"/>
      <c r="R266" s="66"/>
      <c r="S266" s="66"/>
      <c r="T266" s="66"/>
      <c r="W266" s="167"/>
      <c r="X266" s="66"/>
      <c r="Z266" s="66">
        <f t="shared" si="27"/>
        <v>0</v>
      </c>
      <c r="AA266" s="66">
        <f t="shared" si="28"/>
        <v>0</v>
      </c>
      <c r="AB266" s="66">
        <f t="shared" si="29"/>
        <v>0</v>
      </c>
      <c r="AC266" s="66">
        <f t="shared" si="30"/>
        <v>0</v>
      </c>
    </row>
    <row r="267" spans="2:29">
      <c r="B267" s="67" t="s">
        <v>552</v>
      </c>
      <c r="C267" s="68" t="s">
        <v>186</v>
      </c>
      <c r="D267" s="68">
        <v>3</v>
      </c>
      <c r="E267" s="167"/>
      <c r="G267" s="66">
        <f t="shared" si="23"/>
        <v>0</v>
      </c>
      <c r="H267" s="66">
        <f t="shared" si="24"/>
        <v>0</v>
      </c>
      <c r="I267" s="66">
        <f t="shared" si="25"/>
        <v>0</v>
      </c>
      <c r="J267" s="66">
        <f t="shared" si="26"/>
        <v>0</v>
      </c>
      <c r="L267" s="66"/>
      <c r="M267" s="66"/>
      <c r="N267" s="66"/>
      <c r="O267" s="66"/>
      <c r="Q267" s="66"/>
      <c r="R267" s="66"/>
      <c r="S267" s="66"/>
      <c r="T267" s="66"/>
      <c r="W267" s="167"/>
      <c r="X267" s="66"/>
      <c r="Z267" s="66">
        <f t="shared" si="27"/>
        <v>0</v>
      </c>
      <c r="AA267" s="66">
        <f t="shared" si="28"/>
        <v>0</v>
      </c>
      <c r="AB267" s="66">
        <f t="shared" si="29"/>
        <v>0</v>
      </c>
      <c r="AC267" s="66">
        <f t="shared" si="30"/>
        <v>0</v>
      </c>
    </row>
    <row r="268" spans="2:29">
      <c r="B268" s="67" t="s">
        <v>553</v>
      </c>
      <c r="C268" s="68" t="s">
        <v>186</v>
      </c>
      <c r="D268" s="68">
        <v>3</v>
      </c>
      <c r="E268" s="167"/>
      <c r="G268" s="66">
        <f t="shared" si="23"/>
        <v>0</v>
      </c>
      <c r="H268" s="66">
        <f t="shared" si="24"/>
        <v>0</v>
      </c>
      <c r="I268" s="66">
        <f t="shared" si="25"/>
        <v>0</v>
      </c>
      <c r="J268" s="66">
        <f t="shared" si="26"/>
        <v>0</v>
      </c>
      <c r="L268" s="66"/>
      <c r="M268" s="66"/>
      <c r="N268" s="66"/>
      <c r="O268" s="66"/>
      <c r="Q268" s="66"/>
      <c r="R268" s="66"/>
      <c r="S268" s="66"/>
      <c r="T268" s="66"/>
      <c r="W268" s="167"/>
      <c r="X268" s="66"/>
      <c r="Z268" s="66">
        <f t="shared" si="27"/>
        <v>0</v>
      </c>
      <c r="AA268" s="66">
        <f t="shared" si="28"/>
        <v>0</v>
      </c>
      <c r="AB268" s="66">
        <f t="shared" si="29"/>
        <v>0</v>
      </c>
      <c r="AC268" s="66">
        <f t="shared" si="30"/>
        <v>0</v>
      </c>
    </row>
    <row r="269" spans="2:29">
      <c r="B269" s="67" t="s">
        <v>554</v>
      </c>
      <c r="C269" s="68" t="s">
        <v>186</v>
      </c>
      <c r="D269" s="68">
        <v>3</v>
      </c>
      <c r="E269" s="167"/>
      <c r="G269" s="66">
        <f t="shared" si="23"/>
        <v>0</v>
      </c>
      <c r="H269" s="66">
        <f t="shared" si="24"/>
        <v>0</v>
      </c>
      <c r="I269" s="66">
        <f t="shared" si="25"/>
        <v>0</v>
      </c>
      <c r="J269" s="66">
        <f t="shared" si="26"/>
        <v>0</v>
      </c>
      <c r="L269" s="66"/>
      <c r="M269" s="66"/>
      <c r="N269" s="66"/>
      <c r="O269" s="66"/>
      <c r="Q269" s="66"/>
      <c r="R269" s="66"/>
      <c r="S269" s="66"/>
      <c r="T269" s="66"/>
      <c r="W269" s="167"/>
      <c r="X269" s="66"/>
      <c r="Z269" s="66">
        <f t="shared" si="27"/>
        <v>0</v>
      </c>
      <c r="AA269" s="66">
        <f t="shared" si="28"/>
        <v>0</v>
      </c>
      <c r="AB269" s="66">
        <f t="shared" si="29"/>
        <v>0</v>
      </c>
      <c r="AC269" s="66">
        <f t="shared" si="30"/>
        <v>0</v>
      </c>
    </row>
    <row r="270" spans="2:29">
      <c r="B270" s="67" t="s">
        <v>555</v>
      </c>
      <c r="C270" s="68" t="s">
        <v>186</v>
      </c>
      <c r="D270" s="68">
        <v>3</v>
      </c>
      <c r="E270" s="167"/>
      <c r="G270" s="66">
        <f t="shared" si="23"/>
        <v>0</v>
      </c>
      <c r="H270" s="66">
        <f t="shared" si="24"/>
        <v>0</v>
      </c>
      <c r="I270" s="66">
        <f t="shared" si="25"/>
        <v>0</v>
      </c>
      <c r="J270" s="66">
        <f t="shared" si="26"/>
        <v>0</v>
      </c>
      <c r="L270" s="66"/>
      <c r="M270" s="66"/>
      <c r="N270" s="66"/>
      <c r="O270" s="66"/>
      <c r="Q270" s="66"/>
      <c r="R270" s="66"/>
      <c r="S270" s="66"/>
      <c r="T270" s="66"/>
      <c r="W270" s="167"/>
      <c r="X270" s="66"/>
      <c r="Z270" s="66">
        <f t="shared" si="27"/>
        <v>0</v>
      </c>
      <c r="AA270" s="66">
        <f t="shared" si="28"/>
        <v>0</v>
      </c>
      <c r="AB270" s="66">
        <f t="shared" si="29"/>
        <v>0</v>
      </c>
      <c r="AC270" s="66">
        <f t="shared" si="30"/>
        <v>0</v>
      </c>
    </row>
    <row r="271" spans="2:29">
      <c r="B271" s="67" t="s">
        <v>556</v>
      </c>
      <c r="C271" s="68" t="s">
        <v>186</v>
      </c>
      <c r="D271" s="68">
        <v>3</v>
      </c>
      <c r="E271" s="167"/>
      <c r="G271" s="66">
        <f t="shared" si="23"/>
        <v>0</v>
      </c>
      <c r="H271" s="66">
        <f t="shared" si="24"/>
        <v>0</v>
      </c>
      <c r="I271" s="66">
        <f t="shared" si="25"/>
        <v>0</v>
      </c>
      <c r="J271" s="66">
        <f t="shared" si="26"/>
        <v>0</v>
      </c>
      <c r="L271" s="66"/>
      <c r="M271" s="66"/>
      <c r="N271" s="66"/>
      <c r="O271" s="66"/>
      <c r="Q271" s="66"/>
      <c r="R271" s="66"/>
      <c r="S271" s="66"/>
      <c r="T271" s="66"/>
      <c r="W271" s="167"/>
      <c r="X271" s="66"/>
      <c r="Z271" s="66">
        <f t="shared" si="27"/>
        <v>0</v>
      </c>
      <c r="AA271" s="66">
        <f t="shared" si="28"/>
        <v>0</v>
      </c>
      <c r="AB271" s="66">
        <f t="shared" si="29"/>
        <v>0</v>
      </c>
      <c r="AC271" s="66">
        <f t="shared" si="30"/>
        <v>0</v>
      </c>
    </row>
    <row r="272" spans="2:29">
      <c r="B272" s="67" t="s">
        <v>557</v>
      </c>
      <c r="C272" s="68" t="s">
        <v>186</v>
      </c>
      <c r="D272" s="68">
        <v>3</v>
      </c>
      <c r="E272" s="167"/>
      <c r="G272" s="66">
        <f t="shared" si="23"/>
        <v>0</v>
      </c>
      <c r="H272" s="66">
        <f t="shared" si="24"/>
        <v>0</v>
      </c>
      <c r="I272" s="66">
        <f t="shared" si="25"/>
        <v>0</v>
      </c>
      <c r="J272" s="66">
        <f t="shared" si="26"/>
        <v>0</v>
      </c>
      <c r="L272" s="66"/>
      <c r="M272" s="66"/>
      <c r="N272" s="66"/>
      <c r="O272" s="66"/>
      <c r="Q272" s="66"/>
      <c r="R272" s="66"/>
      <c r="S272" s="66"/>
      <c r="T272" s="66"/>
      <c r="W272" s="167"/>
      <c r="X272" s="66"/>
      <c r="Z272" s="66">
        <f t="shared" si="27"/>
        <v>0</v>
      </c>
      <c r="AA272" s="66">
        <f t="shared" si="28"/>
        <v>0</v>
      </c>
      <c r="AB272" s="66">
        <f t="shared" si="29"/>
        <v>0</v>
      </c>
      <c r="AC272" s="66">
        <f t="shared" si="30"/>
        <v>0</v>
      </c>
    </row>
    <row r="273" spans="2:29">
      <c r="B273" s="67" t="s">
        <v>558</v>
      </c>
      <c r="C273" s="68" t="s">
        <v>186</v>
      </c>
      <c r="D273" s="68">
        <v>3</v>
      </c>
      <c r="E273" s="167"/>
      <c r="G273" s="66">
        <f t="shared" si="23"/>
        <v>0</v>
      </c>
      <c r="H273" s="66">
        <f t="shared" si="24"/>
        <v>0</v>
      </c>
      <c r="I273" s="66">
        <f t="shared" si="25"/>
        <v>0</v>
      </c>
      <c r="J273" s="66">
        <f t="shared" si="26"/>
        <v>0</v>
      </c>
      <c r="L273" s="66"/>
      <c r="M273" s="66"/>
      <c r="N273" s="66"/>
      <c r="O273" s="66"/>
      <c r="Q273" s="66"/>
      <c r="R273" s="66"/>
      <c r="S273" s="66"/>
      <c r="T273" s="66"/>
      <c r="W273" s="167"/>
      <c r="X273" s="66"/>
      <c r="Z273" s="66">
        <f t="shared" si="27"/>
        <v>0</v>
      </c>
      <c r="AA273" s="66">
        <f t="shared" si="28"/>
        <v>0</v>
      </c>
      <c r="AB273" s="66">
        <f t="shared" si="29"/>
        <v>0</v>
      </c>
      <c r="AC273" s="66">
        <f t="shared" si="30"/>
        <v>0</v>
      </c>
    </row>
    <row r="274" spans="2:29">
      <c r="B274" s="67" t="s">
        <v>559</v>
      </c>
      <c r="C274" s="68" t="s">
        <v>186</v>
      </c>
      <c r="D274" s="68">
        <v>3</v>
      </c>
      <c r="E274" s="167"/>
      <c r="G274" s="66">
        <f t="shared" si="23"/>
        <v>0</v>
      </c>
      <c r="H274" s="66">
        <f t="shared" si="24"/>
        <v>0</v>
      </c>
      <c r="I274" s="66">
        <f t="shared" si="25"/>
        <v>0</v>
      </c>
      <c r="J274" s="66">
        <f t="shared" si="26"/>
        <v>0</v>
      </c>
      <c r="L274" s="66"/>
      <c r="M274" s="66"/>
      <c r="N274" s="66"/>
      <c r="O274" s="66"/>
      <c r="Q274" s="66"/>
      <c r="R274" s="66"/>
      <c r="S274" s="66"/>
      <c r="T274" s="66"/>
      <c r="W274" s="167"/>
      <c r="X274" s="66"/>
      <c r="Z274" s="66">
        <f t="shared" si="27"/>
        <v>0</v>
      </c>
      <c r="AA274" s="66">
        <f t="shared" si="28"/>
        <v>0</v>
      </c>
      <c r="AB274" s="66">
        <f t="shared" si="29"/>
        <v>0</v>
      </c>
      <c r="AC274" s="66">
        <f t="shared" si="30"/>
        <v>0</v>
      </c>
    </row>
    <row r="275" spans="2:29">
      <c r="B275" s="67" t="s">
        <v>560</v>
      </c>
      <c r="C275" s="68" t="s">
        <v>186</v>
      </c>
      <c r="D275" s="68">
        <v>3</v>
      </c>
      <c r="E275" s="167"/>
      <c r="G275" s="66">
        <f t="shared" si="23"/>
        <v>0</v>
      </c>
      <c r="H275" s="66">
        <f t="shared" si="24"/>
        <v>0</v>
      </c>
      <c r="I275" s="66">
        <f t="shared" si="25"/>
        <v>0</v>
      </c>
      <c r="J275" s="66">
        <f t="shared" si="26"/>
        <v>0</v>
      </c>
      <c r="L275" s="66"/>
      <c r="M275" s="66"/>
      <c r="N275" s="66"/>
      <c r="O275" s="66"/>
      <c r="Q275" s="66"/>
      <c r="R275" s="66"/>
      <c r="S275" s="66"/>
      <c r="T275" s="66"/>
      <c r="W275" s="167"/>
      <c r="X275" s="66"/>
      <c r="Z275" s="66">
        <f t="shared" si="27"/>
        <v>0</v>
      </c>
      <c r="AA275" s="66">
        <f t="shared" si="28"/>
        <v>0</v>
      </c>
      <c r="AB275" s="66">
        <f t="shared" si="29"/>
        <v>0</v>
      </c>
      <c r="AC275" s="66">
        <f t="shared" si="30"/>
        <v>0</v>
      </c>
    </row>
    <row r="276" spans="2:29">
      <c r="B276" s="67" t="s">
        <v>561</v>
      </c>
      <c r="C276" s="68" t="s">
        <v>186</v>
      </c>
      <c r="D276" s="68">
        <v>3</v>
      </c>
      <c r="E276" s="167"/>
      <c r="G276" s="66">
        <f t="shared" si="23"/>
        <v>0</v>
      </c>
      <c r="H276" s="66">
        <f t="shared" si="24"/>
        <v>0</v>
      </c>
      <c r="I276" s="66">
        <f t="shared" si="25"/>
        <v>0</v>
      </c>
      <c r="J276" s="66">
        <f t="shared" si="26"/>
        <v>0</v>
      </c>
      <c r="L276" s="66"/>
      <c r="M276" s="66"/>
      <c r="N276" s="66"/>
      <c r="O276" s="66"/>
      <c r="Q276" s="66"/>
      <c r="R276" s="66"/>
      <c r="S276" s="66"/>
      <c r="T276" s="66"/>
      <c r="W276" s="167"/>
      <c r="X276" s="66"/>
      <c r="Z276" s="66">
        <f t="shared" si="27"/>
        <v>0</v>
      </c>
      <c r="AA276" s="66">
        <f t="shared" si="28"/>
        <v>0</v>
      </c>
      <c r="AB276" s="66">
        <f t="shared" si="29"/>
        <v>0</v>
      </c>
      <c r="AC276" s="66">
        <f t="shared" si="30"/>
        <v>0</v>
      </c>
    </row>
    <row r="277" spans="2:29">
      <c r="B277" s="67" t="s">
        <v>562</v>
      </c>
      <c r="C277" s="68" t="s">
        <v>186</v>
      </c>
      <c r="D277" s="68">
        <v>3</v>
      </c>
      <c r="E277" s="167"/>
      <c r="G277" s="66">
        <f t="shared" si="23"/>
        <v>0</v>
      </c>
      <c r="H277" s="66">
        <f t="shared" si="24"/>
        <v>0</v>
      </c>
      <c r="I277" s="66">
        <f t="shared" si="25"/>
        <v>0</v>
      </c>
      <c r="J277" s="66">
        <f t="shared" si="26"/>
        <v>0</v>
      </c>
      <c r="L277" s="66"/>
      <c r="M277" s="66"/>
      <c r="N277" s="66"/>
      <c r="O277" s="66"/>
      <c r="Q277" s="66"/>
      <c r="R277" s="66"/>
      <c r="S277" s="66"/>
      <c r="T277" s="66"/>
      <c r="W277" s="167"/>
      <c r="X277" s="66"/>
      <c r="Z277" s="66">
        <f t="shared" si="27"/>
        <v>0</v>
      </c>
      <c r="AA277" s="66">
        <f t="shared" si="28"/>
        <v>0</v>
      </c>
      <c r="AB277" s="66">
        <f t="shared" si="29"/>
        <v>0</v>
      </c>
      <c r="AC277" s="66">
        <f t="shared" si="30"/>
        <v>0</v>
      </c>
    </row>
    <row r="278" spans="2:29">
      <c r="B278" s="67" t="s">
        <v>563</v>
      </c>
      <c r="C278" s="68" t="s">
        <v>186</v>
      </c>
      <c r="D278" s="68">
        <v>3</v>
      </c>
      <c r="E278" s="167"/>
      <c r="G278" s="66">
        <f t="shared" si="23"/>
        <v>0</v>
      </c>
      <c r="H278" s="66">
        <f t="shared" si="24"/>
        <v>0</v>
      </c>
      <c r="I278" s="66">
        <f t="shared" si="25"/>
        <v>0</v>
      </c>
      <c r="J278" s="66">
        <f t="shared" si="26"/>
        <v>0</v>
      </c>
      <c r="L278" s="66"/>
      <c r="M278" s="66"/>
      <c r="N278" s="66"/>
      <c r="O278" s="66"/>
      <c r="Q278" s="66"/>
      <c r="R278" s="66"/>
      <c r="S278" s="66"/>
      <c r="T278" s="66"/>
      <c r="W278" s="167"/>
      <c r="X278" s="66"/>
      <c r="Z278" s="66">
        <f t="shared" si="27"/>
        <v>0</v>
      </c>
      <c r="AA278" s="66">
        <f t="shared" si="28"/>
        <v>0</v>
      </c>
      <c r="AB278" s="66">
        <f t="shared" si="29"/>
        <v>0</v>
      </c>
      <c r="AC278" s="66">
        <f t="shared" si="30"/>
        <v>0</v>
      </c>
    </row>
    <row r="279" spans="2:29">
      <c r="B279" s="67" t="s">
        <v>564</v>
      </c>
      <c r="C279" s="68" t="s">
        <v>186</v>
      </c>
      <c r="D279" s="68">
        <v>3</v>
      </c>
      <c r="E279" s="167"/>
      <c r="G279" s="66">
        <f t="shared" si="23"/>
        <v>0</v>
      </c>
      <c r="H279" s="66">
        <f t="shared" si="24"/>
        <v>0</v>
      </c>
      <c r="I279" s="66">
        <f t="shared" si="25"/>
        <v>0</v>
      </c>
      <c r="J279" s="66">
        <f t="shared" si="26"/>
        <v>0</v>
      </c>
      <c r="L279" s="66"/>
      <c r="M279" s="66"/>
      <c r="N279" s="66"/>
      <c r="O279" s="66"/>
      <c r="Q279" s="66"/>
      <c r="R279" s="66"/>
      <c r="S279" s="66"/>
      <c r="T279" s="66"/>
      <c r="W279" s="167"/>
      <c r="X279" s="66"/>
      <c r="Z279" s="66">
        <f t="shared" si="27"/>
        <v>0</v>
      </c>
      <c r="AA279" s="66">
        <f t="shared" si="28"/>
        <v>0</v>
      </c>
      <c r="AB279" s="66">
        <f t="shared" si="29"/>
        <v>0</v>
      </c>
      <c r="AC279" s="66">
        <f t="shared" si="30"/>
        <v>0</v>
      </c>
    </row>
    <row r="280" spans="2:29">
      <c r="B280" s="67" t="s">
        <v>565</v>
      </c>
      <c r="C280" s="68" t="s">
        <v>186</v>
      </c>
      <c r="D280" s="68">
        <v>3</v>
      </c>
      <c r="E280" s="167"/>
      <c r="G280" s="66">
        <f t="shared" si="23"/>
        <v>0</v>
      </c>
      <c r="H280" s="66">
        <f t="shared" si="24"/>
        <v>0</v>
      </c>
      <c r="I280" s="66">
        <f t="shared" si="25"/>
        <v>0</v>
      </c>
      <c r="J280" s="66">
        <f t="shared" si="26"/>
        <v>0</v>
      </c>
      <c r="L280" s="66"/>
      <c r="M280" s="66"/>
      <c r="N280" s="66"/>
      <c r="O280" s="66"/>
      <c r="Q280" s="66"/>
      <c r="R280" s="66"/>
      <c r="S280" s="66"/>
      <c r="T280" s="66"/>
      <c r="W280" s="167"/>
      <c r="X280" s="66"/>
      <c r="Z280" s="66">
        <f t="shared" si="27"/>
        <v>0</v>
      </c>
      <c r="AA280" s="66">
        <f t="shared" si="28"/>
        <v>0</v>
      </c>
      <c r="AB280" s="66">
        <f t="shared" si="29"/>
        <v>0</v>
      </c>
      <c r="AC280" s="66">
        <f t="shared" si="30"/>
        <v>0</v>
      </c>
    </row>
    <row r="281" spans="2:29">
      <c r="B281" s="67" t="s">
        <v>566</v>
      </c>
      <c r="C281" s="68" t="s">
        <v>186</v>
      </c>
      <c r="D281" s="68">
        <v>3</v>
      </c>
      <c r="E281" s="167"/>
      <c r="G281" s="66">
        <f t="shared" si="23"/>
        <v>0</v>
      </c>
      <c r="H281" s="66">
        <f t="shared" si="24"/>
        <v>0</v>
      </c>
      <c r="I281" s="66">
        <f t="shared" si="25"/>
        <v>0</v>
      </c>
      <c r="J281" s="66">
        <f t="shared" si="26"/>
        <v>0</v>
      </c>
      <c r="L281" s="66"/>
      <c r="M281" s="66"/>
      <c r="N281" s="66"/>
      <c r="O281" s="66"/>
      <c r="Q281" s="66"/>
      <c r="R281" s="66"/>
      <c r="S281" s="66"/>
      <c r="T281" s="66"/>
      <c r="W281" s="167"/>
      <c r="X281" s="66"/>
      <c r="Z281" s="66">
        <f t="shared" si="27"/>
        <v>0</v>
      </c>
      <c r="AA281" s="66">
        <f t="shared" si="28"/>
        <v>0</v>
      </c>
      <c r="AB281" s="66">
        <f t="shared" si="29"/>
        <v>0</v>
      </c>
      <c r="AC281" s="66">
        <f t="shared" si="30"/>
        <v>0</v>
      </c>
    </row>
    <row r="282" spans="2:29">
      <c r="B282" s="67" t="s">
        <v>567</v>
      </c>
      <c r="C282" s="68" t="s">
        <v>186</v>
      </c>
      <c r="D282" s="68">
        <v>3</v>
      </c>
      <c r="E282" s="167"/>
      <c r="G282" s="66">
        <f t="shared" si="23"/>
        <v>0</v>
      </c>
      <c r="H282" s="66">
        <f t="shared" si="24"/>
        <v>0</v>
      </c>
      <c r="I282" s="66">
        <f t="shared" si="25"/>
        <v>0</v>
      </c>
      <c r="J282" s="66">
        <f t="shared" si="26"/>
        <v>0</v>
      </c>
      <c r="L282" s="66"/>
      <c r="M282" s="66"/>
      <c r="N282" s="66"/>
      <c r="O282" s="66"/>
      <c r="Q282" s="66"/>
      <c r="R282" s="66"/>
      <c r="S282" s="66"/>
      <c r="T282" s="66"/>
      <c r="W282" s="167"/>
      <c r="X282" s="66"/>
      <c r="Z282" s="66">
        <f t="shared" si="27"/>
        <v>0</v>
      </c>
      <c r="AA282" s="66">
        <f t="shared" si="28"/>
        <v>0</v>
      </c>
      <c r="AB282" s="66">
        <f t="shared" si="29"/>
        <v>0</v>
      </c>
      <c r="AC282" s="66">
        <f t="shared" si="30"/>
        <v>0</v>
      </c>
    </row>
    <row r="283" spans="2:29">
      <c r="B283" s="67" t="s">
        <v>568</v>
      </c>
      <c r="C283" s="68" t="s">
        <v>186</v>
      </c>
      <c r="D283" s="68">
        <v>3</v>
      </c>
      <c r="E283" s="167"/>
      <c r="G283" s="66">
        <f t="shared" si="23"/>
        <v>0</v>
      </c>
      <c r="H283" s="66">
        <f t="shared" si="24"/>
        <v>0</v>
      </c>
      <c r="I283" s="66">
        <f t="shared" si="25"/>
        <v>0</v>
      </c>
      <c r="J283" s="66">
        <f t="shared" si="26"/>
        <v>0</v>
      </c>
      <c r="L283" s="66"/>
      <c r="M283" s="66"/>
      <c r="N283" s="66"/>
      <c r="O283" s="66"/>
      <c r="Q283" s="66"/>
      <c r="R283" s="66"/>
      <c r="S283" s="66"/>
      <c r="T283" s="66"/>
      <c r="W283" s="167"/>
      <c r="X283" s="66"/>
      <c r="Z283" s="66">
        <f t="shared" si="27"/>
        <v>0</v>
      </c>
      <c r="AA283" s="66">
        <f t="shared" si="28"/>
        <v>0</v>
      </c>
      <c r="AB283" s="66">
        <f t="shared" si="29"/>
        <v>0</v>
      </c>
      <c r="AC283" s="66">
        <f t="shared" si="30"/>
        <v>0</v>
      </c>
    </row>
    <row r="284" spans="2:29">
      <c r="B284" s="67" t="s">
        <v>569</v>
      </c>
      <c r="C284" s="68" t="s">
        <v>186</v>
      </c>
      <c r="D284" s="68">
        <v>3</v>
      </c>
      <c r="E284" s="167"/>
      <c r="G284" s="66">
        <f t="shared" si="23"/>
        <v>0</v>
      </c>
      <c r="H284" s="66">
        <f t="shared" si="24"/>
        <v>0</v>
      </c>
      <c r="I284" s="66">
        <f t="shared" si="25"/>
        <v>0</v>
      </c>
      <c r="J284" s="66">
        <f t="shared" si="26"/>
        <v>0</v>
      </c>
      <c r="L284" s="66"/>
      <c r="M284" s="66"/>
      <c r="N284" s="66"/>
      <c r="O284" s="66"/>
      <c r="Q284" s="66"/>
      <c r="R284" s="66"/>
      <c r="S284" s="66"/>
      <c r="T284" s="66"/>
      <c r="W284" s="167"/>
      <c r="X284" s="66"/>
      <c r="Z284" s="66">
        <f t="shared" si="27"/>
        <v>0</v>
      </c>
      <c r="AA284" s="66">
        <f t="shared" si="28"/>
        <v>0</v>
      </c>
      <c r="AB284" s="66">
        <f t="shared" si="29"/>
        <v>0</v>
      </c>
      <c r="AC284" s="66">
        <f t="shared" si="30"/>
        <v>0</v>
      </c>
    </row>
    <row r="285" spans="2:29">
      <c r="B285" s="67" t="s">
        <v>570</v>
      </c>
      <c r="C285" s="68" t="s">
        <v>186</v>
      </c>
      <c r="D285" s="68">
        <v>3</v>
      </c>
      <c r="E285" s="167"/>
      <c r="G285" s="66">
        <f t="shared" si="23"/>
        <v>0</v>
      </c>
      <c r="H285" s="66">
        <f t="shared" si="24"/>
        <v>0</v>
      </c>
      <c r="I285" s="66">
        <f t="shared" si="25"/>
        <v>0</v>
      </c>
      <c r="J285" s="66">
        <f t="shared" si="26"/>
        <v>0</v>
      </c>
      <c r="L285" s="66"/>
      <c r="M285" s="66"/>
      <c r="N285" s="66"/>
      <c r="O285" s="66"/>
      <c r="Q285" s="66"/>
      <c r="R285" s="66"/>
      <c r="S285" s="66"/>
      <c r="T285" s="66"/>
      <c r="W285" s="167"/>
      <c r="X285" s="66"/>
      <c r="Z285" s="66">
        <f t="shared" si="27"/>
        <v>0</v>
      </c>
      <c r="AA285" s="66">
        <f t="shared" si="28"/>
        <v>0</v>
      </c>
      <c r="AB285" s="66">
        <f t="shared" si="29"/>
        <v>0</v>
      </c>
      <c r="AC285" s="66">
        <f t="shared" si="30"/>
        <v>0</v>
      </c>
    </row>
    <row r="286" spans="2:29">
      <c r="B286" s="67" t="s">
        <v>571</v>
      </c>
      <c r="C286" s="68" t="s">
        <v>186</v>
      </c>
      <c r="D286" s="68">
        <v>3</v>
      </c>
      <c r="E286" s="167"/>
      <c r="G286" s="66">
        <f t="shared" si="23"/>
        <v>0</v>
      </c>
      <c r="H286" s="66">
        <f t="shared" si="24"/>
        <v>0</v>
      </c>
      <c r="I286" s="66">
        <f t="shared" si="25"/>
        <v>0</v>
      </c>
      <c r="J286" s="66">
        <f t="shared" si="26"/>
        <v>0</v>
      </c>
      <c r="L286" s="66"/>
      <c r="M286" s="66"/>
      <c r="N286" s="66"/>
      <c r="O286" s="66"/>
      <c r="Q286" s="66"/>
      <c r="R286" s="66"/>
      <c r="S286" s="66"/>
      <c r="T286" s="66"/>
      <c r="W286" s="167"/>
      <c r="X286" s="66"/>
      <c r="Z286" s="66">
        <f t="shared" si="27"/>
        <v>0</v>
      </c>
      <c r="AA286" s="66">
        <f t="shared" si="28"/>
        <v>0</v>
      </c>
      <c r="AB286" s="66">
        <f t="shared" si="29"/>
        <v>0</v>
      </c>
      <c r="AC286" s="66">
        <f t="shared" si="30"/>
        <v>0</v>
      </c>
    </row>
    <row r="287" spans="2:29">
      <c r="B287" s="67" t="s">
        <v>572</v>
      </c>
      <c r="C287" s="68" t="s">
        <v>186</v>
      </c>
      <c r="D287" s="68">
        <v>3</v>
      </c>
      <c r="E287" s="167"/>
      <c r="G287" s="66">
        <f t="shared" si="23"/>
        <v>0</v>
      </c>
      <c r="H287" s="66">
        <f t="shared" si="24"/>
        <v>0</v>
      </c>
      <c r="I287" s="66">
        <f t="shared" si="25"/>
        <v>0</v>
      </c>
      <c r="J287" s="66">
        <f t="shared" si="26"/>
        <v>0</v>
      </c>
      <c r="L287" s="66"/>
      <c r="M287" s="66"/>
      <c r="N287" s="66"/>
      <c r="O287" s="66"/>
      <c r="Q287" s="66"/>
      <c r="R287" s="66"/>
      <c r="S287" s="66"/>
      <c r="T287" s="66"/>
      <c r="W287" s="167"/>
      <c r="X287" s="66"/>
      <c r="Z287" s="66">
        <f t="shared" si="27"/>
        <v>0</v>
      </c>
      <c r="AA287" s="66">
        <f t="shared" si="28"/>
        <v>0</v>
      </c>
      <c r="AB287" s="66">
        <f t="shared" si="29"/>
        <v>0</v>
      </c>
      <c r="AC287" s="66">
        <f t="shared" si="30"/>
        <v>0</v>
      </c>
    </row>
    <row r="288" spans="2:29">
      <c r="B288" s="67" t="s">
        <v>573</v>
      </c>
      <c r="C288" s="68" t="s">
        <v>186</v>
      </c>
      <c r="D288" s="68">
        <v>3</v>
      </c>
      <c r="E288" s="167"/>
      <c r="G288" s="66">
        <f t="shared" si="23"/>
        <v>0</v>
      </c>
      <c r="H288" s="66">
        <f t="shared" si="24"/>
        <v>0</v>
      </c>
      <c r="I288" s="66">
        <f t="shared" si="25"/>
        <v>0</v>
      </c>
      <c r="J288" s="66">
        <f t="shared" si="26"/>
        <v>0</v>
      </c>
      <c r="L288" s="66"/>
      <c r="M288" s="66"/>
      <c r="N288" s="66"/>
      <c r="O288" s="66"/>
      <c r="Q288" s="66"/>
      <c r="R288" s="66"/>
      <c r="S288" s="66"/>
      <c r="T288" s="66"/>
      <c r="W288" s="167"/>
      <c r="X288" s="66"/>
      <c r="Z288" s="66">
        <f t="shared" si="27"/>
        <v>0</v>
      </c>
      <c r="AA288" s="66">
        <f t="shared" si="28"/>
        <v>0</v>
      </c>
      <c r="AB288" s="66">
        <f t="shared" si="29"/>
        <v>0</v>
      </c>
      <c r="AC288" s="66">
        <f t="shared" si="30"/>
        <v>0</v>
      </c>
    </row>
    <row r="289" spans="1:31">
      <c r="B289" s="67" t="s">
        <v>574</v>
      </c>
      <c r="C289" s="68" t="s">
        <v>186</v>
      </c>
      <c r="D289" s="68">
        <v>3</v>
      </c>
      <c r="E289" s="167"/>
      <c r="G289" s="66">
        <f t="shared" si="23"/>
        <v>0</v>
      </c>
      <c r="H289" s="66">
        <f t="shared" si="24"/>
        <v>0</v>
      </c>
      <c r="I289" s="66">
        <f t="shared" si="25"/>
        <v>0</v>
      </c>
      <c r="J289" s="66">
        <f t="shared" si="26"/>
        <v>0</v>
      </c>
      <c r="L289" s="66"/>
      <c r="M289" s="66"/>
      <c r="N289" s="66"/>
      <c r="O289" s="66"/>
      <c r="Q289" s="66"/>
      <c r="R289" s="66"/>
      <c r="S289" s="66"/>
      <c r="T289" s="66"/>
      <c r="W289" s="167"/>
      <c r="X289" s="66"/>
      <c r="Z289" s="66">
        <f t="shared" si="27"/>
        <v>0</v>
      </c>
      <c r="AA289" s="66">
        <f t="shared" si="28"/>
        <v>0</v>
      </c>
      <c r="AB289" s="66">
        <f t="shared" si="29"/>
        <v>0</v>
      </c>
      <c r="AC289" s="66">
        <f t="shared" si="30"/>
        <v>0</v>
      </c>
    </row>
    <row r="290" spans="1:31">
      <c r="B290" s="67" t="s">
        <v>575</v>
      </c>
      <c r="C290" s="68" t="s">
        <v>186</v>
      </c>
      <c r="D290" s="68">
        <v>3</v>
      </c>
      <c r="E290" s="167"/>
      <c r="G290" s="66">
        <f t="shared" si="23"/>
        <v>0</v>
      </c>
      <c r="H290" s="66">
        <f t="shared" si="24"/>
        <v>0</v>
      </c>
      <c r="I290" s="66">
        <f t="shared" si="25"/>
        <v>0</v>
      </c>
      <c r="J290" s="66">
        <f t="shared" si="26"/>
        <v>0</v>
      </c>
      <c r="L290" s="66"/>
      <c r="M290" s="66"/>
      <c r="N290" s="66"/>
      <c r="O290" s="66"/>
      <c r="Q290" s="66"/>
      <c r="R290" s="66"/>
      <c r="S290" s="66"/>
      <c r="T290" s="66"/>
      <c r="W290" s="167"/>
      <c r="X290" s="66"/>
      <c r="Z290" s="66">
        <f t="shared" si="27"/>
        <v>0</v>
      </c>
      <c r="AA290" s="66">
        <f t="shared" si="28"/>
        <v>0</v>
      </c>
      <c r="AB290" s="66">
        <f t="shared" si="29"/>
        <v>0</v>
      </c>
      <c r="AC290" s="66">
        <f t="shared" si="30"/>
        <v>0</v>
      </c>
    </row>
    <row r="291" spans="1:31">
      <c r="B291" s="67" t="s">
        <v>576</v>
      </c>
      <c r="C291" s="68" t="s">
        <v>186</v>
      </c>
      <c r="D291" s="68">
        <v>3</v>
      </c>
      <c r="E291" s="167"/>
      <c r="G291" s="66">
        <f t="shared" si="23"/>
        <v>0</v>
      </c>
      <c r="H291" s="66">
        <f t="shared" si="24"/>
        <v>0</v>
      </c>
      <c r="I291" s="66">
        <f t="shared" si="25"/>
        <v>0</v>
      </c>
      <c r="J291" s="66">
        <f t="shared" si="26"/>
        <v>0</v>
      </c>
      <c r="L291" s="66"/>
      <c r="M291" s="66"/>
      <c r="N291" s="66"/>
      <c r="O291" s="66"/>
      <c r="Q291" s="66"/>
      <c r="R291" s="66"/>
      <c r="S291" s="66"/>
      <c r="T291" s="66"/>
      <c r="W291" s="167"/>
      <c r="X291" s="66"/>
      <c r="Z291" s="66">
        <f t="shared" si="27"/>
        <v>0</v>
      </c>
      <c r="AA291" s="66">
        <f t="shared" si="28"/>
        <v>0</v>
      </c>
      <c r="AB291" s="66">
        <f t="shared" si="29"/>
        <v>0</v>
      </c>
      <c r="AC291" s="66">
        <f t="shared" si="30"/>
        <v>0</v>
      </c>
    </row>
    <row r="292" spans="1:31">
      <c r="B292" s="67" t="s">
        <v>577</v>
      </c>
      <c r="C292" s="68" t="s">
        <v>186</v>
      </c>
      <c r="D292" s="68">
        <v>3</v>
      </c>
      <c r="E292" s="167"/>
      <c r="G292" s="66">
        <f t="shared" si="23"/>
        <v>0</v>
      </c>
      <c r="H292" s="66">
        <f t="shared" si="24"/>
        <v>0</v>
      </c>
      <c r="I292" s="66">
        <f t="shared" si="25"/>
        <v>0</v>
      </c>
      <c r="J292" s="66">
        <f t="shared" si="26"/>
        <v>0</v>
      </c>
      <c r="L292" s="66"/>
      <c r="M292" s="66"/>
      <c r="N292" s="66"/>
      <c r="O292" s="66"/>
      <c r="Q292" s="66"/>
      <c r="R292" s="66"/>
      <c r="S292" s="66"/>
      <c r="T292" s="66"/>
      <c r="W292" s="167"/>
      <c r="X292" s="66"/>
      <c r="Z292" s="66">
        <f t="shared" si="27"/>
        <v>0</v>
      </c>
      <c r="AA292" s="66">
        <f t="shared" si="28"/>
        <v>0</v>
      </c>
      <c r="AB292" s="66">
        <f t="shared" si="29"/>
        <v>0</v>
      </c>
      <c r="AC292" s="66">
        <f t="shared" si="30"/>
        <v>0</v>
      </c>
    </row>
    <row r="293" spans="1:31">
      <c r="B293" s="67" t="s">
        <v>578</v>
      </c>
      <c r="C293" s="68" t="s">
        <v>186</v>
      </c>
      <c r="D293" s="68">
        <v>3</v>
      </c>
      <c r="E293" s="167"/>
      <c r="G293" s="66">
        <f t="shared" si="23"/>
        <v>0</v>
      </c>
      <c r="H293" s="66">
        <f t="shared" si="24"/>
        <v>0</v>
      </c>
      <c r="I293" s="66">
        <f t="shared" si="25"/>
        <v>0</v>
      </c>
      <c r="J293" s="66">
        <f t="shared" si="26"/>
        <v>0</v>
      </c>
      <c r="L293" s="66"/>
      <c r="M293" s="66"/>
      <c r="N293" s="66"/>
      <c r="O293" s="66"/>
      <c r="Q293" s="66"/>
      <c r="R293" s="66"/>
      <c r="S293" s="66"/>
      <c r="T293" s="66"/>
      <c r="W293" s="167"/>
      <c r="X293" s="66"/>
      <c r="Z293" s="66">
        <f t="shared" si="27"/>
        <v>0</v>
      </c>
      <c r="AA293" s="66">
        <f t="shared" si="28"/>
        <v>0</v>
      </c>
      <c r="AB293" s="66">
        <f t="shared" si="29"/>
        <v>0</v>
      </c>
      <c r="AC293" s="66">
        <f t="shared" si="30"/>
        <v>0</v>
      </c>
    </row>
    <row r="294" spans="1:31">
      <c r="B294" s="67" t="s">
        <v>579</v>
      </c>
      <c r="C294" s="68" t="s">
        <v>186</v>
      </c>
      <c r="D294" s="68">
        <v>3</v>
      </c>
      <c r="E294" s="167"/>
      <c r="G294" s="66">
        <f t="shared" si="23"/>
        <v>0</v>
      </c>
      <c r="H294" s="66">
        <f t="shared" si="24"/>
        <v>0</v>
      </c>
      <c r="I294" s="66">
        <f t="shared" si="25"/>
        <v>0</v>
      </c>
      <c r="J294" s="66">
        <f t="shared" si="26"/>
        <v>0</v>
      </c>
      <c r="L294" s="66"/>
      <c r="M294" s="66"/>
      <c r="N294" s="66"/>
      <c r="O294" s="66"/>
      <c r="Q294" s="66"/>
      <c r="R294" s="66"/>
      <c r="S294" s="66"/>
      <c r="T294" s="66"/>
      <c r="W294" s="167"/>
      <c r="X294" s="66"/>
      <c r="Z294" s="66">
        <f t="shared" si="27"/>
        <v>0</v>
      </c>
      <c r="AA294" s="66">
        <f t="shared" si="28"/>
        <v>0</v>
      </c>
      <c r="AB294" s="66">
        <f t="shared" si="29"/>
        <v>0</v>
      </c>
      <c r="AC294" s="66">
        <f t="shared" si="30"/>
        <v>0</v>
      </c>
    </row>
    <row r="295" spans="1:31">
      <c r="B295" s="67" t="s">
        <v>580</v>
      </c>
      <c r="C295" s="68" t="s">
        <v>186</v>
      </c>
      <c r="D295" s="68">
        <v>3</v>
      </c>
      <c r="E295" s="167"/>
      <c r="G295" s="66">
        <f t="shared" si="23"/>
        <v>0</v>
      </c>
      <c r="H295" s="66">
        <f t="shared" si="24"/>
        <v>0</v>
      </c>
      <c r="I295" s="66">
        <f t="shared" si="25"/>
        <v>0</v>
      </c>
      <c r="J295" s="66">
        <f t="shared" si="26"/>
        <v>0</v>
      </c>
      <c r="L295" s="66"/>
      <c r="M295" s="66"/>
      <c r="N295" s="66"/>
      <c r="O295" s="66"/>
      <c r="Q295" s="66"/>
      <c r="R295" s="66"/>
      <c r="S295" s="66"/>
      <c r="T295" s="66"/>
      <c r="W295" s="167"/>
      <c r="X295" s="66"/>
      <c r="Z295" s="66">
        <f t="shared" si="27"/>
        <v>0</v>
      </c>
      <c r="AA295" s="66">
        <f t="shared" si="28"/>
        <v>0</v>
      </c>
      <c r="AB295" s="66">
        <f t="shared" si="29"/>
        <v>0</v>
      </c>
      <c r="AC295" s="66">
        <f t="shared" si="30"/>
        <v>0</v>
      </c>
    </row>
    <row r="296" spans="1:31">
      <c r="B296" s="67" t="s">
        <v>581</v>
      </c>
      <c r="C296" s="68" t="s">
        <v>186</v>
      </c>
      <c r="D296" s="68">
        <v>3</v>
      </c>
      <c r="E296" s="167"/>
      <c r="G296" s="66">
        <f t="shared" si="23"/>
        <v>0</v>
      </c>
      <c r="H296" s="66">
        <f t="shared" si="24"/>
        <v>0</v>
      </c>
      <c r="I296" s="66">
        <f t="shared" si="25"/>
        <v>0</v>
      </c>
      <c r="J296" s="66">
        <f t="shared" si="26"/>
        <v>0</v>
      </c>
      <c r="L296" s="66"/>
      <c r="M296" s="66"/>
      <c r="N296" s="66"/>
      <c r="O296" s="66"/>
      <c r="Q296" s="66"/>
      <c r="R296" s="66"/>
      <c r="S296" s="66"/>
      <c r="T296" s="66"/>
      <c r="W296" s="167"/>
      <c r="X296" s="66"/>
      <c r="Z296" s="66">
        <f t="shared" si="27"/>
        <v>0</v>
      </c>
      <c r="AA296" s="66">
        <f t="shared" si="28"/>
        <v>0</v>
      </c>
      <c r="AB296" s="66">
        <f t="shared" si="29"/>
        <v>0</v>
      </c>
      <c r="AC296" s="66">
        <f t="shared" si="30"/>
        <v>0</v>
      </c>
    </row>
    <row r="297" spans="1:31">
      <c r="B297" s="67" t="s">
        <v>582</v>
      </c>
      <c r="C297" s="68" t="s">
        <v>186</v>
      </c>
      <c r="D297" s="68">
        <v>3</v>
      </c>
      <c r="E297" s="167"/>
      <c r="G297" s="66">
        <f t="shared" si="23"/>
        <v>0</v>
      </c>
      <c r="H297" s="66">
        <f t="shared" si="24"/>
        <v>0</v>
      </c>
      <c r="I297" s="66">
        <f t="shared" si="25"/>
        <v>0</v>
      </c>
      <c r="J297" s="66">
        <f t="shared" si="26"/>
        <v>0</v>
      </c>
      <c r="L297" s="66"/>
      <c r="M297" s="66"/>
      <c r="N297" s="66"/>
      <c r="O297" s="66"/>
      <c r="Q297" s="66"/>
      <c r="R297" s="66"/>
      <c r="S297" s="66"/>
      <c r="T297" s="66"/>
      <c r="W297" s="167"/>
      <c r="X297" s="66"/>
      <c r="Z297" s="66">
        <f t="shared" si="27"/>
        <v>0</v>
      </c>
      <c r="AA297" s="66">
        <f t="shared" si="28"/>
        <v>0</v>
      </c>
      <c r="AB297" s="66">
        <f t="shared" si="29"/>
        <v>0</v>
      </c>
      <c r="AC297" s="66">
        <f t="shared" si="30"/>
        <v>0</v>
      </c>
    </row>
    <row r="298" spans="1:31">
      <c r="B298" s="67" t="s">
        <v>583</v>
      </c>
      <c r="C298" s="68" t="s">
        <v>186</v>
      </c>
      <c r="D298" s="68">
        <v>3</v>
      </c>
      <c r="E298" s="167"/>
      <c r="G298" s="66">
        <f t="shared" si="23"/>
        <v>0</v>
      </c>
      <c r="H298" s="66">
        <f t="shared" si="24"/>
        <v>0</v>
      </c>
      <c r="I298" s="66">
        <f t="shared" si="25"/>
        <v>0</v>
      </c>
      <c r="J298" s="66">
        <f t="shared" si="26"/>
        <v>0</v>
      </c>
      <c r="L298" s="66"/>
      <c r="M298" s="66"/>
      <c r="N298" s="66"/>
      <c r="O298" s="66"/>
      <c r="Q298" s="66"/>
      <c r="R298" s="66"/>
      <c r="S298" s="66"/>
      <c r="T298" s="66"/>
      <c r="W298" s="167"/>
      <c r="X298" s="66"/>
      <c r="Z298" s="66">
        <f t="shared" si="27"/>
        <v>0</v>
      </c>
      <c r="AA298" s="66">
        <f t="shared" si="28"/>
        <v>0</v>
      </c>
      <c r="AB298" s="66">
        <f t="shared" si="29"/>
        <v>0</v>
      </c>
      <c r="AC298" s="66">
        <f t="shared" si="30"/>
        <v>0</v>
      </c>
    </row>
    <row r="299" spans="1:31"/>
    <row r="300" spans="1:31" s="135" customFormat="1" ht="13.15">
      <c r="A300" s="134"/>
      <c r="B300" s="135" t="s">
        <v>584</v>
      </c>
      <c r="E300" s="268"/>
      <c r="G300" s="135">
        <f>SUM(G5:G298)</f>
        <v>0</v>
      </c>
      <c r="H300" s="135">
        <f t="shared" ref="H300:J300" si="31">SUM(H5:H298)</f>
        <v>0</v>
      </c>
      <c r="I300" s="135">
        <f t="shared" si="31"/>
        <v>0</v>
      </c>
      <c r="J300" s="135">
        <f t="shared" si="31"/>
        <v>0</v>
      </c>
      <c r="L300" s="135">
        <f>SUM(L5:L298)</f>
        <v>0</v>
      </c>
      <c r="M300" s="135">
        <f t="shared" ref="M300:O300" si="32">SUM(M5:M298)</f>
        <v>0</v>
      </c>
      <c r="N300" s="135">
        <f t="shared" si="32"/>
        <v>0</v>
      </c>
      <c r="O300" s="135">
        <f t="shared" si="32"/>
        <v>0</v>
      </c>
      <c r="Q300" s="135">
        <f>SUM(Q5:Q298)</f>
        <v>0</v>
      </c>
      <c r="R300" s="135">
        <f t="shared" ref="R300:T300" si="33">SUM(R5:R298)</f>
        <v>0</v>
      </c>
      <c r="S300" s="135">
        <f t="shared" si="33"/>
        <v>0</v>
      </c>
      <c r="T300" s="135">
        <f t="shared" si="33"/>
        <v>0</v>
      </c>
      <c r="W300" s="268"/>
    </row>
    <row r="301" spans="1:31"/>
    <row r="302" spans="1:31" ht="13.15">
      <c r="A302" s="298" t="s">
        <v>23</v>
      </c>
      <c r="B302" s="298"/>
      <c r="C302" s="298"/>
      <c r="D302" s="298"/>
      <c r="E302" s="298"/>
      <c r="F302" s="298"/>
      <c r="G302" s="298"/>
      <c r="H302" s="298"/>
      <c r="I302" s="298"/>
      <c r="J302" s="298"/>
      <c r="K302" s="298"/>
      <c r="L302" s="298"/>
      <c r="M302" s="298"/>
      <c r="N302" s="298"/>
      <c r="O302" s="298"/>
      <c r="P302" s="298"/>
      <c r="Q302" s="298"/>
      <c r="R302" s="298"/>
      <c r="S302" s="298"/>
      <c r="T302" s="298"/>
      <c r="U302" s="298"/>
      <c r="V302" s="298"/>
      <c r="W302" s="298"/>
      <c r="X302" s="298"/>
      <c r="Y302" s="298"/>
      <c r="Z302" s="298"/>
      <c r="AA302" s="298"/>
      <c r="AB302" s="298"/>
      <c r="AC302" s="298"/>
      <c r="AD302" s="298"/>
      <c r="AE302" s="298"/>
    </row>
    <row r="303" spans="1:31"/>
  </sheetData>
  <mergeCells count="4">
    <mergeCell ref="G3:J3"/>
    <mergeCell ref="L3:O3"/>
    <mergeCell ref="Q3:T3"/>
    <mergeCell ref="Z3:AC3"/>
  </mergeCells>
  <phoneticPr fontId="7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F3F99-15E6-4B85-9A46-AE534195365C}">
  <sheetPr>
    <tabColor rgb="FFFFDB8E"/>
  </sheetPr>
  <dimension ref="A1:Q35"/>
  <sheetViews>
    <sheetView workbookViewId="0">
      <selection activeCell="C27" sqref="C27"/>
    </sheetView>
  </sheetViews>
  <sheetFormatPr defaultColWidth="0" defaultRowHeight="12.75" zeroHeight="1"/>
  <cols>
    <col min="1" max="1" width="9" style="63" customWidth="1"/>
    <col min="2" max="2" width="19.85546875" style="63" customWidth="1"/>
    <col min="3" max="3" width="17.140625" style="63" customWidth="1"/>
    <col min="4" max="8" width="13.85546875" style="63" customWidth="1"/>
    <col min="9" max="9" width="9" style="63" customWidth="1"/>
    <col min="10" max="17" width="0" style="63" hidden="1" customWidth="1"/>
    <col min="18" max="16384" width="9" style="63" hidden="1"/>
  </cols>
  <sheetData>
    <row r="1" spans="1:17" s="104" customFormat="1" ht="47.65">
      <c r="A1" s="111" t="e">
        <f ca="1" xml:space="preserve"> RIGHT(CELL("filename", A1), LEN(CELL("filename", A1)) - SEARCH("]", CELL("filename", A1)))</f>
        <v>#VALUE!</v>
      </c>
      <c r="B1" s="103"/>
      <c r="E1" s="159"/>
      <c r="F1" s="154"/>
      <c r="G1" s="155"/>
      <c r="H1" s="154"/>
      <c r="I1" s="154"/>
      <c r="J1" s="154"/>
      <c r="K1" s="154"/>
      <c r="L1" s="154"/>
      <c r="M1" s="154"/>
      <c r="N1" s="154"/>
      <c r="O1" s="154"/>
      <c r="P1" s="154"/>
      <c r="Q1" s="154"/>
    </row>
    <row r="2" spans="1:17"/>
    <row r="3" spans="1:17"/>
    <row r="4" spans="1:17" ht="27" customHeight="1">
      <c r="B4" s="253" t="s">
        <v>585</v>
      </c>
      <c r="C4" s="254" t="s">
        <v>179</v>
      </c>
      <c r="D4" s="255" t="s">
        <v>586</v>
      </c>
      <c r="E4" s="256" t="s">
        <v>587</v>
      </c>
      <c r="F4" s="256" t="s">
        <v>181</v>
      </c>
      <c r="G4" s="255" t="s">
        <v>588</v>
      </c>
      <c r="H4" s="255" t="s">
        <v>589</v>
      </c>
    </row>
    <row r="5" spans="1:17" ht="14.25" customHeight="1">
      <c r="B5" s="253" t="s">
        <v>154</v>
      </c>
      <c r="C5" s="254"/>
      <c r="D5" s="255" t="s">
        <v>280</v>
      </c>
      <c r="E5" s="256" t="s">
        <v>280</v>
      </c>
      <c r="F5" s="256" t="s">
        <v>186</v>
      </c>
      <c r="G5" s="255" t="s">
        <v>186</v>
      </c>
      <c r="H5" s="255" t="s">
        <v>186</v>
      </c>
    </row>
    <row r="6" spans="1:17">
      <c r="B6" s="66" t="s">
        <v>193</v>
      </c>
      <c r="C6" s="167" t="s">
        <v>200</v>
      </c>
      <c r="D6" s="210">
        <v>0</v>
      </c>
      <c r="E6" s="210">
        <v>0</v>
      </c>
      <c r="F6" s="66">
        <v>41.841575342465759</v>
      </c>
      <c r="G6" s="66">
        <v>52.985999999999997</v>
      </c>
      <c r="H6" s="66">
        <v>0</v>
      </c>
    </row>
    <row r="7" spans="1:17">
      <c r="B7" s="66" t="s">
        <v>193</v>
      </c>
      <c r="C7" s="167" t="s">
        <v>590</v>
      </c>
      <c r="D7" s="210">
        <v>0</v>
      </c>
      <c r="E7" s="210">
        <v>0</v>
      </c>
      <c r="F7" s="66">
        <v>0</v>
      </c>
      <c r="G7" s="66">
        <v>0</v>
      </c>
      <c r="H7" s="66">
        <v>0</v>
      </c>
    </row>
    <row r="8" spans="1:17">
      <c r="B8" s="66" t="s">
        <v>193</v>
      </c>
      <c r="C8" s="167" t="s">
        <v>591</v>
      </c>
      <c r="D8" s="210">
        <v>106</v>
      </c>
      <c r="E8" s="210">
        <v>422317.62</v>
      </c>
      <c r="F8" s="66">
        <v>740.32391508439491</v>
      </c>
      <c r="G8" s="66">
        <v>809.41200000000003</v>
      </c>
      <c r="H8" s="66">
        <v>466.92099999999999</v>
      </c>
    </row>
    <row r="9" spans="1:17">
      <c r="B9" s="66" t="s">
        <v>193</v>
      </c>
      <c r="C9" s="167" t="s">
        <v>592</v>
      </c>
      <c r="D9" s="210">
        <v>7</v>
      </c>
      <c r="E9" s="242">
        <v>243105</v>
      </c>
      <c r="F9" s="66">
        <v>196.3467</v>
      </c>
      <c r="G9" s="66">
        <v>218.05099999999999</v>
      </c>
      <c r="H9" s="66">
        <v>187.08799999999999</v>
      </c>
    </row>
    <row r="10" spans="1:17">
      <c r="B10" s="66" t="s">
        <v>193</v>
      </c>
      <c r="C10" s="167" t="s">
        <v>593</v>
      </c>
      <c r="D10" s="210">
        <v>99</v>
      </c>
      <c r="E10" s="210">
        <v>7344</v>
      </c>
      <c r="F10" s="66">
        <v>1219.0374907682067</v>
      </c>
      <c r="G10" s="66">
        <v>1516.539</v>
      </c>
      <c r="H10" s="66">
        <v>568.14</v>
      </c>
    </row>
    <row r="11" spans="1:17">
      <c r="B11" s="66" t="s">
        <v>192</v>
      </c>
      <c r="C11" s="167" t="s">
        <v>200</v>
      </c>
      <c r="D11" s="210">
        <v>0</v>
      </c>
      <c r="E11" s="210">
        <v>0</v>
      </c>
      <c r="F11" s="66">
        <v>40.509041095890417</v>
      </c>
      <c r="G11" s="66">
        <v>43.146999999999998</v>
      </c>
      <c r="H11" s="66">
        <v>40.371000000000002</v>
      </c>
    </row>
    <row r="12" spans="1:17">
      <c r="B12" s="66" t="s">
        <v>192</v>
      </c>
      <c r="C12" s="167" t="s">
        <v>590</v>
      </c>
      <c r="D12" s="242">
        <v>37</v>
      </c>
      <c r="E12" s="242">
        <v>1819909</v>
      </c>
      <c r="F12" s="66">
        <v>234.00810000000001</v>
      </c>
      <c r="G12" s="66">
        <v>260.00900000000001</v>
      </c>
      <c r="H12" s="66">
        <v>77.688999999999993</v>
      </c>
    </row>
    <row r="13" spans="1:17">
      <c r="B13" s="66" t="s">
        <v>192</v>
      </c>
      <c r="C13" s="167" t="s">
        <v>591</v>
      </c>
      <c r="D13" s="210">
        <v>209</v>
      </c>
      <c r="E13" s="210">
        <v>469766</v>
      </c>
      <c r="F13" s="66">
        <v>1011.5484766613928</v>
      </c>
      <c r="G13" s="66">
        <v>1132.3319999999999</v>
      </c>
      <c r="H13" s="66">
        <v>264.21899999999999</v>
      </c>
    </row>
    <row r="14" spans="1:17">
      <c r="B14" s="66" t="s">
        <v>192</v>
      </c>
      <c r="C14" s="167" t="s">
        <v>592</v>
      </c>
      <c r="D14" s="210">
        <v>0</v>
      </c>
      <c r="E14" s="210">
        <v>0</v>
      </c>
      <c r="F14" s="66">
        <v>17.951812829396147</v>
      </c>
      <c r="G14" s="66">
        <v>18.953999999999997</v>
      </c>
      <c r="H14" s="66">
        <v>0</v>
      </c>
    </row>
    <row r="15" spans="1:17">
      <c r="B15" s="66" t="s">
        <v>192</v>
      </c>
      <c r="C15" s="167" t="s">
        <v>593</v>
      </c>
      <c r="D15" s="210">
        <v>90</v>
      </c>
      <c r="E15" s="210">
        <v>1561.34</v>
      </c>
      <c r="F15" s="66">
        <v>377.21729492134818</v>
      </c>
      <c r="G15" s="66">
        <v>354.93599999999998</v>
      </c>
      <c r="H15" s="66">
        <v>170.59299999999999</v>
      </c>
    </row>
    <row r="16" spans="1:17"/>
    <row r="17" spans="2:3"/>
    <row r="18" spans="2:3" s="266" customFormat="1">
      <c r="B18" s="266" t="s">
        <v>594</v>
      </c>
    </row>
    <row r="19" spans="2:3"/>
    <row r="20" spans="2:3">
      <c r="B20" s="254" t="s">
        <v>179</v>
      </c>
      <c r="C20" s="253" t="s">
        <v>595</v>
      </c>
    </row>
    <row r="21" spans="2:3">
      <c r="B21" s="254" t="s">
        <v>154</v>
      </c>
      <c r="C21" s="253" t="s">
        <v>251</v>
      </c>
    </row>
    <row r="22" spans="2:3">
      <c r="B22" s="167" t="s">
        <v>200</v>
      </c>
      <c r="C22" s="66"/>
    </row>
    <row r="23" spans="2:3">
      <c r="B23" s="167" t="s">
        <v>590</v>
      </c>
      <c r="C23" s="66"/>
    </row>
    <row r="24" spans="2:3">
      <c r="B24" s="167" t="s">
        <v>591</v>
      </c>
      <c r="C24" s="66"/>
    </row>
    <row r="25" spans="2:3">
      <c r="B25" s="167" t="s">
        <v>592</v>
      </c>
      <c r="C25" s="66"/>
    </row>
    <row r="26" spans="2:3">
      <c r="B26" s="167" t="s">
        <v>593</v>
      </c>
      <c r="C26" s="66"/>
    </row>
    <row r="27" spans="2:3">
      <c r="B27" s="167" t="s">
        <v>200</v>
      </c>
      <c r="C27" s="66"/>
    </row>
    <row r="28" spans="2:3">
      <c r="B28" s="167" t="s">
        <v>590</v>
      </c>
      <c r="C28" s="66"/>
    </row>
    <row r="29" spans="2:3">
      <c r="B29" s="167" t="s">
        <v>591</v>
      </c>
      <c r="C29" s="66"/>
    </row>
    <row r="30" spans="2:3">
      <c r="B30" s="167" t="s">
        <v>592</v>
      </c>
      <c r="C30" s="66"/>
    </row>
    <row r="31" spans="2:3">
      <c r="B31" s="167" t="s">
        <v>593</v>
      </c>
      <c r="C31" s="66"/>
    </row>
    <row r="32" spans="2:3"/>
    <row r="33" spans="1:16"/>
    <row r="34" spans="1:16" ht="13.15">
      <c r="A34" s="298" t="s">
        <v>23</v>
      </c>
      <c r="B34" s="298"/>
      <c r="C34" s="298"/>
      <c r="D34" s="298"/>
      <c r="E34" s="298"/>
      <c r="F34" s="298"/>
      <c r="G34" s="298"/>
      <c r="H34" s="298"/>
      <c r="I34" s="298"/>
      <c r="J34" s="298"/>
      <c r="K34" s="298"/>
      <c r="L34" s="298"/>
      <c r="M34" s="298"/>
      <c r="N34" s="298"/>
      <c r="O34" s="298"/>
      <c r="P34" s="298"/>
    </row>
    <row r="35" spans="1:16"/>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E3B43-8504-4C07-BD2D-7AE879058447}">
  <sheetPr>
    <tabColor theme="5"/>
  </sheetPr>
  <dimension ref="A1"/>
  <sheetViews>
    <sheetView workbookViewId="0">
      <selection activeCell="K48" sqref="K48"/>
    </sheetView>
  </sheetViews>
  <sheetFormatPr defaultRowHeight="12.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181F-9B71-4FE7-80E8-0B869BB4D855}">
  <sheetPr>
    <tabColor theme="5"/>
  </sheetPr>
  <dimension ref="A1:Q14"/>
  <sheetViews>
    <sheetView workbookViewId="0">
      <selection activeCell="C6" sqref="C6"/>
    </sheetView>
  </sheetViews>
  <sheetFormatPr defaultColWidth="0" defaultRowHeight="12.75" customHeight="1" zeroHeight="1"/>
  <cols>
    <col min="1" max="1" width="9" style="63" customWidth="1"/>
    <col min="2" max="2" width="19.7109375" style="63" customWidth="1"/>
    <col min="3" max="3" width="20.85546875" style="63" customWidth="1"/>
    <col min="4" max="4" width="18" style="63" customWidth="1"/>
    <col min="5" max="5" width="15.5703125" style="63" customWidth="1"/>
    <col min="6" max="6" width="14.28515625" style="63" customWidth="1"/>
    <col min="7" max="7" width="20" style="63" customWidth="1"/>
    <col min="8" max="9" width="9" style="63" customWidth="1"/>
    <col min="10" max="17" width="0" style="63" hidden="1" customWidth="1"/>
    <col min="18" max="16384" width="9" style="63" hidden="1"/>
  </cols>
  <sheetData>
    <row r="1" spans="1:17" s="104" customFormat="1" ht="47.65">
      <c r="A1" s="111" t="e">
        <f ca="1" xml:space="preserve"> RIGHT(CELL("filename", A1), LEN(CELL("filename", A1)) - SEARCH("]", CELL("filename", A1)))</f>
        <v>#VALUE!</v>
      </c>
      <c r="B1" s="103"/>
      <c r="E1" s="159"/>
      <c r="F1" s="154"/>
      <c r="G1" s="155"/>
      <c r="H1" s="154"/>
      <c r="I1" s="154"/>
      <c r="J1" s="154"/>
      <c r="K1" s="154"/>
      <c r="L1" s="154"/>
      <c r="M1" s="154"/>
      <c r="N1" s="154"/>
      <c r="O1" s="154"/>
      <c r="P1" s="154"/>
      <c r="Q1" s="154"/>
    </row>
    <row r="2" spans="1:17"/>
    <row r="3" spans="1:17">
      <c r="B3" s="66" t="s">
        <v>585</v>
      </c>
      <c r="C3" s="66"/>
    </row>
    <row r="4" spans="1:17"/>
    <row r="5" spans="1:17" ht="25.5">
      <c r="B5" s="198" t="s">
        <v>179</v>
      </c>
      <c r="C5" s="240" t="str">
        <f>Ofwat_Input!D4</f>
        <v>Total PCD schemes</v>
      </c>
      <c r="D5" s="240" t="str">
        <f>Ofwat_Input!E4</f>
        <v>Population equivalent</v>
      </c>
      <c r="E5" s="240" t="str">
        <f>Ofwat_Input!F4</f>
        <v>Total allowance</v>
      </c>
      <c r="F5" s="240" t="str">
        <f>Ofwat_Input!G4</f>
        <v xml:space="preserve">BP expenditure </v>
      </c>
      <c r="G5" s="240" t="str">
        <f>Ofwat_Input!H4</f>
        <v xml:space="preserve">DM allowance - CAP </v>
      </c>
    </row>
    <row r="6" spans="1:17">
      <c r="B6" s="167" t="s">
        <v>200</v>
      </c>
      <c r="C6" s="66" t="str" cm="1">
        <f t="array" ref="C6">_xlfn.IFNA(_xlfn.IFS($C$3="TMS",INDEX(Ofwat_Input!$D$6:$H$10,MATCH($B6,Ofwat_Input!$C$6:$C$10,0),MATCH(C$5,Ofwat_Input!$D$4:$H$4,0)),$C$3="SRN",INDEX(Ofwat_Input!$D$11:$H$15,MATCH($B6,Ofwat_Input!$C$11:$C$15,0),MATCH(C$5,Ofwat_Input!$D$4:$H$4,0))),"")</f>
        <v/>
      </c>
      <c r="D6" s="66" t="str" cm="1">
        <f t="array" ref="D6">_xlfn.IFNA(_xlfn.IFS($C$3="TMS",INDEX(Ofwat_Input!$D$6:$H$10,MATCH($B6,Ofwat_Input!$C$6:$C$10,0),MATCH(D$5,Ofwat_Input!$D$4:$H$4,0)),$C$3="SRN",INDEX(Ofwat_Input!$D$11:$H$15,MATCH($B6,Ofwat_Input!$C$11:$C$15,0),MATCH(D$5,Ofwat_Input!$D$4:$H$4,0))),"")</f>
        <v/>
      </c>
      <c r="E6" s="66" t="str" cm="1">
        <f t="array" ref="E6">_xlfn.IFNA(_xlfn.IFS($C$3="TMS",INDEX(Ofwat_Input!$D$6:$H$10,MATCH($B6,Ofwat_Input!$C$6:$C$10,0),MATCH(E$5,Ofwat_Input!$D$4:$H$4,0)),$C$3="SRN",INDEX(Ofwat_Input!$D$11:$H$15,MATCH($B6,Ofwat_Input!$C$11:$C$15,0),MATCH(E$5,Ofwat_Input!$D$4:$H$4,0))),"")</f>
        <v/>
      </c>
      <c r="F6" s="66" t="str" cm="1">
        <f t="array" ref="F6">_xlfn.IFNA(_xlfn.IFS($C$3="TMS",INDEX(Ofwat_Input!$D$6:$H$10,MATCH($B6,Ofwat_Input!$C$6:$C$10,0),MATCH(F$5,Ofwat_Input!$D$4:$H$4,0)),$C$3="SRN",INDEX(Ofwat_Input!$D$11:$H$15,MATCH($B6,Ofwat_Input!$C$11:$C$15,0),MATCH(F$5,Ofwat_Input!$D$4:$H$4,0))),"")</f>
        <v/>
      </c>
      <c r="G6" s="66" t="str" cm="1">
        <f t="array" ref="G6">_xlfn.IFNA(_xlfn.IFS($C$3="TMS",INDEX(Ofwat_Input!$D$6:$H$10,MATCH($B6,Ofwat_Input!$C$6:$C$10,0),MATCH(G$5,Ofwat_Input!$D$4:$H$4,0)),$C$3="SRN",INDEX(Ofwat_Input!$D$11:$H$15,MATCH($B6,Ofwat_Input!$C$11:$C$15,0),MATCH(G$5,Ofwat_Input!$D$4:$H$4,0))),"")</f>
        <v/>
      </c>
    </row>
    <row r="7" spans="1:17">
      <c r="B7" s="167" t="s">
        <v>590</v>
      </c>
      <c r="C7" s="66" t="str" cm="1">
        <f t="array" ref="C7">_xlfn.IFNA(_xlfn.IFS($C$3="TMS",INDEX(Ofwat_Input!$D$6:$H$10,MATCH($B7,Ofwat_Input!$C$6:$C$10,0),MATCH(C$5,Ofwat_Input!$D$4:$H$4,0)),$C$3="SRN",INDEX(Ofwat_Input!$D$11:$H$15,MATCH($B7,Ofwat_Input!$C$11:$C$15,0),MATCH(C$5,Ofwat_Input!$D$4:$H$4,0))),"")</f>
        <v/>
      </c>
      <c r="D7" s="66" t="str" cm="1">
        <f t="array" ref="D7">_xlfn.IFNA(_xlfn.IFS($C$3="TMS",INDEX(Ofwat_Input!$D$6:$H$10,MATCH($B7,Ofwat_Input!$C$6:$C$10,0),MATCH(D$5,Ofwat_Input!$D$4:$H$4,0)),$C$3="SRN",INDEX(Ofwat_Input!$D$11:$H$15,MATCH($B7,Ofwat_Input!$C$11:$C$15,0),MATCH(D$5,Ofwat_Input!$D$4:$H$4,0))),"")</f>
        <v/>
      </c>
      <c r="E7" s="66" t="str" cm="1">
        <f t="array" ref="E7">_xlfn.IFNA(_xlfn.IFS($C$3="TMS",INDEX(Ofwat_Input!$D$6:$H$10,MATCH($B7,Ofwat_Input!$C$6:$C$10,0),MATCH(E$5,Ofwat_Input!$D$4:$H$4,0)),$C$3="SRN",INDEX(Ofwat_Input!$D$11:$H$15,MATCH($B7,Ofwat_Input!$C$11:$C$15,0),MATCH(E$5,Ofwat_Input!$D$4:$H$4,0))),"")</f>
        <v/>
      </c>
      <c r="F7" s="66" t="str" cm="1">
        <f t="array" ref="F7">_xlfn.IFNA(_xlfn.IFS($C$3="TMS",INDEX(Ofwat_Input!$D$6:$H$10,MATCH($B7,Ofwat_Input!$C$6:$C$10,0),MATCH(F$5,Ofwat_Input!$D$4:$H$4,0)),$C$3="SRN",INDEX(Ofwat_Input!$D$11:$H$15,MATCH($B7,Ofwat_Input!$C$11:$C$15,0),MATCH(F$5,Ofwat_Input!$D$4:$H$4,0))),"")</f>
        <v/>
      </c>
      <c r="G7" s="66" t="str" cm="1">
        <f t="array" ref="G7">_xlfn.IFNA(_xlfn.IFS($C$3="TMS",INDEX(Ofwat_Input!$D$6:$H$10,MATCH($B7,Ofwat_Input!$C$6:$C$10,0),MATCH(G$5,Ofwat_Input!$D$4:$H$4,0)),$C$3="SRN",INDEX(Ofwat_Input!$D$11:$H$15,MATCH($B7,Ofwat_Input!$C$11:$C$15,0),MATCH(G$5,Ofwat_Input!$D$4:$H$4,0))),"")</f>
        <v/>
      </c>
    </row>
    <row r="8" spans="1:17">
      <c r="B8" s="167" t="s">
        <v>591</v>
      </c>
      <c r="C8" s="66" t="str" cm="1">
        <f t="array" ref="C8">_xlfn.IFNA(_xlfn.IFS($C$3="TMS",INDEX(Ofwat_Input!$D$6:$H$10,MATCH($B8,Ofwat_Input!$C$6:$C$10,0),MATCH(C$5,Ofwat_Input!$D$4:$H$4,0)),$C$3="SRN",INDEX(Ofwat_Input!$D$11:$H$15,MATCH($B8,Ofwat_Input!$C$11:$C$15,0),MATCH(C$5,Ofwat_Input!$D$4:$H$4,0))),"")</f>
        <v/>
      </c>
      <c r="D8" s="66" t="str" cm="1">
        <f t="array" ref="D8">_xlfn.IFNA(_xlfn.IFS($C$3="TMS",INDEX(Ofwat_Input!$D$6:$H$10,MATCH($B8,Ofwat_Input!$C$6:$C$10,0),MATCH(D$5,Ofwat_Input!$D$4:$H$4,0)),$C$3="SRN",INDEX(Ofwat_Input!$D$11:$H$15,MATCH($B8,Ofwat_Input!$C$11:$C$15,0),MATCH(D$5,Ofwat_Input!$D$4:$H$4,0))),"")</f>
        <v/>
      </c>
      <c r="E8" s="66" t="str" cm="1">
        <f t="array" ref="E8">_xlfn.IFNA(_xlfn.IFS($C$3="TMS",INDEX(Ofwat_Input!$D$6:$H$10,MATCH($B8,Ofwat_Input!$C$6:$C$10,0),MATCH(E$5,Ofwat_Input!$D$4:$H$4,0)),$C$3="SRN",INDEX(Ofwat_Input!$D$11:$H$15,MATCH($B8,Ofwat_Input!$C$11:$C$15,0),MATCH(E$5,Ofwat_Input!$D$4:$H$4,0))),"")</f>
        <v/>
      </c>
      <c r="F8" s="66" t="str" cm="1">
        <f t="array" ref="F8">_xlfn.IFNA(_xlfn.IFS($C$3="TMS",INDEX(Ofwat_Input!$D$6:$H$10,MATCH($B8,Ofwat_Input!$C$6:$C$10,0),MATCH(F$5,Ofwat_Input!$D$4:$H$4,0)),$C$3="SRN",INDEX(Ofwat_Input!$D$11:$H$15,MATCH($B8,Ofwat_Input!$C$11:$C$15,0),MATCH(F$5,Ofwat_Input!$D$4:$H$4,0))),"")</f>
        <v/>
      </c>
      <c r="G8" s="66" t="str" cm="1">
        <f t="array" ref="G8">_xlfn.IFNA(_xlfn.IFS($C$3="TMS",INDEX(Ofwat_Input!$D$6:$H$10,MATCH($B8,Ofwat_Input!$C$6:$C$10,0),MATCH(G$5,Ofwat_Input!$D$4:$H$4,0)),$C$3="SRN",INDEX(Ofwat_Input!$D$11:$H$15,MATCH($B8,Ofwat_Input!$C$11:$C$15,0),MATCH(G$5,Ofwat_Input!$D$4:$H$4,0))),"")</f>
        <v/>
      </c>
    </row>
    <row r="9" spans="1:17">
      <c r="B9" s="167" t="s">
        <v>592</v>
      </c>
      <c r="C9" s="66" t="str" cm="1">
        <f t="array" ref="C9">_xlfn.IFNA(_xlfn.IFS($C$3="TMS",INDEX(Ofwat_Input!$D$6:$H$10,MATCH($B9,Ofwat_Input!$C$6:$C$10,0),MATCH(C$5,Ofwat_Input!$D$4:$H$4,0)),$C$3="SRN",INDEX(Ofwat_Input!$D$11:$H$15,MATCH($B9,Ofwat_Input!$C$11:$C$15,0),MATCH(C$5,Ofwat_Input!$D$4:$H$4,0))),"")</f>
        <v/>
      </c>
      <c r="D9" s="66" t="str" cm="1">
        <f t="array" ref="D9">_xlfn.IFNA(_xlfn.IFS($C$3="TMS",INDEX(Ofwat_Input!$D$6:$H$10,MATCH($B9,Ofwat_Input!$C$6:$C$10,0),MATCH(D$5,Ofwat_Input!$D$4:$H$4,0)),$C$3="SRN",INDEX(Ofwat_Input!$D$11:$H$15,MATCH($B9,Ofwat_Input!$C$11:$C$15,0),MATCH(D$5,Ofwat_Input!$D$4:$H$4,0))),"")</f>
        <v/>
      </c>
      <c r="E9" s="66" t="str" cm="1">
        <f t="array" ref="E9">_xlfn.IFNA(_xlfn.IFS($C$3="TMS",INDEX(Ofwat_Input!$D$6:$H$10,MATCH($B9,Ofwat_Input!$C$6:$C$10,0),MATCH(E$5,Ofwat_Input!$D$4:$H$4,0)),$C$3="SRN",INDEX(Ofwat_Input!$D$11:$H$15,MATCH($B9,Ofwat_Input!$C$11:$C$15,0),MATCH(E$5,Ofwat_Input!$D$4:$H$4,0))),"")</f>
        <v/>
      </c>
      <c r="F9" s="66" t="str" cm="1">
        <f t="array" ref="F9">_xlfn.IFNA(_xlfn.IFS($C$3="TMS",INDEX(Ofwat_Input!$D$6:$H$10,MATCH($B9,Ofwat_Input!$C$6:$C$10,0),MATCH(F$5,Ofwat_Input!$D$4:$H$4,0)),$C$3="SRN",INDEX(Ofwat_Input!$D$11:$H$15,MATCH($B9,Ofwat_Input!$C$11:$C$15,0),MATCH(F$5,Ofwat_Input!$D$4:$H$4,0))),"")</f>
        <v/>
      </c>
      <c r="G9" s="66" t="str" cm="1">
        <f t="array" ref="G9">_xlfn.IFNA(_xlfn.IFS($C$3="TMS",INDEX(Ofwat_Input!$D$6:$H$10,MATCH($B9,Ofwat_Input!$C$6:$C$10,0),MATCH(G$5,Ofwat_Input!$D$4:$H$4,0)),$C$3="SRN",INDEX(Ofwat_Input!$D$11:$H$15,MATCH($B9,Ofwat_Input!$C$11:$C$15,0),MATCH(G$5,Ofwat_Input!$D$4:$H$4,0))),"")</f>
        <v/>
      </c>
    </row>
    <row r="10" spans="1:17">
      <c r="B10" s="167" t="s">
        <v>593</v>
      </c>
      <c r="C10" s="66" t="str" cm="1">
        <f t="array" ref="C10">_xlfn.IFNA(_xlfn.IFS($C$3="TMS",INDEX(Ofwat_Input!$D$6:$H$10,MATCH($B10,Ofwat_Input!$C$6:$C$10,0),MATCH(C$5,Ofwat_Input!$D$4:$H$4,0)),$C$3="SRN",INDEX(Ofwat_Input!$D$11:$H$15,MATCH($B10,Ofwat_Input!$C$11:$C$15,0),MATCH(C$5,Ofwat_Input!$D$4:$H$4,0))),"")</f>
        <v/>
      </c>
      <c r="D10" s="66" t="str" cm="1">
        <f t="array" ref="D10">_xlfn.IFNA(_xlfn.IFS($C$3="TMS",INDEX(Ofwat_Input!$D$6:$H$10,MATCH($B10,Ofwat_Input!$C$6:$C$10,0),MATCH(D$5,Ofwat_Input!$D$4:$H$4,0)),$C$3="SRN",INDEX(Ofwat_Input!$D$11:$H$15,MATCH($B10,Ofwat_Input!$C$11:$C$15,0),MATCH(D$5,Ofwat_Input!$D$4:$H$4,0))),"")</f>
        <v/>
      </c>
      <c r="E10" s="66" t="str" cm="1">
        <f t="array" ref="E10">_xlfn.IFNA(_xlfn.IFS($C$3="TMS",INDEX(Ofwat_Input!$D$6:$H$10,MATCH($B10,Ofwat_Input!$C$6:$C$10,0),MATCH(E$5,Ofwat_Input!$D$4:$H$4,0)),$C$3="SRN",INDEX(Ofwat_Input!$D$11:$H$15,MATCH($B10,Ofwat_Input!$C$11:$C$15,0),MATCH(E$5,Ofwat_Input!$D$4:$H$4,0))),"")</f>
        <v/>
      </c>
      <c r="F10" s="66" t="str" cm="1">
        <f t="array" ref="F10">_xlfn.IFNA(_xlfn.IFS($C$3="TMS",INDEX(Ofwat_Input!$D$6:$H$10,MATCH($B10,Ofwat_Input!$C$6:$C$10,0),MATCH(F$5,Ofwat_Input!$D$4:$H$4,0)),$C$3="SRN",INDEX(Ofwat_Input!$D$11:$H$15,MATCH($B10,Ofwat_Input!$C$11:$C$15,0),MATCH(F$5,Ofwat_Input!$D$4:$H$4,0))),"")</f>
        <v/>
      </c>
      <c r="G10" s="66" t="str" cm="1">
        <f t="array" ref="G10">_xlfn.IFNA(_xlfn.IFS($C$3="TMS",INDEX(Ofwat_Input!$D$6:$H$10,MATCH($B10,Ofwat_Input!$C$6:$C$10,0),MATCH(G$5,Ofwat_Input!$D$4:$H$4,0)),$C$3="SRN",INDEX(Ofwat_Input!$D$11:$H$15,MATCH($B10,Ofwat_Input!$C$11:$C$15,0),MATCH(G$5,Ofwat_Input!$D$4:$H$4,0))),"")</f>
        <v/>
      </c>
    </row>
    <row r="11" spans="1:17"/>
    <row r="12" spans="1:17"/>
    <row r="13" spans="1:17" ht="13.15">
      <c r="A13" s="298" t="s">
        <v>23</v>
      </c>
      <c r="B13" s="298"/>
      <c r="C13" s="298"/>
      <c r="D13" s="298"/>
      <c r="E13" s="298"/>
      <c r="F13" s="298"/>
      <c r="G13" s="298"/>
      <c r="H13" s="298"/>
      <c r="I13" s="298"/>
      <c r="J13" s="298"/>
      <c r="K13" s="298"/>
      <c r="L13" s="298"/>
      <c r="M13" s="298"/>
      <c r="N13" s="298"/>
      <c r="O13" s="298"/>
      <c r="P13" s="298"/>
    </row>
    <row r="14" spans="1:17"/>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24025-89F3-4E3A-B218-1A488BDD2014}">
  <sheetPr>
    <tabColor theme="5"/>
  </sheetPr>
  <dimension ref="A1:P139"/>
  <sheetViews>
    <sheetView topLeftCell="A12" workbookViewId="0">
      <pane xSplit="9" topLeftCell="J1" activePane="topRight" state="frozen"/>
      <selection pane="topRight" activeCell="J38" sqref="J38"/>
    </sheetView>
  </sheetViews>
  <sheetFormatPr defaultColWidth="0" defaultRowHeight="12.75"/>
  <cols>
    <col min="1" max="1" width="3" style="63" customWidth="1"/>
    <col min="2" max="2" width="3.42578125" style="63" customWidth="1"/>
    <col min="3" max="3" width="3.140625" style="63" customWidth="1"/>
    <col min="4" max="4" width="4" style="63" customWidth="1"/>
    <col min="5" max="5" width="64.140625" style="195" customWidth="1"/>
    <col min="6" max="6" width="11.5703125" style="142" customWidth="1"/>
    <col min="7" max="7" width="9" style="147" customWidth="1"/>
    <col min="8" max="15" width="9" style="142" customWidth="1"/>
    <col min="16" max="16" width="9" style="63" customWidth="1"/>
    <col min="17" max="16384" width="9" style="63" hidden="1"/>
  </cols>
  <sheetData>
    <row r="1" spans="1:15" s="71" customFormat="1" ht="47.65">
      <c r="A1" s="209" t="e">
        <f ca="1" xml:space="preserve"> RIGHT(CELL("filename", A1), LEN(CELL("filename", A1)) - SEARCH("]", CELL("filename", A1)))</f>
        <v>#VALUE!</v>
      </c>
      <c r="B1" s="70"/>
      <c r="E1" s="193"/>
      <c r="F1" s="140"/>
      <c r="G1" s="145"/>
      <c r="H1" s="140"/>
      <c r="I1" s="140"/>
      <c r="J1" s="140"/>
      <c r="K1" s="140"/>
      <c r="L1" s="140"/>
      <c r="M1" s="140"/>
      <c r="N1" s="140"/>
      <c r="O1" s="140"/>
    </row>
    <row r="2" spans="1:15" s="114" customFormat="1" ht="13.15">
      <c r="A2" s="113"/>
      <c r="E2" s="63" t="s">
        <v>148</v>
      </c>
      <c r="F2" s="116">
        <v>0</v>
      </c>
      <c r="G2" s="146" t="s">
        <v>149</v>
      </c>
      <c r="H2" s="148"/>
      <c r="I2" s="149"/>
      <c r="J2" s="151">
        <f>Time!J$13</f>
        <v>46112</v>
      </c>
      <c r="K2" s="151">
        <f>Time!K$13</f>
        <v>46477</v>
      </c>
      <c r="L2" s="151">
        <f>Time!L$13</f>
        <v>46843</v>
      </c>
      <c r="M2" s="151">
        <f>Time!M$13</f>
        <v>47208</v>
      </c>
      <c r="N2" s="151">
        <f>Time!N$13</f>
        <v>47573</v>
      </c>
      <c r="O2" s="151">
        <f>Time!O$13</f>
        <v>47938</v>
      </c>
    </row>
    <row r="3" spans="1:15" s="109" customFormat="1" ht="13.15">
      <c r="A3" s="118"/>
      <c r="E3" s="63" t="s">
        <v>150</v>
      </c>
      <c r="F3" s="63"/>
      <c r="G3" s="63"/>
      <c r="H3" s="63"/>
      <c r="I3" s="143"/>
      <c r="J3" s="143"/>
      <c r="K3" s="143"/>
      <c r="L3" s="143"/>
      <c r="M3" s="143"/>
      <c r="N3" s="143"/>
      <c r="O3" s="143"/>
    </row>
    <row r="4" spans="1:15" s="109" customFormat="1" ht="13.15">
      <c r="A4" s="118"/>
      <c r="E4" s="63" t="s">
        <v>152</v>
      </c>
      <c r="F4" s="63"/>
      <c r="G4" s="63"/>
      <c r="H4" s="63"/>
      <c r="I4" s="143"/>
      <c r="J4" s="143"/>
      <c r="K4" s="143"/>
      <c r="L4" s="143"/>
      <c r="M4" s="143"/>
      <c r="N4" s="143"/>
      <c r="O4" s="143"/>
    </row>
    <row r="5" spans="1:15" s="121" customFormat="1" ht="13.15">
      <c r="A5" s="120"/>
      <c r="E5" s="194"/>
      <c r="F5" s="199" t="s">
        <v>153</v>
      </c>
      <c r="G5" s="199" t="s">
        <v>154</v>
      </c>
      <c r="H5" s="199" t="s">
        <v>155</v>
      </c>
      <c r="I5" s="150"/>
      <c r="J5" s="152">
        <f>Time!J$17</f>
        <v>1</v>
      </c>
      <c r="K5" s="152">
        <f>Time!K$17</f>
        <v>2</v>
      </c>
      <c r="L5" s="152">
        <f>Time!L$17</f>
        <v>3</v>
      </c>
      <c r="M5" s="152">
        <f>Time!M$17</f>
        <v>4</v>
      </c>
      <c r="N5" s="152">
        <f>Time!N$17</f>
        <v>5</v>
      </c>
      <c r="O5" s="152">
        <f>Time!O$17</f>
        <v>6</v>
      </c>
    </row>
    <row r="6" spans="1:15">
      <c r="F6" s="203"/>
      <c r="G6" s="204"/>
      <c r="H6" s="203"/>
    </row>
    <row r="7" spans="1:15">
      <c r="F7" s="203"/>
      <c r="G7" s="204"/>
      <c r="H7" s="203"/>
    </row>
    <row r="8" spans="1:15" ht="13.15">
      <c r="B8" s="88" t="s">
        <v>257</v>
      </c>
      <c r="F8" s="203"/>
      <c r="G8" s="204"/>
      <c r="H8" s="203"/>
    </row>
    <row r="9" spans="1:15">
      <c r="F9" s="203"/>
      <c r="G9" s="204"/>
      <c r="H9" s="203"/>
    </row>
    <row r="10" spans="1:15" ht="13.15">
      <c r="B10" s="88" t="s">
        <v>596</v>
      </c>
      <c r="E10" s="63"/>
      <c r="F10" s="203"/>
      <c r="G10" s="204"/>
      <c r="H10" s="203"/>
    </row>
    <row r="11" spans="1:15" s="109" customFormat="1" ht="13.15">
      <c r="E11" s="109" t="s">
        <v>597</v>
      </c>
      <c r="F11" s="205"/>
      <c r="G11" s="205" t="s">
        <v>186</v>
      </c>
      <c r="H11" s="205"/>
      <c r="I11" s="143"/>
      <c r="J11" s="143">
        <f>I15</f>
        <v>0</v>
      </c>
      <c r="K11" s="143">
        <f t="shared" ref="K11:O11" si="0">J15</f>
        <v>0</v>
      </c>
      <c r="L11" s="143">
        <f t="shared" si="0"/>
        <v>0</v>
      </c>
      <c r="M11" s="143">
        <f t="shared" si="0"/>
        <v>0</v>
      </c>
      <c r="N11" s="143">
        <f t="shared" si="0"/>
        <v>0</v>
      </c>
      <c r="O11" s="143">
        <f t="shared" si="0"/>
        <v>0</v>
      </c>
    </row>
    <row r="12" spans="1:15" s="109" customFormat="1" ht="13.15">
      <c r="D12" s="109" t="s">
        <v>598</v>
      </c>
      <c r="E12" s="109" t="str">
        <f t="shared" ref="E12" si="1">E$20</f>
        <v xml:space="preserve">Indexation on Post 2025 RCV - nominal (WWN+) </v>
      </c>
      <c r="F12" s="205">
        <f>F$20</f>
        <v>0</v>
      </c>
      <c r="G12" s="205" t="str">
        <f>G$20</f>
        <v>£m</v>
      </c>
      <c r="H12" s="205">
        <f>H$20</f>
        <v>0</v>
      </c>
      <c r="I12" s="143"/>
      <c r="J12" s="143">
        <f t="shared" ref="J12:O12" si="2">J$20</f>
        <v>0</v>
      </c>
      <c r="K12" s="143">
        <f t="shared" si="2"/>
        <v>0</v>
      </c>
      <c r="L12" s="143">
        <f t="shared" si="2"/>
        <v>0</v>
      </c>
      <c r="M12" s="143">
        <f t="shared" si="2"/>
        <v>0</v>
      </c>
      <c r="N12" s="143">
        <f t="shared" si="2"/>
        <v>0</v>
      </c>
      <c r="O12" s="143">
        <f t="shared" si="2"/>
        <v>0</v>
      </c>
    </row>
    <row r="13" spans="1:15" s="109" customFormat="1" ht="13.15">
      <c r="D13" s="109" t="s">
        <v>598</v>
      </c>
      <c r="E13" s="109" t="str">
        <f>E$29</f>
        <v xml:space="preserve">Post 2025 RCV additions - nominal (WWN+) </v>
      </c>
      <c r="F13" s="205">
        <f>F$29</f>
        <v>0</v>
      </c>
      <c r="G13" s="205" t="str">
        <f>G$29</f>
        <v>£m</v>
      </c>
      <c r="H13" s="205">
        <f t="shared" ref="H13:O13" si="3">H$29</f>
        <v>0</v>
      </c>
      <c r="I13" s="143"/>
      <c r="J13" s="143">
        <f t="shared" si="3"/>
        <v>0</v>
      </c>
      <c r="K13" s="143">
        <f t="shared" si="3"/>
        <v>0</v>
      </c>
      <c r="L13" s="143">
        <f t="shared" si="3"/>
        <v>0</v>
      </c>
      <c r="M13" s="143">
        <f t="shared" si="3"/>
        <v>0</v>
      </c>
      <c r="N13" s="143">
        <f t="shared" si="3"/>
        <v>0</v>
      </c>
      <c r="O13" s="143">
        <f t="shared" si="3"/>
        <v>0</v>
      </c>
    </row>
    <row r="14" spans="1:15" s="109" customFormat="1" ht="13.15">
      <c r="D14" s="109" t="s">
        <v>599</v>
      </c>
      <c r="E14" s="126" t="str">
        <f>E$82</f>
        <v xml:space="preserve">Post 2025 RCV run off - nominal detail (WWN+) </v>
      </c>
      <c r="F14" s="206"/>
      <c r="G14" s="206" t="str">
        <f>G$82</f>
        <v>£m</v>
      </c>
      <c r="H14" s="206">
        <f>H$82</f>
        <v>0</v>
      </c>
      <c r="I14" s="200"/>
      <c r="J14" s="200">
        <f t="shared" ref="J14:O14" si="4">J$82</f>
        <v>0</v>
      </c>
      <c r="K14" s="200">
        <f t="shared" si="4"/>
        <v>0</v>
      </c>
      <c r="L14" s="200">
        <f t="shared" si="4"/>
        <v>0</v>
      </c>
      <c r="M14" s="200">
        <f t="shared" si="4"/>
        <v>0</v>
      </c>
      <c r="N14" s="200">
        <f t="shared" si="4"/>
        <v>0</v>
      </c>
      <c r="O14" s="200">
        <f t="shared" si="4"/>
        <v>0</v>
      </c>
    </row>
    <row r="15" spans="1:15" s="109" customFormat="1" ht="13.15">
      <c r="E15" s="126" t="s">
        <v>600</v>
      </c>
      <c r="F15" s="205"/>
      <c r="G15" s="205" t="s">
        <v>186</v>
      </c>
      <c r="H15" s="206"/>
      <c r="I15" s="200"/>
      <c r="J15" s="200">
        <f t="shared" ref="J15:O15" si="5">J11+J12+J13-J14</f>
        <v>0</v>
      </c>
      <c r="K15" s="200">
        <f t="shared" si="5"/>
        <v>0</v>
      </c>
      <c r="L15" s="200">
        <f t="shared" si="5"/>
        <v>0</v>
      </c>
      <c r="M15" s="200">
        <f t="shared" si="5"/>
        <v>0</v>
      </c>
      <c r="N15" s="200">
        <f t="shared" si="5"/>
        <v>0</v>
      </c>
      <c r="O15" s="200">
        <f t="shared" si="5"/>
        <v>0</v>
      </c>
    </row>
    <row r="16" spans="1:15">
      <c r="F16" s="203"/>
      <c r="G16" s="204"/>
      <c r="H16" s="203"/>
    </row>
    <row r="17" spans="2:15" ht="13.15">
      <c r="B17" s="88" t="s">
        <v>601</v>
      </c>
      <c r="F17" s="203"/>
      <c r="G17" s="204"/>
      <c r="H17" s="203"/>
    </row>
    <row r="18" spans="2:15" s="109" customFormat="1" ht="13.15">
      <c r="E18" s="126" t="str">
        <f>E$11</f>
        <v>Post 2025 RCV - nominal (WWN+) BEG</v>
      </c>
      <c r="F18" s="206">
        <f t="shared" ref="F18:O18" si="6">F$11</f>
        <v>0</v>
      </c>
      <c r="G18" s="206" t="str">
        <f t="shared" si="6"/>
        <v>£m</v>
      </c>
      <c r="H18" s="206">
        <f t="shared" si="6"/>
        <v>0</v>
      </c>
      <c r="I18" s="200"/>
      <c r="J18" s="200">
        <f t="shared" si="6"/>
        <v>0</v>
      </c>
      <c r="K18" s="200">
        <f t="shared" si="6"/>
        <v>0</v>
      </c>
      <c r="L18" s="200">
        <f t="shared" si="6"/>
        <v>0</v>
      </c>
      <c r="M18" s="200">
        <f t="shared" si="6"/>
        <v>0</v>
      </c>
      <c r="N18" s="200">
        <f t="shared" si="6"/>
        <v>0</v>
      </c>
      <c r="O18" s="200">
        <f t="shared" si="6"/>
        <v>0</v>
      </c>
    </row>
    <row r="19" spans="2:15" s="109" customFormat="1" ht="13.15">
      <c r="E19" s="109" t="str">
        <f>'Inputs for RCV adjustment'!E$10</f>
        <v>CPI(H): Fin year average - inflate from base year 2022-23 average</v>
      </c>
      <c r="F19" s="205">
        <f>'Inputs for RCV adjustment'!F$10</f>
        <v>0</v>
      </c>
      <c r="G19" s="205" t="str">
        <f>'Inputs for RCV adjustment'!G$10</f>
        <v>%</v>
      </c>
      <c r="H19" s="205">
        <f>'Inputs for RCV adjustment'!H$10</f>
        <v>0</v>
      </c>
      <c r="I19" s="143"/>
      <c r="J19" s="201">
        <f>'Inputs for RCV adjustment'!J$10</f>
        <v>0</v>
      </c>
      <c r="K19" s="201">
        <f>'Inputs for RCV adjustment'!K$10</f>
        <v>8.7741270075143429E-2</v>
      </c>
      <c r="L19" s="201">
        <f>'Inputs for RCV adjustment'!L$10</f>
        <v>5.5469014561462915E-2</v>
      </c>
      <c r="M19" s="201">
        <f>'Inputs for RCV adjustment'!M$10</f>
        <v>3.0395539042268771E-2</v>
      </c>
      <c r="N19" s="201">
        <f>'Inputs for RCV adjustment'!N$10</f>
        <v>2.296428344375423E-2</v>
      </c>
      <c r="O19" s="201">
        <f>'Inputs for RCV adjustment'!O$10</f>
        <v>2.208587240823201E-2</v>
      </c>
    </row>
    <row r="20" spans="2:15" s="109" customFormat="1" ht="13.15">
      <c r="E20" s="92" t="s">
        <v>602</v>
      </c>
      <c r="F20" s="205"/>
      <c r="G20" s="205" t="s">
        <v>186</v>
      </c>
      <c r="H20" s="205">
        <f>SUM(J20:O20)</f>
        <v>0</v>
      </c>
      <c r="I20" s="143"/>
      <c r="J20" s="143">
        <f>J18*J19</f>
        <v>0</v>
      </c>
      <c r="K20" s="143">
        <f t="shared" ref="K20:O20" si="7">K18*K19</f>
        <v>0</v>
      </c>
      <c r="L20" s="143">
        <f t="shared" si="7"/>
        <v>0</v>
      </c>
      <c r="M20" s="143">
        <f t="shared" si="7"/>
        <v>0</v>
      </c>
      <c r="N20" s="143">
        <f t="shared" si="7"/>
        <v>0</v>
      </c>
      <c r="O20" s="143">
        <f t="shared" si="7"/>
        <v>0</v>
      </c>
    </row>
    <row r="21" spans="2:15">
      <c r="F21" s="203"/>
      <c r="G21" s="204"/>
      <c r="H21" s="203"/>
    </row>
    <row r="22" spans="2:15" ht="13.15">
      <c r="B22" s="129" t="s">
        <v>603</v>
      </c>
      <c r="F22" s="203"/>
      <c r="G22" s="204"/>
      <c r="H22" s="203"/>
    </row>
    <row r="23" spans="2:15" s="109" customFormat="1" ht="13.15">
      <c r="E23" s="109" t="str">
        <f>'Inputs for RCV adjustment'!E$16</f>
        <v>Total net capital expenditure - real (WWN+)</v>
      </c>
      <c r="F23" s="205">
        <f>'Inputs for RCV adjustment'!F$16</f>
        <v>0</v>
      </c>
      <c r="G23" s="205" t="str">
        <f>'Inputs for RCV adjustment'!G$16</f>
        <v>£m</v>
      </c>
      <c r="H23" s="205">
        <f>'Inputs for RCV adjustment'!H$16</f>
        <v>0</v>
      </c>
      <c r="I23" s="143"/>
      <c r="J23" s="143">
        <f>'Inputs for RCV adjustment'!J$16</f>
        <v>0</v>
      </c>
      <c r="K23" s="143">
        <f>'Inputs for RCV adjustment'!K$16</f>
        <v>0</v>
      </c>
      <c r="L23" s="143">
        <f>'Inputs for RCV adjustment'!L$16</f>
        <v>0</v>
      </c>
      <c r="M23" s="143">
        <f>'Inputs for RCV adjustment'!M$16</f>
        <v>0</v>
      </c>
      <c r="N23" s="143">
        <f>'Inputs for RCV adjustment'!N$16</f>
        <v>0</v>
      </c>
      <c r="O23" s="143">
        <f>'Inputs for RCV adjustment'!O$16</f>
        <v>0</v>
      </c>
    </row>
    <row r="24" spans="2:15" s="109" customFormat="1" ht="13.15">
      <c r="E24" s="92" t="s">
        <v>604</v>
      </c>
      <c r="F24" s="205"/>
      <c r="G24" s="205" t="s">
        <v>186</v>
      </c>
      <c r="H24" s="205">
        <f>SUM(L24:O24)</f>
        <v>0</v>
      </c>
      <c r="I24" s="143"/>
      <c r="J24" s="143">
        <f>J23</f>
        <v>0</v>
      </c>
      <c r="K24" s="143">
        <f t="shared" ref="K24:O24" si="8">K23</f>
        <v>0</v>
      </c>
      <c r="L24" s="143">
        <f t="shared" si="8"/>
        <v>0</v>
      </c>
      <c r="M24" s="143">
        <f t="shared" si="8"/>
        <v>0</v>
      </c>
      <c r="N24" s="143">
        <f t="shared" si="8"/>
        <v>0</v>
      </c>
      <c r="O24" s="143">
        <f t="shared" si="8"/>
        <v>0</v>
      </c>
    </row>
    <row r="25" spans="2:15">
      <c r="F25" s="203"/>
      <c r="G25" s="204"/>
      <c r="H25" s="203"/>
    </row>
    <row r="26" spans="2:15" ht="13.15">
      <c r="B26" s="88" t="s">
        <v>605</v>
      </c>
      <c r="F26" s="203"/>
      <c r="G26" s="204"/>
      <c r="H26" s="203"/>
    </row>
    <row r="27" spans="2:15" s="109" customFormat="1" ht="13.15">
      <c r="E27" s="109" t="str">
        <f>E$23</f>
        <v>Total net capital expenditure - real (WWN+)</v>
      </c>
      <c r="F27" s="205">
        <f t="shared" ref="F27:O27" si="9">F$23</f>
        <v>0</v>
      </c>
      <c r="G27" s="205" t="str">
        <f t="shared" si="9"/>
        <v>£m</v>
      </c>
      <c r="H27" s="205">
        <f t="shared" si="9"/>
        <v>0</v>
      </c>
      <c r="I27" s="143"/>
      <c r="J27" s="143">
        <f t="shared" si="9"/>
        <v>0</v>
      </c>
      <c r="K27" s="143">
        <f>K$23</f>
        <v>0</v>
      </c>
      <c r="L27" s="143">
        <f t="shared" si="9"/>
        <v>0</v>
      </c>
      <c r="M27" s="143">
        <f t="shared" si="9"/>
        <v>0</v>
      </c>
      <c r="N27" s="143">
        <f t="shared" si="9"/>
        <v>0</v>
      </c>
      <c r="O27" s="143">
        <f t="shared" si="9"/>
        <v>0</v>
      </c>
    </row>
    <row r="28" spans="2:15" s="109" customFormat="1" ht="13.15">
      <c r="E28" s="109" t="str">
        <f>'Inputs for RCV adjustment'!E$11</f>
        <v>CPI(H): Fin year average - inflate from base year 2022-23 average</v>
      </c>
      <c r="F28" s="205">
        <f>'Inputs for RCV adjustment'!F$11</f>
        <v>0</v>
      </c>
      <c r="G28" s="205" t="str">
        <f>'Inputs for RCV adjustment'!G$11</f>
        <v>Factor</v>
      </c>
      <c r="H28" s="205">
        <f>'Inputs for RCV adjustment'!H$11</f>
        <v>0</v>
      </c>
      <c r="I28" s="143"/>
      <c r="J28" s="143">
        <f>'Inputs for RCV adjustment'!J$11</f>
        <v>0.9193362682018289</v>
      </c>
      <c r="K28" s="143">
        <f>'Inputs for RCV adjustment'!K$11</f>
        <v>1</v>
      </c>
      <c r="L28" s="143">
        <f>'Inputs for RCV adjustment'!L$11</f>
        <v>1.0554690145614629</v>
      </c>
      <c r="M28" s="143">
        <f>'Inputs for RCV adjustment'!M$11</f>
        <v>1.0875505642014709</v>
      </c>
      <c r="N28" s="143">
        <f>'Inputs for RCV adjustment'!N$11</f>
        <v>1.1125253836172082</v>
      </c>
      <c r="O28" s="143">
        <f>'Inputs for RCV adjustment'!O$11</f>
        <v>1.1370964772906973</v>
      </c>
    </row>
    <row r="29" spans="2:15" s="109" customFormat="1" ht="13.15">
      <c r="E29" s="109" t="s">
        <v>606</v>
      </c>
      <c r="F29" s="205"/>
      <c r="G29" s="205" t="s">
        <v>186</v>
      </c>
      <c r="H29" s="205">
        <f>SUM(J29:O29)</f>
        <v>0</v>
      </c>
      <c r="I29" s="143"/>
      <c r="J29" s="143">
        <f>J27*J28</f>
        <v>0</v>
      </c>
      <c r="K29" s="143">
        <f t="shared" ref="K29:O29" si="10">K27*K28</f>
        <v>0</v>
      </c>
      <c r="L29" s="143">
        <f t="shared" si="10"/>
        <v>0</v>
      </c>
      <c r="M29" s="143">
        <f t="shared" si="10"/>
        <v>0</v>
      </c>
      <c r="N29" s="143">
        <f t="shared" si="10"/>
        <v>0</v>
      </c>
      <c r="O29" s="143">
        <f t="shared" si="10"/>
        <v>0</v>
      </c>
    </row>
    <row r="30" spans="2:15">
      <c r="E30" s="90"/>
      <c r="F30" s="203"/>
      <c r="G30" s="204"/>
      <c r="H30" s="203"/>
    </row>
    <row r="31" spans="2:15" ht="13.15">
      <c r="B31" s="88" t="s">
        <v>607</v>
      </c>
      <c r="F31" s="203"/>
      <c r="G31" s="204"/>
      <c r="H31" s="203"/>
    </row>
    <row r="32" spans="2:15" s="109" customFormat="1" ht="13.15">
      <c r="E32" s="126" t="str">
        <f>E$11</f>
        <v>Post 2025 RCV - nominal (WWN+) BEG</v>
      </c>
      <c r="F32" s="206">
        <f t="shared" ref="F32:O32" si="11">F$11</f>
        <v>0</v>
      </c>
      <c r="G32" s="206" t="str">
        <f t="shared" si="11"/>
        <v>£m</v>
      </c>
      <c r="H32" s="206">
        <f t="shared" si="11"/>
        <v>0</v>
      </c>
      <c r="I32" s="200"/>
      <c r="J32" s="200">
        <f t="shared" si="11"/>
        <v>0</v>
      </c>
      <c r="K32" s="200">
        <f t="shared" si="11"/>
        <v>0</v>
      </c>
      <c r="L32" s="200">
        <f t="shared" si="11"/>
        <v>0</v>
      </c>
      <c r="M32" s="200">
        <f t="shared" si="11"/>
        <v>0</v>
      </c>
      <c r="N32" s="200">
        <f t="shared" si="11"/>
        <v>0</v>
      </c>
      <c r="O32" s="200">
        <f t="shared" si="11"/>
        <v>0</v>
      </c>
    </row>
    <row r="33" spans="2:15" s="109" customFormat="1" ht="13.15">
      <c r="E33" s="126" t="str">
        <f>E$20</f>
        <v xml:space="preserve">Indexation on Post 2025 RCV - nominal (WWN+) </v>
      </c>
      <c r="F33" s="206">
        <f t="shared" ref="F33:N33" si="12">F$20</f>
        <v>0</v>
      </c>
      <c r="G33" s="206" t="str">
        <f t="shared" si="12"/>
        <v>£m</v>
      </c>
      <c r="H33" s="206">
        <f>H$20</f>
        <v>0</v>
      </c>
      <c r="I33" s="200"/>
      <c r="J33" s="200">
        <f t="shared" si="12"/>
        <v>0</v>
      </c>
      <c r="K33" s="200">
        <f t="shared" si="12"/>
        <v>0</v>
      </c>
      <c r="L33" s="200">
        <f t="shared" si="12"/>
        <v>0</v>
      </c>
      <c r="M33" s="200">
        <f t="shared" si="12"/>
        <v>0</v>
      </c>
      <c r="N33" s="200">
        <f t="shared" si="12"/>
        <v>0</v>
      </c>
      <c r="O33" s="200">
        <f>O$20</f>
        <v>0</v>
      </c>
    </row>
    <row r="34" spans="2:15" s="109" customFormat="1" ht="13.15">
      <c r="E34" s="109" t="s">
        <v>608</v>
      </c>
      <c r="F34" s="205"/>
      <c r="G34" s="205" t="s">
        <v>186</v>
      </c>
      <c r="H34" s="205">
        <f>SUM(J34:O34)</f>
        <v>0</v>
      </c>
      <c r="I34" s="143"/>
      <c r="J34" s="200">
        <f>J32+J33</f>
        <v>0</v>
      </c>
      <c r="K34" s="200">
        <f t="shared" ref="K34:N34" si="13">K32+K33</f>
        <v>0</v>
      </c>
      <c r="L34" s="200">
        <f t="shared" si="13"/>
        <v>0</v>
      </c>
      <c r="M34" s="200">
        <f t="shared" si="13"/>
        <v>0</v>
      </c>
      <c r="N34" s="200">
        <f t="shared" si="13"/>
        <v>0</v>
      </c>
      <c r="O34" s="200">
        <f>O32+O33</f>
        <v>0</v>
      </c>
    </row>
    <row r="35" spans="2:15">
      <c r="E35" s="90"/>
      <c r="F35" s="203"/>
      <c r="G35" s="204"/>
      <c r="H35" s="203"/>
    </row>
    <row r="36" spans="2:15" ht="13.15">
      <c r="B36" s="88" t="s">
        <v>609</v>
      </c>
      <c r="F36" s="203"/>
      <c r="G36" s="204"/>
      <c r="H36" s="203"/>
    </row>
    <row r="37" spans="2:15" s="109" customFormat="1" ht="13.15">
      <c r="E37" s="126" t="str">
        <f>E$15</f>
        <v xml:space="preserve">Post 2025 RCV - nominal (WWN+) </v>
      </c>
      <c r="F37" s="206">
        <f t="shared" ref="F37:O37" si="14">F$15</f>
        <v>0</v>
      </c>
      <c r="G37" s="206" t="str">
        <f t="shared" si="14"/>
        <v>£m</v>
      </c>
      <c r="H37" s="206">
        <f t="shared" si="14"/>
        <v>0</v>
      </c>
      <c r="I37" s="200"/>
      <c r="J37" s="200">
        <f t="shared" si="14"/>
        <v>0</v>
      </c>
      <c r="K37" s="200">
        <f t="shared" si="14"/>
        <v>0</v>
      </c>
      <c r="L37" s="200">
        <f t="shared" si="14"/>
        <v>0</v>
      </c>
      <c r="M37" s="200">
        <f t="shared" si="14"/>
        <v>0</v>
      </c>
      <c r="N37" s="200">
        <f t="shared" si="14"/>
        <v>0</v>
      </c>
      <c r="O37" s="200">
        <f t="shared" si="14"/>
        <v>0</v>
      </c>
    </row>
    <row r="38" spans="2:15" s="109" customFormat="1" ht="13.15">
      <c r="E38" s="126" t="str">
        <f>'Inputs for RCV adjustment'!E$37</f>
        <v>WACC real (WWN+)</v>
      </c>
      <c r="F38" s="206">
        <f>'Inputs for RCV adjustment'!F$37</f>
        <v>0</v>
      </c>
      <c r="G38" s="206" t="str">
        <f>'Inputs for RCV adjustment'!G$37</f>
        <v>%</v>
      </c>
      <c r="H38" s="206">
        <f>'Inputs for RCV adjustment'!H$37</f>
        <v>0</v>
      </c>
      <c r="I38" s="200"/>
      <c r="J38" s="201">
        <f>'Inputs for RCV adjustment'!J$37</f>
        <v>0</v>
      </c>
      <c r="K38" s="201">
        <f>'Inputs for RCV adjustment'!K$37</f>
        <v>0</v>
      </c>
      <c r="L38" s="201">
        <f>'Inputs for RCV adjustment'!L$37</f>
        <v>0</v>
      </c>
      <c r="M38" s="201">
        <f>'Inputs for RCV adjustment'!M$37</f>
        <v>0</v>
      </c>
      <c r="N38" s="201">
        <f>'Inputs for RCV adjustment'!N$37</f>
        <v>4.1554819182483937E-2</v>
      </c>
      <c r="O38" s="201">
        <f>'Inputs for RCV adjustment'!O$37</f>
        <v>4.1554819182483937E-2</v>
      </c>
    </row>
    <row r="39" spans="2:15" s="109" customFormat="1" ht="13.15">
      <c r="E39" s="109" t="str">
        <f>Time!E$47</f>
        <v>Forecast period flag</v>
      </c>
      <c r="F39" s="205">
        <f>Time!F$47</f>
        <v>0</v>
      </c>
      <c r="G39" s="205" t="str">
        <f>Time!G$47</f>
        <v>flag</v>
      </c>
      <c r="H39" s="205">
        <f>Time!H$47</f>
        <v>5</v>
      </c>
      <c r="I39" s="143"/>
      <c r="J39" s="200">
        <f>Time!J$47</f>
        <v>1</v>
      </c>
      <c r="K39" s="200">
        <f>Time!K$47</f>
        <v>1</v>
      </c>
      <c r="L39" s="200">
        <f>Time!L$47</f>
        <v>1</v>
      </c>
      <c r="M39" s="200">
        <f>Time!M$47</f>
        <v>1</v>
      </c>
      <c r="N39" s="200">
        <f>Time!N$47</f>
        <v>1</v>
      </c>
      <c r="O39" s="200">
        <f>Time!O$47</f>
        <v>0</v>
      </c>
    </row>
    <row r="40" spans="2:15" s="109" customFormat="1" ht="13.15">
      <c r="E40" s="126" t="s">
        <v>610</v>
      </c>
      <c r="F40" s="206"/>
      <c r="G40" s="206"/>
      <c r="H40" s="206">
        <f>SUM(J40:O40)</f>
        <v>0</v>
      </c>
      <c r="I40" s="200"/>
      <c r="J40" s="200">
        <f>(J37*(1/(1+J38)))*J39</f>
        <v>0</v>
      </c>
      <c r="K40" s="200">
        <f t="shared" ref="K40:O40" si="15">(K37*(1/(1+K38)))*K39</f>
        <v>0</v>
      </c>
      <c r="L40" s="200">
        <f t="shared" si="15"/>
        <v>0</v>
      </c>
      <c r="M40" s="200">
        <f t="shared" si="15"/>
        <v>0</v>
      </c>
      <c r="N40" s="200">
        <f t="shared" si="15"/>
        <v>0</v>
      </c>
      <c r="O40" s="200">
        <f t="shared" si="15"/>
        <v>0</v>
      </c>
    </row>
    <row r="41" spans="2:15">
      <c r="F41" s="203"/>
      <c r="G41" s="204"/>
      <c r="H41" s="203"/>
    </row>
    <row r="42" spans="2:15" ht="13.15">
      <c r="B42" s="88" t="s">
        <v>611</v>
      </c>
      <c r="F42" s="203"/>
      <c r="G42" s="204"/>
      <c r="H42" s="203"/>
    </row>
    <row r="43" spans="2:15" s="109" customFormat="1" ht="13.15">
      <c r="E43" s="126" t="str">
        <f>E$34</f>
        <v xml:space="preserve">Post 2025 RCV - opening plus movement - nominal (WWN+) </v>
      </c>
      <c r="F43" s="206">
        <f t="shared" ref="F43:N43" si="16">F$34</f>
        <v>0</v>
      </c>
      <c r="G43" s="206" t="str">
        <f t="shared" si="16"/>
        <v>£m</v>
      </c>
      <c r="H43" s="206">
        <f t="shared" si="16"/>
        <v>0</v>
      </c>
      <c r="I43" s="200"/>
      <c r="J43" s="200">
        <f t="shared" si="16"/>
        <v>0</v>
      </c>
      <c r="K43" s="200">
        <f t="shared" si="16"/>
        <v>0</v>
      </c>
      <c r="L43" s="200">
        <f t="shared" si="16"/>
        <v>0</v>
      </c>
      <c r="M43" s="200">
        <f t="shared" si="16"/>
        <v>0</v>
      </c>
      <c r="N43" s="200">
        <f t="shared" si="16"/>
        <v>0</v>
      </c>
      <c r="O43" s="200">
        <f>O$34</f>
        <v>0</v>
      </c>
    </row>
    <row r="44" spans="2:15" s="109" customFormat="1" ht="13.15">
      <c r="E44" s="126" t="str">
        <f>E$40</f>
        <v xml:space="preserve">Discounted Post 2025 RCV closing balance - nominal (WWN+) </v>
      </c>
      <c r="F44" s="206">
        <f t="shared" ref="F44:O44" si="17">F$40</f>
        <v>0</v>
      </c>
      <c r="G44" s="206">
        <f t="shared" si="17"/>
        <v>0</v>
      </c>
      <c r="H44" s="206">
        <f t="shared" si="17"/>
        <v>0</v>
      </c>
      <c r="I44" s="200"/>
      <c r="J44" s="200">
        <f t="shared" si="17"/>
        <v>0</v>
      </c>
      <c r="K44" s="200">
        <f t="shared" si="17"/>
        <v>0</v>
      </c>
      <c r="L44" s="200">
        <f t="shared" si="17"/>
        <v>0</v>
      </c>
      <c r="M44" s="200">
        <f t="shared" si="17"/>
        <v>0</v>
      </c>
      <c r="N44" s="200">
        <f t="shared" si="17"/>
        <v>0</v>
      </c>
      <c r="O44" s="200">
        <f t="shared" si="17"/>
        <v>0</v>
      </c>
    </row>
    <row r="45" spans="2:15" s="109" customFormat="1" ht="13.15">
      <c r="E45" s="109" t="str">
        <f>Time!E$47</f>
        <v>Forecast period flag</v>
      </c>
      <c r="F45" s="205">
        <f>Time!F$47</f>
        <v>0</v>
      </c>
      <c r="G45" s="205" t="str">
        <f>Time!G$47</f>
        <v>flag</v>
      </c>
      <c r="H45" s="205">
        <f>Time!H$47</f>
        <v>5</v>
      </c>
      <c r="I45" s="143"/>
      <c r="J45" s="143">
        <f>Time!J$47</f>
        <v>1</v>
      </c>
      <c r="K45" s="143">
        <f>Time!K$47</f>
        <v>1</v>
      </c>
      <c r="L45" s="143">
        <f>Time!L$47</f>
        <v>1</v>
      </c>
      <c r="M45" s="143">
        <f>Time!M$47</f>
        <v>1</v>
      </c>
      <c r="N45" s="143">
        <f>Time!N$47</f>
        <v>1</v>
      </c>
      <c r="O45" s="143">
        <f>Time!O$47</f>
        <v>0</v>
      </c>
    </row>
    <row r="46" spans="2:15" s="109" customFormat="1" ht="13.15">
      <c r="E46" s="92" t="s">
        <v>612</v>
      </c>
      <c r="F46" s="205"/>
      <c r="G46" s="205" t="s">
        <v>186</v>
      </c>
      <c r="H46" s="205">
        <f>SUM(J46:O46)</f>
        <v>0</v>
      </c>
      <c r="I46" s="143"/>
      <c r="J46" s="143">
        <f>AVERAGE(J43,J44)*J45</f>
        <v>0</v>
      </c>
      <c r="K46" s="143">
        <f t="shared" ref="K46:N46" si="18">AVERAGE(K43,K44)*K45</f>
        <v>0</v>
      </c>
      <c r="L46" s="143">
        <f t="shared" si="18"/>
        <v>0</v>
      </c>
      <c r="M46" s="143">
        <f t="shared" si="18"/>
        <v>0</v>
      </c>
      <c r="N46" s="143">
        <f t="shared" si="18"/>
        <v>0</v>
      </c>
      <c r="O46" s="143">
        <f>AVERAGE(O43,O44)*O45</f>
        <v>0</v>
      </c>
    </row>
    <row r="47" spans="2:15">
      <c r="F47" s="203"/>
      <c r="G47" s="204"/>
      <c r="H47" s="203"/>
    </row>
    <row r="48" spans="2:15" ht="13.15">
      <c r="B48" s="88" t="s">
        <v>613</v>
      </c>
      <c r="F48" s="203"/>
      <c r="G48" s="204"/>
      <c r="H48" s="203"/>
    </row>
    <row r="49" spans="2:15" s="109" customFormat="1" ht="13.15">
      <c r="E49" s="126" t="str">
        <f>E$15</f>
        <v xml:space="preserve">Post 2025 RCV - nominal (WWN+) </v>
      </c>
      <c r="F49" s="206">
        <f t="shared" ref="F49:O49" si="19">F$15</f>
        <v>0</v>
      </c>
      <c r="G49" s="206" t="str">
        <f t="shared" si="19"/>
        <v>£m</v>
      </c>
      <c r="H49" s="206">
        <f t="shared" si="19"/>
        <v>0</v>
      </c>
      <c r="I49" s="200"/>
      <c r="J49" s="200">
        <f t="shared" si="19"/>
        <v>0</v>
      </c>
      <c r="K49" s="200">
        <f t="shared" si="19"/>
        <v>0</v>
      </c>
      <c r="L49" s="200">
        <f t="shared" si="19"/>
        <v>0</v>
      </c>
      <c r="M49" s="200">
        <f t="shared" si="19"/>
        <v>0</v>
      </c>
      <c r="N49" s="200">
        <f t="shared" si="19"/>
        <v>0</v>
      </c>
      <c r="O49" s="200">
        <f t="shared" si="19"/>
        <v>0</v>
      </c>
    </row>
    <row r="50" spans="2:15" s="109" customFormat="1" ht="13.15">
      <c r="E50" s="109" t="str">
        <f>Time!E$47</f>
        <v>Forecast period flag</v>
      </c>
      <c r="F50" s="205">
        <f>Time!F$47</f>
        <v>0</v>
      </c>
      <c r="G50" s="205" t="str">
        <f>Time!G$47</f>
        <v>flag</v>
      </c>
      <c r="H50" s="205">
        <f>Time!H$47</f>
        <v>5</v>
      </c>
      <c r="I50" s="143"/>
      <c r="J50" s="143">
        <f>Time!J$47</f>
        <v>1</v>
      </c>
      <c r="K50" s="143">
        <f>Time!K$47</f>
        <v>1</v>
      </c>
      <c r="L50" s="143">
        <f>Time!L$47</f>
        <v>1</v>
      </c>
      <c r="M50" s="143">
        <f>Time!M$47</f>
        <v>1</v>
      </c>
      <c r="N50" s="143">
        <f>Time!N$47</f>
        <v>1</v>
      </c>
      <c r="O50" s="143">
        <f>Time!O$47</f>
        <v>0</v>
      </c>
    </row>
    <row r="51" spans="2:15" s="109" customFormat="1" ht="13.15">
      <c r="E51" s="109" t="s">
        <v>614</v>
      </c>
      <c r="F51" s="205"/>
      <c r="G51" s="205" t="s">
        <v>615</v>
      </c>
      <c r="H51" s="205">
        <f>SUM(J51:O51)</f>
        <v>0</v>
      </c>
      <c r="I51" s="143"/>
      <c r="J51" s="143">
        <f>IF(J49&lt;0,1,0)*J50</f>
        <v>0</v>
      </c>
      <c r="K51" s="143">
        <f t="shared" ref="K51:O51" si="20">IF(K49&lt;0,1,0)*K50</f>
        <v>0</v>
      </c>
      <c r="L51" s="143">
        <f t="shared" si="20"/>
        <v>0</v>
      </c>
      <c r="M51" s="143">
        <f t="shared" si="20"/>
        <v>0</v>
      </c>
      <c r="N51" s="143">
        <f t="shared" si="20"/>
        <v>0</v>
      </c>
      <c r="O51" s="143">
        <f t="shared" si="20"/>
        <v>0</v>
      </c>
    </row>
    <row r="52" spans="2:15">
      <c r="E52" s="90"/>
      <c r="F52" s="203"/>
      <c r="G52" s="204"/>
      <c r="H52" s="203"/>
    </row>
    <row r="53" spans="2:15" ht="13.15">
      <c r="B53" s="88" t="s">
        <v>616</v>
      </c>
      <c r="F53" s="203"/>
      <c r="G53" s="204"/>
      <c r="H53" s="203"/>
    </row>
    <row r="54" spans="2:15">
      <c r="F54" s="203"/>
      <c r="G54" s="204"/>
      <c r="H54" s="203"/>
    </row>
    <row r="55" spans="2:15" ht="13.15">
      <c r="B55" s="88" t="s">
        <v>617</v>
      </c>
      <c r="F55" s="203"/>
      <c r="G55" s="204"/>
      <c r="H55" s="203"/>
    </row>
    <row r="56" spans="2:15">
      <c r="F56" s="203"/>
      <c r="G56" s="204"/>
      <c r="H56" s="203"/>
    </row>
    <row r="57" spans="2:15" s="109" customFormat="1" ht="13.15">
      <c r="E57" s="96" t="str">
        <f>E$27</f>
        <v>Total net capital expenditure - real (WWN+)</v>
      </c>
      <c r="F57" s="207">
        <f t="shared" ref="F57:O57" si="21">F$27</f>
        <v>0</v>
      </c>
      <c r="G57" s="207" t="str">
        <f t="shared" si="21"/>
        <v>£m</v>
      </c>
      <c r="H57" s="207">
        <f t="shared" si="21"/>
        <v>0</v>
      </c>
      <c r="I57" s="197"/>
      <c r="J57" s="197">
        <f>J$27</f>
        <v>0</v>
      </c>
      <c r="K57" s="197">
        <f t="shared" si="21"/>
        <v>0</v>
      </c>
      <c r="L57" s="197">
        <f t="shared" si="21"/>
        <v>0</v>
      </c>
      <c r="M57" s="197">
        <f t="shared" si="21"/>
        <v>0</v>
      </c>
      <c r="N57" s="197">
        <f t="shared" si="21"/>
        <v>0</v>
      </c>
      <c r="O57" s="197">
        <f t="shared" si="21"/>
        <v>0</v>
      </c>
    </row>
    <row r="58" spans="2:15" s="109" customFormat="1" ht="13.15">
      <c r="E58" s="109" t="str">
        <f>'Inputs for RCV adjustment'!E$11</f>
        <v>CPI(H): Fin year average - inflate from base year 2022-23 average</v>
      </c>
      <c r="F58" s="205">
        <f>'Inputs for RCV adjustment'!F$11</f>
        <v>0</v>
      </c>
      <c r="G58" s="205" t="str">
        <f>'Inputs for RCV adjustment'!G$11</f>
        <v>Factor</v>
      </c>
      <c r="H58" s="205">
        <f>'Inputs for RCV adjustment'!H$11</f>
        <v>0</v>
      </c>
      <c r="I58" s="143"/>
      <c r="J58" s="143">
        <f>'Inputs for RCV adjustment'!J$11</f>
        <v>0.9193362682018289</v>
      </c>
      <c r="K58" s="143">
        <f>'Inputs for RCV adjustment'!K$11</f>
        <v>1</v>
      </c>
      <c r="L58" s="143">
        <f>'Inputs for RCV adjustment'!L$11</f>
        <v>1.0554690145614629</v>
      </c>
      <c r="M58" s="143">
        <f>'Inputs for RCV adjustment'!M$11</f>
        <v>1.0875505642014709</v>
      </c>
      <c r="N58" s="143">
        <f>'Inputs for RCV adjustment'!N$11</f>
        <v>1.1125253836172082</v>
      </c>
      <c r="O58" s="143">
        <f>'Inputs for RCV adjustment'!O$11</f>
        <v>1.1370964772906973</v>
      </c>
    </row>
    <row r="59" spans="2:15" s="109" customFormat="1" ht="13.15">
      <c r="E59" s="92" t="s">
        <v>618</v>
      </c>
      <c r="F59" s="205"/>
      <c r="G59" s="205" t="s">
        <v>186</v>
      </c>
      <c r="H59" s="205">
        <f>SUM(J59:O59)</f>
        <v>0</v>
      </c>
      <c r="I59" s="143"/>
      <c r="J59" s="143">
        <f>J57*J58</f>
        <v>0</v>
      </c>
      <c r="K59" s="143">
        <f t="shared" ref="K59:O59" si="22">K57*K58</f>
        <v>0</v>
      </c>
      <c r="L59" s="143">
        <f t="shared" si="22"/>
        <v>0</v>
      </c>
      <c r="M59" s="143">
        <f t="shared" si="22"/>
        <v>0</v>
      </c>
      <c r="N59" s="143">
        <f t="shared" si="22"/>
        <v>0</v>
      </c>
      <c r="O59" s="143">
        <f t="shared" si="22"/>
        <v>0</v>
      </c>
    </row>
    <row r="60" spans="2:15">
      <c r="F60" s="203"/>
      <c r="G60" s="204"/>
      <c r="H60" s="203"/>
    </row>
    <row r="61" spans="2:15" ht="13.15">
      <c r="B61" s="88" t="s">
        <v>619</v>
      </c>
      <c r="F61" s="203"/>
      <c r="G61" s="204"/>
      <c r="H61" s="203"/>
    </row>
    <row r="62" spans="2:15" s="109" customFormat="1" ht="13.15">
      <c r="E62" s="109" t="str">
        <f>'Inputs for RCV adjustment'!E$29</f>
        <v>Proportion of non-PAYG totex that is subject to depreciation in year of addition to RCV</v>
      </c>
      <c r="F62" s="208">
        <f>'Inputs for RCV adjustment'!F$29</f>
        <v>0.5</v>
      </c>
      <c r="G62" s="205" t="str">
        <f>'Inputs for RCV adjustment'!G$29</f>
        <v>%</v>
      </c>
      <c r="H62" s="208"/>
      <c r="I62" s="201"/>
      <c r="J62" s="201"/>
      <c r="K62" s="201"/>
      <c r="L62" s="201"/>
      <c r="M62" s="201"/>
      <c r="N62" s="201"/>
      <c r="O62" s="201"/>
    </row>
    <row r="63" spans="2:15" s="109" customFormat="1" ht="13.15">
      <c r="E63" s="126" t="str">
        <f>E$59</f>
        <v xml:space="preserve">Total net capital expenditure - nominal (WWN+) </v>
      </c>
      <c r="F63" s="206">
        <f t="shared" ref="F63:O63" si="23">F$59</f>
        <v>0</v>
      </c>
      <c r="G63" s="206" t="str">
        <f t="shared" si="23"/>
        <v>£m</v>
      </c>
      <c r="H63" s="206">
        <f t="shared" si="23"/>
        <v>0</v>
      </c>
      <c r="I63" s="200"/>
      <c r="J63" s="200">
        <f t="shared" si="23"/>
        <v>0</v>
      </c>
      <c r="K63" s="200">
        <f t="shared" si="23"/>
        <v>0</v>
      </c>
      <c r="L63" s="200">
        <f t="shared" si="23"/>
        <v>0</v>
      </c>
      <c r="M63" s="200">
        <f t="shared" si="23"/>
        <v>0</v>
      </c>
      <c r="N63" s="200">
        <f t="shared" si="23"/>
        <v>0</v>
      </c>
      <c r="O63" s="200">
        <f t="shared" si="23"/>
        <v>0</v>
      </c>
    </row>
    <row r="64" spans="2:15" s="109" customFormat="1" ht="13.15">
      <c r="E64" s="109" t="str">
        <f>'Inputs for RCV adjustment'!E$27</f>
        <v xml:space="preserve">Active - Run off rate for Post 2025 RCV (WWN+) </v>
      </c>
      <c r="F64" s="205">
        <f>'Inputs for RCV adjustment'!F$27</f>
        <v>0</v>
      </c>
      <c r="G64" s="205" t="str">
        <f>'Inputs for RCV adjustment'!G$27</f>
        <v>%</v>
      </c>
      <c r="H64" s="208">
        <f>'Inputs for RCV adjustment'!H$27</f>
        <v>0</v>
      </c>
      <c r="I64" s="201"/>
      <c r="J64" s="201">
        <f>'Inputs for RCV adjustment'!J$27</f>
        <v>0</v>
      </c>
      <c r="K64" s="201">
        <f>'Inputs for RCV adjustment'!K$27</f>
        <v>0</v>
      </c>
      <c r="L64" s="201">
        <f>'Inputs for RCV adjustment'!L$27</f>
        <v>0</v>
      </c>
      <c r="M64" s="201">
        <f>'Inputs for RCV adjustment'!M$27</f>
        <v>0</v>
      </c>
      <c r="N64" s="201">
        <f>'Inputs for RCV adjustment'!N$27</f>
        <v>0</v>
      </c>
      <c r="O64" s="201">
        <f>'Inputs for RCV adjustment'!O$27</f>
        <v>0</v>
      </c>
    </row>
    <row r="65" spans="2:15" s="109" customFormat="1" ht="13.15">
      <c r="E65" s="109" t="s">
        <v>620</v>
      </c>
      <c r="F65" s="205"/>
      <c r="G65" s="205"/>
      <c r="H65" s="205">
        <f>SUM(J65:O65)</f>
        <v>0</v>
      </c>
      <c r="I65" s="143"/>
      <c r="J65" s="143">
        <f>J63*J64*$F$62</f>
        <v>0</v>
      </c>
      <c r="K65" s="143">
        <f t="shared" ref="K65:O65" si="24">K63*K64*$F$62</f>
        <v>0</v>
      </c>
      <c r="L65" s="143">
        <f t="shared" si="24"/>
        <v>0</v>
      </c>
      <c r="M65" s="143">
        <f t="shared" si="24"/>
        <v>0</v>
      </c>
      <c r="N65" s="143">
        <f t="shared" si="24"/>
        <v>0</v>
      </c>
      <c r="O65" s="143">
        <f t="shared" si="24"/>
        <v>0</v>
      </c>
    </row>
    <row r="66" spans="2:15">
      <c r="E66" s="90"/>
      <c r="F66" s="203"/>
      <c r="G66" s="204"/>
      <c r="H66" s="203"/>
    </row>
    <row r="67" spans="2:15" ht="13.15">
      <c r="B67" s="88" t="s">
        <v>621</v>
      </c>
      <c r="F67" s="203"/>
      <c r="G67" s="204"/>
      <c r="H67" s="203"/>
    </row>
    <row r="68" spans="2:15" s="109" customFormat="1" ht="13.15">
      <c r="E68" s="126" t="str">
        <f>E$18</f>
        <v>Post 2025 RCV - nominal (WWN+) BEG</v>
      </c>
      <c r="F68" s="206">
        <f t="shared" ref="F68:O68" si="25">F$18</f>
        <v>0</v>
      </c>
      <c r="G68" s="206" t="str">
        <f t="shared" si="25"/>
        <v>£m</v>
      </c>
      <c r="H68" s="206">
        <f t="shared" si="25"/>
        <v>0</v>
      </c>
      <c r="I68" s="200"/>
      <c r="J68" s="200">
        <f t="shared" si="25"/>
        <v>0</v>
      </c>
      <c r="K68" s="200">
        <f t="shared" si="25"/>
        <v>0</v>
      </c>
      <c r="L68" s="200">
        <f t="shared" si="25"/>
        <v>0</v>
      </c>
      <c r="M68" s="200">
        <f t="shared" si="25"/>
        <v>0</v>
      </c>
      <c r="N68" s="200">
        <f t="shared" si="25"/>
        <v>0</v>
      </c>
      <c r="O68" s="200">
        <f t="shared" si="25"/>
        <v>0</v>
      </c>
    </row>
    <row r="69" spans="2:15" s="109" customFormat="1" ht="13.15">
      <c r="E69" s="126" t="str">
        <f>E$33</f>
        <v xml:space="preserve">Indexation on Post 2025 RCV - nominal (WWN+) </v>
      </c>
      <c r="F69" s="206">
        <f t="shared" ref="F69:O69" si="26">F$33</f>
        <v>0</v>
      </c>
      <c r="G69" s="206" t="str">
        <f t="shared" si="26"/>
        <v>£m</v>
      </c>
      <c r="H69" s="206">
        <f t="shared" si="26"/>
        <v>0</v>
      </c>
      <c r="I69" s="200"/>
      <c r="J69" s="200">
        <f t="shared" si="26"/>
        <v>0</v>
      </c>
      <c r="K69" s="200">
        <f t="shared" si="26"/>
        <v>0</v>
      </c>
      <c r="L69" s="200">
        <f t="shared" si="26"/>
        <v>0</v>
      </c>
      <c r="M69" s="200">
        <f t="shared" si="26"/>
        <v>0</v>
      </c>
      <c r="N69" s="200">
        <f t="shared" si="26"/>
        <v>0</v>
      </c>
      <c r="O69" s="200">
        <f t="shared" si="26"/>
        <v>0</v>
      </c>
    </row>
    <row r="70" spans="2:15" s="109" customFormat="1" ht="13.15">
      <c r="E70" s="109" t="str">
        <f>'Inputs for RCV adjustment'!E$27</f>
        <v xml:space="preserve">Active - Run off rate for Post 2025 RCV (WWN+) </v>
      </c>
      <c r="F70" s="208">
        <f>'Inputs for RCV adjustment'!F$27</f>
        <v>0</v>
      </c>
      <c r="G70" s="208" t="str">
        <f>'Inputs for RCV adjustment'!G$27</f>
        <v>%</v>
      </c>
      <c r="H70" s="208">
        <f>'Inputs for RCV adjustment'!H$27</f>
        <v>0</v>
      </c>
      <c r="I70" s="201"/>
      <c r="J70" s="201">
        <f>'Inputs for RCV adjustment'!J$27</f>
        <v>0</v>
      </c>
      <c r="K70" s="201">
        <f>'Inputs for RCV adjustment'!K$27</f>
        <v>0</v>
      </c>
      <c r="L70" s="201">
        <f>'Inputs for RCV adjustment'!L$27</f>
        <v>0</v>
      </c>
      <c r="M70" s="201">
        <f>'Inputs for RCV adjustment'!M$27</f>
        <v>0</v>
      </c>
      <c r="N70" s="201">
        <f>'Inputs for RCV adjustment'!N$27</f>
        <v>0</v>
      </c>
      <c r="O70" s="201">
        <f>'Inputs for RCV adjustment'!O$27</f>
        <v>0</v>
      </c>
    </row>
    <row r="71" spans="2:15" s="109" customFormat="1" ht="13.15">
      <c r="E71" s="109" t="str">
        <f>Time!E$47</f>
        <v>Forecast period flag</v>
      </c>
      <c r="F71" s="205">
        <f>Time!F$47</f>
        <v>0</v>
      </c>
      <c r="G71" s="205" t="str">
        <f>Time!G$47</f>
        <v>flag</v>
      </c>
      <c r="H71" s="205">
        <f>Time!H$47</f>
        <v>5</v>
      </c>
      <c r="I71" s="143"/>
      <c r="J71" s="143">
        <f>Time!J$47</f>
        <v>1</v>
      </c>
      <c r="K71" s="143">
        <f>Time!K$47</f>
        <v>1</v>
      </c>
      <c r="L71" s="143">
        <f>Time!L$47</f>
        <v>1</v>
      </c>
      <c r="M71" s="143">
        <f>Time!M$47</f>
        <v>1</v>
      </c>
      <c r="N71" s="143">
        <f>Time!N$47</f>
        <v>1</v>
      </c>
      <c r="O71" s="143">
        <f>Time!O$47</f>
        <v>0</v>
      </c>
    </row>
    <row r="72" spans="2:15" s="109" customFormat="1" ht="13.15">
      <c r="E72" s="92" t="s">
        <v>622</v>
      </c>
      <c r="F72" s="205"/>
      <c r="G72" s="205" t="s">
        <v>186</v>
      </c>
      <c r="H72" s="205">
        <f>SUM(J72:O72)</f>
        <v>0</v>
      </c>
      <c r="I72" s="143"/>
      <c r="J72" s="143">
        <f>SUM(J68,J69)*J70*J71</f>
        <v>0</v>
      </c>
      <c r="K72" s="143">
        <f t="shared" ref="K72:O72" si="27">SUM(K68,K69)*K70*K71</f>
        <v>0</v>
      </c>
      <c r="L72" s="143">
        <f t="shared" si="27"/>
        <v>0</v>
      </c>
      <c r="M72" s="143">
        <f t="shared" si="27"/>
        <v>0</v>
      </c>
      <c r="N72" s="143">
        <f t="shared" si="27"/>
        <v>0</v>
      </c>
      <c r="O72" s="143">
        <f t="shared" si="27"/>
        <v>0</v>
      </c>
    </row>
    <row r="73" spans="2:15">
      <c r="F73" s="203"/>
      <c r="G73" s="204"/>
      <c r="H73" s="203"/>
    </row>
    <row r="74" spans="2:15" ht="13.15">
      <c r="B74" s="88" t="s">
        <v>623</v>
      </c>
      <c r="F74" s="203"/>
      <c r="G74" s="204"/>
      <c r="H74" s="203"/>
    </row>
    <row r="75" spans="2:15" s="109" customFormat="1" ht="13.15">
      <c r="E75" s="126" t="str">
        <f>E$82</f>
        <v xml:space="preserve">Post 2025 RCV run off - nominal detail (WWN+) </v>
      </c>
      <c r="F75" s="206">
        <f t="shared" ref="F75:O75" si="28">F$82</f>
        <v>0</v>
      </c>
      <c r="G75" s="206" t="str">
        <f t="shared" si="28"/>
        <v>£m</v>
      </c>
      <c r="H75" s="206">
        <f t="shared" si="28"/>
        <v>0</v>
      </c>
      <c r="I75" s="200"/>
      <c r="J75" s="200">
        <f t="shared" si="28"/>
        <v>0</v>
      </c>
      <c r="K75" s="200">
        <f t="shared" si="28"/>
        <v>0</v>
      </c>
      <c r="L75" s="200">
        <f t="shared" si="28"/>
        <v>0</v>
      </c>
      <c r="M75" s="200">
        <f t="shared" si="28"/>
        <v>0</v>
      </c>
      <c r="N75" s="200">
        <f t="shared" si="28"/>
        <v>0</v>
      </c>
      <c r="O75" s="200">
        <f t="shared" si="28"/>
        <v>0</v>
      </c>
    </row>
    <row r="76" spans="2:15" s="109" customFormat="1" ht="13.15">
      <c r="E76" s="109" t="str">
        <f>'Inputs for RCV adjustment'!E$11</f>
        <v>CPI(H): Fin year average - inflate from base year 2022-23 average</v>
      </c>
      <c r="F76" s="205">
        <f>'Inputs for RCV adjustment'!F$11</f>
        <v>0</v>
      </c>
      <c r="G76" s="205" t="str">
        <f>'Inputs for RCV adjustment'!G$11</f>
        <v>Factor</v>
      </c>
      <c r="H76" s="205">
        <f>'Inputs for RCV adjustment'!H$11</f>
        <v>0</v>
      </c>
      <c r="I76" s="143"/>
      <c r="J76" s="143">
        <f>'Inputs for RCV adjustment'!J$11</f>
        <v>0.9193362682018289</v>
      </c>
      <c r="K76" s="143">
        <f>'Inputs for RCV adjustment'!K$11</f>
        <v>1</v>
      </c>
      <c r="L76" s="143">
        <f>'Inputs for RCV adjustment'!L$11</f>
        <v>1.0554690145614629</v>
      </c>
      <c r="M76" s="143">
        <f>'Inputs for RCV adjustment'!M$11</f>
        <v>1.0875505642014709</v>
      </c>
      <c r="N76" s="143">
        <f>'Inputs for RCV adjustment'!N$11</f>
        <v>1.1125253836172082</v>
      </c>
      <c r="O76" s="143">
        <f>'Inputs for RCV adjustment'!O$11</f>
        <v>1.1370964772906973</v>
      </c>
    </row>
    <row r="77" spans="2:15" s="109" customFormat="1" ht="13.15">
      <c r="E77" s="96" t="s">
        <v>624</v>
      </c>
      <c r="F77" s="205"/>
      <c r="G77" s="205" t="s">
        <v>186</v>
      </c>
      <c r="H77" s="205">
        <f>SUM(J77:O77)</f>
        <v>0</v>
      </c>
      <c r="I77" s="143"/>
      <c r="J77" s="143">
        <f>J75/J76</f>
        <v>0</v>
      </c>
      <c r="K77" s="143">
        <f t="shared" ref="K77:O77" si="29">K75/K76</f>
        <v>0</v>
      </c>
      <c r="L77" s="143">
        <f t="shared" si="29"/>
        <v>0</v>
      </c>
      <c r="M77" s="143">
        <f t="shared" si="29"/>
        <v>0</v>
      </c>
      <c r="N77" s="143">
        <f t="shared" si="29"/>
        <v>0</v>
      </c>
      <c r="O77" s="143">
        <f t="shared" si="29"/>
        <v>0</v>
      </c>
    </row>
    <row r="78" spans="2:15">
      <c r="F78" s="203"/>
      <c r="G78" s="204"/>
      <c r="H78" s="203"/>
    </row>
    <row r="79" spans="2:15" ht="13.15">
      <c r="B79" s="88" t="s">
        <v>625</v>
      </c>
      <c r="F79" s="203"/>
      <c r="G79" s="204"/>
      <c r="H79" s="203"/>
    </row>
    <row r="80" spans="2:15" s="109" customFormat="1" ht="13.15">
      <c r="B80" s="108"/>
      <c r="E80" s="126" t="str">
        <f>E$65</f>
        <v xml:space="preserve">Post 2025 RCV run off in year of addition to RCV - nominal (WWN+) </v>
      </c>
      <c r="F80" s="206">
        <f t="shared" ref="F80:O80" si="30">F$65</f>
        <v>0</v>
      </c>
      <c r="G80" s="206">
        <f t="shared" si="30"/>
        <v>0</v>
      </c>
      <c r="H80" s="206">
        <f t="shared" si="30"/>
        <v>0</v>
      </c>
      <c r="I80" s="200"/>
      <c r="J80" s="200">
        <f t="shared" si="30"/>
        <v>0</v>
      </c>
      <c r="K80" s="200">
        <f t="shared" si="30"/>
        <v>0</v>
      </c>
      <c r="L80" s="200">
        <f t="shared" si="30"/>
        <v>0</v>
      </c>
      <c r="M80" s="200">
        <f t="shared" si="30"/>
        <v>0</v>
      </c>
      <c r="N80" s="200">
        <f t="shared" si="30"/>
        <v>0</v>
      </c>
      <c r="O80" s="200">
        <f t="shared" si="30"/>
        <v>0</v>
      </c>
    </row>
    <row r="81" spans="2:15" s="109" customFormat="1" ht="13.15">
      <c r="E81" s="126" t="str">
        <f>E$72</f>
        <v xml:space="preserve">Post 2025 RCV run off after year of addition to RCV - nominal (WWN+) </v>
      </c>
      <c r="F81" s="206">
        <f t="shared" ref="F81:O81" si="31">F$72</f>
        <v>0</v>
      </c>
      <c r="G81" s="206" t="str">
        <f t="shared" si="31"/>
        <v>£m</v>
      </c>
      <c r="H81" s="206">
        <f t="shared" si="31"/>
        <v>0</v>
      </c>
      <c r="I81" s="200"/>
      <c r="J81" s="200">
        <f t="shared" si="31"/>
        <v>0</v>
      </c>
      <c r="K81" s="200">
        <f t="shared" si="31"/>
        <v>0</v>
      </c>
      <c r="L81" s="200">
        <f t="shared" si="31"/>
        <v>0</v>
      </c>
      <c r="M81" s="200">
        <f t="shared" si="31"/>
        <v>0</v>
      </c>
      <c r="N81" s="200">
        <f t="shared" si="31"/>
        <v>0</v>
      </c>
      <c r="O81" s="200">
        <f t="shared" si="31"/>
        <v>0</v>
      </c>
    </row>
    <row r="82" spans="2:15" s="109" customFormat="1" ht="13.15">
      <c r="E82" s="126" t="s">
        <v>626</v>
      </c>
      <c r="F82" s="205"/>
      <c r="G82" s="205" t="s">
        <v>186</v>
      </c>
      <c r="H82" s="205">
        <f>SUM(L82:O82)</f>
        <v>0</v>
      </c>
      <c r="I82" s="143"/>
      <c r="J82" s="143"/>
      <c r="K82" s="143"/>
      <c r="L82" s="200">
        <f>SUM(L80,L81)</f>
        <v>0</v>
      </c>
      <c r="M82" s="200">
        <f t="shared" ref="M82:O82" si="32">SUM(M80,M81)</f>
        <v>0</v>
      </c>
      <c r="N82" s="200">
        <f t="shared" si="32"/>
        <v>0</v>
      </c>
      <c r="O82" s="200">
        <f t="shared" si="32"/>
        <v>0</v>
      </c>
    </row>
    <row r="83" spans="2:15">
      <c r="E83" s="196"/>
      <c r="F83" s="203"/>
      <c r="G83" s="204"/>
      <c r="H83" s="203"/>
    </row>
    <row r="84" spans="2:15" ht="13.15">
      <c r="B84" s="88" t="s">
        <v>627</v>
      </c>
      <c r="F84" s="203"/>
      <c r="G84" s="204"/>
      <c r="H84" s="203"/>
    </row>
    <row r="85" spans="2:15" s="109" customFormat="1" ht="13.15">
      <c r="E85" s="126" t="str">
        <f>E$82</f>
        <v xml:space="preserve">Post 2025 RCV run off - nominal detail (WWN+) </v>
      </c>
      <c r="F85" s="206">
        <f t="shared" ref="F85:O85" si="33">F$82</f>
        <v>0</v>
      </c>
      <c r="G85" s="206" t="str">
        <f t="shared" si="33"/>
        <v>£m</v>
      </c>
      <c r="H85" s="206">
        <f t="shared" si="33"/>
        <v>0</v>
      </c>
      <c r="I85" s="200"/>
      <c r="J85" s="200">
        <f t="shared" si="33"/>
        <v>0</v>
      </c>
      <c r="K85" s="200">
        <f t="shared" si="33"/>
        <v>0</v>
      </c>
      <c r="L85" s="200">
        <f t="shared" si="33"/>
        <v>0</v>
      </c>
      <c r="M85" s="200">
        <f t="shared" si="33"/>
        <v>0</v>
      </c>
      <c r="N85" s="200">
        <f t="shared" si="33"/>
        <v>0</v>
      </c>
      <c r="O85" s="200">
        <f t="shared" si="33"/>
        <v>0</v>
      </c>
    </row>
    <row r="86" spans="2:15" s="109" customFormat="1" ht="13.15">
      <c r="E86" s="96" t="s">
        <v>627</v>
      </c>
      <c r="F86" s="205"/>
      <c r="G86" s="205" t="s">
        <v>186</v>
      </c>
      <c r="H86" s="206">
        <f>SUM(L86:O86)</f>
        <v>0</v>
      </c>
      <c r="I86" s="143"/>
      <c r="J86" s="143"/>
      <c r="K86" s="143"/>
      <c r="L86" s="200">
        <f>L85</f>
        <v>0</v>
      </c>
      <c r="M86" s="200">
        <f t="shared" ref="M86:O86" si="34">M85</f>
        <v>0</v>
      </c>
      <c r="N86" s="200">
        <f t="shared" si="34"/>
        <v>0</v>
      </c>
      <c r="O86" s="200">
        <f t="shared" si="34"/>
        <v>0</v>
      </c>
    </row>
    <row r="87" spans="2:15">
      <c r="F87" s="203"/>
      <c r="G87" s="204"/>
      <c r="H87" s="203"/>
    </row>
    <row r="88" spans="2:15" ht="13.15">
      <c r="B88" s="88" t="s">
        <v>628</v>
      </c>
      <c r="F88" s="203"/>
      <c r="G88" s="204"/>
      <c r="H88" s="203"/>
    </row>
    <row r="89" spans="2:15" s="109" customFormat="1" ht="13.15">
      <c r="E89" s="126" t="str">
        <f>E$77</f>
        <v xml:space="preserve">Post 2025 RCV Run off - real detail (WWN+) </v>
      </c>
      <c r="F89" s="206">
        <f t="shared" ref="F89:O89" si="35">F$77</f>
        <v>0</v>
      </c>
      <c r="G89" s="206" t="str">
        <f t="shared" si="35"/>
        <v>£m</v>
      </c>
      <c r="H89" s="206">
        <f t="shared" si="35"/>
        <v>0</v>
      </c>
      <c r="I89" s="200"/>
      <c r="J89" s="200">
        <f t="shared" si="35"/>
        <v>0</v>
      </c>
      <c r="K89" s="200">
        <f t="shared" si="35"/>
        <v>0</v>
      </c>
      <c r="L89" s="200">
        <f t="shared" si="35"/>
        <v>0</v>
      </c>
      <c r="M89" s="200">
        <f t="shared" si="35"/>
        <v>0</v>
      </c>
      <c r="N89" s="200">
        <f t="shared" si="35"/>
        <v>0</v>
      </c>
      <c r="O89" s="200">
        <f t="shared" si="35"/>
        <v>0</v>
      </c>
    </row>
    <row r="90" spans="2:15" s="109" customFormat="1" ht="13.15">
      <c r="E90" s="96" t="s">
        <v>628</v>
      </c>
      <c r="F90" s="205"/>
      <c r="G90" s="205" t="s">
        <v>186</v>
      </c>
      <c r="H90" s="206">
        <f>SUM(L90:O90)</f>
        <v>0</v>
      </c>
      <c r="I90" s="143"/>
      <c r="J90" s="143"/>
      <c r="K90" s="143"/>
      <c r="L90" s="200">
        <f>L89</f>
        <v>0</v>
      </c>
      <c r="M90" s="200">
        <f t="shared" ref="M90:O90" si="36">M89</f>
        <v>0</v>
      </c>
      <c r="N90" s="200">
        <f t="shared" si="36"/>
        <v>0</v>
      </c>
      <c r="O90" s="200">
        <f t="shared" si="36"/>
        <v>0</v>
      </c>
    </row>
    <row r="91" spans="2:15">
      <c r="F91" s="203"/>
      <c r="G91" s="204"/>
      <c r="H91" s="203"/>
    </row>
    <row r="92" spans="2:15">
      <c r="F92" s="203"/>
      <c r="G92" s="204"/>
      <c r="H92" s="203"/>
    </row>
    <row r="93" spans="2:15">
      <c r="F93" s="203"/>
      <c r="G93" s="204"/>
      <c r="H93" s="203"/>
    </row>
    <row r="94" spans="2:15" ht="13.15">
      <c r="B94" s="88" t="s">
        <v>279</v>
      </c>
      <c r="F94" s="203"/>
      <c r="G94" s="204"/>
      <c r="H94" s="203"/>
    </row>
    <row r="95" spans="2:15">
      <c r="F95" s="203"/>
      <c r="G95" s="204"/>
      <c r="H95" s="203"/>
    </row>
    <row r="96" spans="2:15" ht="13.15">
      <c r="C96" s="137" t="s">
        <v>629</v>
      </c>
      <c r="F96" s="203"/>
      <c r="G96" s="204"/>
      <c r="H96" s="203"/>
    </row>
    <row r="97" spans="2:15">
      <c r="F97" s="203"/>
      <c r="G97" s="204"/>
      <c r="H97" s="203"/>
    </row>
    <row r="98" spans="2:15" ht="13.15">
      <c r="B98" s="88" t="s">
        <v>630</v>
      </c>
      <c r="E98" s="90"/>
      <c r="F98" s="203"/>
      <c r="G98" s="204"/>
      <c r="H98" s="203"/>
    </row>
    <row r="99" spans="2:15" s="109" customFormat="1" ht="13.15">
      <c r="E99" s="126" t="str">
        <f>E$46</f>
        <v xml:space="preserve">Discounted average of Post 2025 RCV - nominal (WWN+) </v>
      </c>
      <c r="F99" s="206">
        <f t="shared" ref="F99:N99" si="37">F$46</f>
        <v>0</v>
      </c>
      <c r="G99" s="206" t="str">
        <f t="shared" si="37"/>
        <v>£m</v>
      </c>
      <c r="H99" s="206">
        <f t="shared" si="37"/>
        <v>0</v>
      </c>
      <c r="I99" s="200"/>
      <c r="J99" s="200">
        <f t="shared" si="37"/>
        <v>0</v>
      </c>
      <c r="K99" s="200">
        <f t="shared" si="37"/>
        <v>0</v>
      </c>
      <c r="L99" s="200">
        <f t="shared" si="37"/>
        <v>0</v>
      </c>
      <c r="M99" s="200">
        <f t="shared" si="37"/>
        <v>0</v>
      </c>
      <c r="N99" s="200">
        <f t="shared" si="37"/>
        <v>0</v>
      </c>
      <c r="O99" s="200">
        <f>O$46</f>
        <v>0</v>
      </c>
    </row>
    <row r="100" spans="2:15" s="109" customFormat="1" ht="13.15">
      <c r="E100" s="109" t="str">
        <f>'Inputs for RCV adjustment'!E$37</f>
        <v>WACC real (WWN+)</v>
      </c>
      <c r="F100" s="208">
        <f>'Inputs for RCV adjustment'!F$37</f>
        <v>0</v>
      </c>
      <c r="G100" s="208" t="str">
        <f>'Inputs for RCV adjustment'!G$37</f>
        <v>%</v>
      </c>
      <c r="H100" s="208">
        <f>'Inputs for RCV adjustment'!H$37</f>
        <v>0</v>
      </c>
      <c r="I100" s="201"/>
      <c r="J100" s="201">
        <f>'Inputs for RCV adjustment'!J$37</f>
        <v>0</v>
      </c>
      <c r="K100" s="201">
        <f>'Inputs for RCV adjustment'!K$37</f>
        <v>0</v>
      </c>
      <c r="L100" s="201">
        <f>'Inputs for RCV adjustment'!L$37</f>
        <v>0</v>
      </c>
      <c r="M100" s="201">
        <f>'Inputs for RCV adjustment'!M$37</f>
        <v>0</v>
      </c>
      <c r="N100" s="201">
        <f>'Inputs for RCV adjustment'!N$37</f>
        <v>4.1554819182483937E-2</v>
      </c>
      <c r="O100" s="201">
        <f>'Inputs for RCV adjustment'!O$37</f>
        <v>4.1554819182483937E-2</v>
      </c>
    </row>
    <row r="101" spans="2:15" s="109" customFormat="1" ht="13.15">
      <c r="E101" s="92" t="s">
        <v>631</v>
      </c>
      <c r="F101" s="205"/>
      <c r="G101" s="205" t="s">
        <v>186</v>
      </c>
      <c r="H101" s="205">
        <f>SUM(L101:O101)</f>
        <v>0</v>
      </c>
      <c r="I101" s="143"/>
      <c r="J101" s="143"/>
      <c r="K101" s="143"/>
      <c r="L101" s="143">
        <f>L99*L100</f>
        <v>0</v>
      </c>
      <c r="M101" s="143">
        <f t="shared" ref="M101:N101" si="38">M99*M100</f>
        <v>0</v>
      </c>
      <c r="N101" s="143">
        <f t="shared" si="38"/>
        <v>0</v>
      </c>
      <c r="O101" s="143">
        <f>O99*O100</f>
        <v>0</v>
      </c>
    </row>
    <row r="102" spans="2:15">
      <c r="F102" s="203"/>
      <c r="G102" s="204"/>
      <c r="H102" s="203"/>
    </row>
    <row r="103" spans="2:15" ht="13.15">
      <c r="B103" s="88" t="s">
        <v>632</v>
      </c>
      <c r="F103" s="203"/>
      <c r="G103" s="204"/>
      <c r="H103" s="203"/>
    </row>
    <row r="104" spans="2:15" s="109" customFormat="1" ht="13.15">
      <c r="E104" s="109" t="str">
        <f>'Inputs for RCV adjustment'!E$52</f>
        <v>Roll up RCV return switch</v>
      </c>
      <c r="F104" s="205">
        <f>'Inputs for RCV adjustment'!F$52</f>
        <v>0</v>
      </c>
      <c r="G104" s="205" t="str">
        <f>'Inputs for RCV adjustment'!G$52</f>
        <v>0/1 switch</v>
      </c>
      <c r="H104" s="205">
        <f>'Inputs for RCV adjustment'!H$52</f>
        <v>0</v>
      </c>
      <c r="I104" s="143"/>
      <c r="J104" s="143">
        <f>'Inputs for RCV adjustment'!J$52</f>
        <v>0</v>
      </c>
      <c r="K104" s="143">
        <f>'Inputs for RCV adjustment'!K$52</f>
        <v>0</v>
      </c>
      <c r="L104" s="143">
        <f>'Inputs for RCV adjustment'!L$52</f>
        <v>0</v>
      </c>
      <c r="M104" s="143">
        <f>'Inputs for RCV adjustment'!M$52</f>
        <v>0</v>
      </c>
      <c r="N104" s="143">
        <f>'Inputs for RCV adjustment'!N$52</f>
        <v>0</v>
      </c>
      <c r="O104" s="143">
        <f>'Inputs for RCV adjustment'!O$52</f>
        <v>0</v>
      </c>
    </row>
    <row r="105" spans="2:15" s="109" customFormat="1" ht="13.15">
      <c r="E105" s="126" t="str">
        <f>E$101</f>
        <v xml:space="preserve">Return on Post 2025 RCV - nominal (WWN+) </v>
      </c>
      <c r="F105" s="206">
        <f t="shared" ref="F105:O105" si="39">F$101</f>
        <v>0</v>
      </c>
      <c r="G105" s="206" t="str">
        <f t="shared" si="39"/>
        <v>£m</v>
      </c>
      <c r="H105" s="206">
        <f t="shared" si="39"/>
        <v>0</v>
      </c>
      <c r="I105" s="200"/>
      <c r="J105" s="200">
        <f t="shared" si="39"/>
        <v>0</v>
      </c>
      <c r="K105" s="200">
        <f t="shared" si="39"/>
        <v>0</v>
      </c>
      <c r="L105" s="200">
        <f t="shared" si="39"/>
        <v>0</v>
      </c>
      <c r="M105" s="200">
        <f t="shared" si="39"/>
        <v>0</v>
      </c>
      <c r="N105" s="200">
        <f t="shared" si="39"/>
        <v>0</v>
      </c>
      <c r="O105" s="200">
        <f t="shared" si="39"/>
        <v>0</v>
      </c>
    </row>
    <row r="106" spans="2:15" s="109" customFormat="1" ht="13.15">
      <c r="E106" s="96" t="s">
        <v>633</v>
      </c>
      <c r="F106" s="205"/>
      <c r="G106" s="205" t="s">
        <v>186</v>
      </c>
      <c r="H106" s="205">
        <f>SUM(L106:O106)</f>
        <v>0</v>
      </c>
      <c r="I106" s="143"/>
      <c r="J106" s="143">
        <f>IF($F$1046=0,J105,0)</f>
        <v>0</v>
      </c>
      <c r="K106" s="143">
        <f t="shared" ref="K106:O106" si="40">IF($F$1046=0,K105,0)</f>
        <v>0</v>
      </c>
      <c r="L106" s="143">
        <f t="shared" si="40"/>
        <v>0</v>
      </c>
      <c r="M106" s="143">
        <f t="shared" si="40"/>
        <v>0</v>
      </c>
      <c r="N106" s="143">
        <f t="shared" si="40"/>
        <v>0</v>
      </c>
      <c r="O106" s="143">
        <f t="shared" si="40"/>
        <v>0</v>
      </c>
    </row>
    <row r="107" spans="2:15" ht="13.15">
      <c r="B107" s="144" t="s">
        <v>634</v>
      </c>
      <c r="F107" s="203"/>
      <c r="G107" s="204"/>
      <c r="H107" s="203"/>
    </row>
    <row r="108" spans="2:15">
      <c r="F108" s="203"/>
      <c r="G108" s="204"/>
      <c r="H108" s="203"/>
    </row>
    <row r="109" spans="2:15" ht="13.15">
      <c r="B109" s="88" t="s">
        <v>635</v>
      </c>
      <c r="F109" s="203"/>
      <c r="G109" s="204"/>
      <c r="H109" s="203"/>
    </row>
    <row r="110" spans="2:15" s="109" customFormat="1" ht="13.15">
      <c r="E110" s="126" t="str">
        <f>E$101</f>
        <v xml:space="preserve">Return on Post 2025 RCV - nominal (WWN+) </v>
      </c>
      <c r="F110" s="206">
        <f t="shared" ref="F110:O110" si="41">F$101</f>
        <v>0</v>
      </c>
      <c r="G110" s="206" t="str">
        <f t="shared" si="41"/>
        <v>£m</v>
      </c>
      <c r="H110" s="206">
        <f t="shared" si="41"/>
        <v>0</v>
      </c>
      <c r="I110" s="200"/>
      <c r="J110" s="200">
        <f t="shared" si="41"/>
        <v>0</v>
      </c>
      <c r="K110" s="200">
        <f t="shared" si="41"/>
        <v>0</v>
      </c>
      <c r="L110" s="200">
        <f t="shared" si="41"/>
        <v>0</v>
      </c>
      <c r="M110" s="200">
        <f t="shared" si="41"/>
        <v>0</v>
      </c>
      <c r="N110" s="200">
        <f t="shared" si="41"/>
        <v>0</v>
      </c>
      <c r="O110" s="200">
        <f t="shared" si="41"/>
        <v>0</v>
      </c>
    </row>
    <row r="111" spans="2:15" s="109" customFormat="1" ht="13.15">
      <c r="E111" s="109" t="str">
        <f>'Inputs for RCV adjustment'!E$11</f>
        <v>CPI(H): Fin year average - inflate from base year 2022-23 average</v>
      </c>
      <c r="F111" s="205">
        <f>'Inputs for RCV adjustment'!F$11</f>
        <v>0</v>
      </c>
      <c r="G111" s="205" t="str">
        <f>'Inputs for RCV adjustment'!G$11</f>
        <v>Factor</v>
      </c>
      <c r="H111" s="205">
        <f>'Inputs for RCV adjustment'!H$11</f>
        <v>0</v>
      </c>
      <c r="I111" s="143"/>
      <c r="J111" s="143">
        <f>'Inputs for RCV adjustment'!J$11</f>
        <v>0.9193362682018289</v>
      </c>
      <c r="K111" s="143">
        <f>'Inputs for RCV adjustment'!K$11</f>
        <v>1</v>
      </c>
      <c r="L111" s="143">
        <f>'Inputs for RCV adjustment'!L$11</f>
        <v>1.0554690145614629</v>
      </c>
      <c r="M111" s="143">
        <f>'Inputs for RCV adjustment'!M$11</f>
        <v>1.0875505642014709</v>
      </c>
      <c r="N111" s="143">
        <f>'Inputs for RCV adjustment'!N$11</f>
        <v>1.1125253836172082</v>
      </c>
      <c r="O111" s="143">
        <f>'Inputs for RCV adjustment'!O$11</f>
        <v>1.1370964772906973</v>
      </c>
    </row>
    <row r="112" spans="2:15" s="109" customFormat="1" ht="13.15">
      <c r="E112" s="109" t="s">
        <v>636</v>
      </c>
      <c r="F112" s="205"/>
      <c r="G112" s="205" t="s">
        <v>186</v>
      </c>
      <c r="H112" s="205">
        <f>SUM(L112:O112)</f>
        <v>0</v>
      </c>
      <c r="I112" s="143"/>
      <c r="J112" s="143">
        <f>IF(J111=0,0,J110/J111)</f>
        <v>0</v>
      </c>
      <c r="K112" s="143">
        <f t="shared" ref="K112:O112" si="42">IF(K111=0,0,K110/K111)</f>
        <v>0</v>
      </c>
      <c r="L112" s="143">
        <f t="shared" si="42"/>
        <v>0</v>
      </c>
      <c r="M112" s="143">
        <f t="shared" si="42"/>
        <v>0</v>
      </c>
      <c r="N112" s="143">
        <f t="shared" si="42"/>
        <v>0</v>
      </c>
      <c r="O112" s="143">
        <f t="shared" si="42"/>
        <v>0</v>
      </c>
    </row>
    <row r="113" spans="2:15">
      <c r="E113" s="196"/>
      <c r="F113" s="203"/>
      <c r="G113" s="204"/>
      <c r="H113" s="203"/>
    </row>
    <row r="114" spans="2:15" ht="13.15">
      <c r="B114" s="88" t="s">
        <v>637</v>
      </c>
      <c r="F114" s="203"/>
      <c r="G114" s="204"/>
      <c r="H114" s="203"/>
    </row>
    <row r="115" spans="2:15" s="109" customFormat="1" ht="13.15">
      <c r="E115" s="109" t="str">
        <f>'Inputs for RCV adjustment'!E$52</f>
        <v>Roll up RCV return switch</v>
      </c>
      <c r="F115" s="205">
        <f>'Inputs for RCV adjustment'!F$52</f>
        <v>0</v>
      </c>
      <c r="G115" s="205" t="str">
        <f>'Inputs for RCV adjustment'!G$52</f>
        <v>0/1 switch</v>
      </c>
      <c r="H115" s="205">
        <f>'Inputs for RCV adjustment'!H$52</f>
        <v>0</v>
      </c>
      <c r="I115" s="143"/>
      <c r="J115" s="143">
        <f>'Inputs for RCV adjustment'!J$52</f>
        <v>0</v>
      </c>
      <c r="K115" s="143">
        <f>'Inputs for RCV adjustment'!K$52</f>
        <v>0</v>
      </c>
      <c r="L115" s="143">
        <f>'Inputs for RCV adjustment'!L$52</f>
        <v>0</v>
      </c>
      <c r="M115" s="143">
        <f>'Inputs for RCV adjustment'!M$52</f>
        <v>0</v>
      </c>
      <c r="N115" s="143">
        <f>'Inputs for RCV adjustment'!N$52</f>
        <v>0</v>
      </c>
      <c r="O115" s="143">
        <f>'Inputs for RCV adjustment'!O$52</f>
        <v>0</v>
      </c>
    </row>
    <row r="116" spans="2:15" s="109" customFormat="1" ht="13.15">
      <c r="E116" s="126" t="str">
        <f>E$112</f>
        <v xml:space="preserve">Return on Post 2025 RCV - real (WWN+) </v>
      </c>
      <c r="F116" s="206">
        <f t="shared" ref="F116:O116" si="43">F$112</f>
        <v>0</v>
      </c>
      <c r="G116" s="206" t="str">
        <f>G$112</f>
        <v>£m</v>
      </c>
      <c r="H116" s="206">
        <f t="shared" si="43"/>
        <v>0</v>
      </c>
      <c r="I116" s="200"/>
      <c r="J116" s="200">
        <f t="shared" si="43"/>
        <v>0</v>
      </c>
      <c r="K116" s="200">
        <f t="shared" si="43"/>
        <v>0</v>
      </c>
      <c r="L116" s="200">
        <f t="shared" si="43"/>
        <v>0</v>
      </c>
      <c r="M116" s="200">
        <f t="shared" si="43"/>
        <v>0</v>
      </c>
      <c r="N116" s="200">
        <f t="shared" si="43"/>
        <v>0</v>
      </c>
      <c r="O116" s="200">
        <f t="shared" si="43"/>
        <v>0</v>
      </c>
    </row>
    <row r="117" spans="2:15" s="109" customFormat="1" ht="13.15">
      <c r="E117" s="126" t="s">
        <v>638</v>
      </c>
      <c r="F117" s="205"/>
      <c r="G117" s="205" t="s">
        <v>186</v>
      </c>
      <c r="H117" s="205">
        <f>SUM(L117:O117)</f>
        <v>0</v>
      </c>
      <c r="I117" s="143"/>
      <c r="J117" s="143"/>
      <c r="K117" s="143"/>
      <c r="L117" s="143">
        <f>IF($F$115=0,L115,0)</f>
        <v>0</v>
      </c>
      <c r="M117" s="143">
        <f t="shared" ref="M117:O117" si="44">IF($F$115=0,M115,0)</f>
        <v>0</v>
      </c>
      <c r="N117" s="143">
        <f t="shared" si="44"/>
        <v>0</v>
      </c>
      <c r="O117" s="143">
        <f t="shared" si="44"/>
        <v>0</v>
      </c>
    </row>
    <row r="118" spans="2:15">
      <c r="E118" s="196"/>
      <c r="F118" s="203"/>
      <c r="G118" s="204"/>
      <c r="H118" s="203"/>
    </row>
    <row r="119" spans="2:15" ht="13.15">
      <c r="B119" s="88" t="s">
        <v>639</v>
      </c>
      <c r="F119" s="203"/>
      <c r="G119" s="204"/>
      <c r="H119" s="203"/>
    </row>
    <row r="120" spans="2:15" s="109" customFormat="1" ht="13.15">
      <c r="E120" s="109" t="str">
        <f>'Inputs for RCV adjustment'!E$53</f>
        <v>Roll up opex switch</v>
      </c>
      <c r="F120" s="205">
        <f>'Inputs for RCV adjustment'!F$53</f>
        <v>0</v>
      </c>
      <c r="G120" s="205" t="str">
        <f>'Inputs for RCV adjustment'!G$53</f>
        <v>0/1 switch</v>
      </c>
      <c r="H120" s="205">
        <f>'Inputs for RCV adjustment'!H$53</f>
        <v>0</v>
      </c>
      <c r="I120" s="143"/>
      <c r="J120" s="143">
        <f>'Inputs for RCV adjustment'!J$53</f>
        <v>0</v>
      </c>
      <c r="K120" s="143">
        <f>'Inputs for RCV adjustment'!K$53</f>
        <v>0</v>
      </c>
      <c r="L120" s="143">
        <f>'Inputs for RCV adjustment'!L$53</f>
        <v>0</v>
      </c>
      <c r="M120" s="143">
        <f>'Inputs for RCV adjustment'!M$53</f>
        <v>0</v>
      </c>
      <c r="N120" s="143">
        <f>'Inputs for RCV adjustment'!N$53</f>
        <v>0</v>
      </c>
      <c r="O120" s="143">
        <f>'Inputs for RCV adjustment'!O$53</f>
        <v>0</v>
      </c>
    </row>
    <row r="121" spans="2:15" s="109" customFormat="1" ht="13.15">
      <c r="B121" s="108"/>
      <c r="E121" s="109" t="str">
        <f>'Inputs for RCV adjustment'!E$18</f>
        <v>Total net operating expenditure - real (WWN+)</v>
      </c>
      <c r="F121" s="205">
        <f>'Inputs for RCV adjustment'!F$18</f>
        <v>0</v>
      </c>
      <c r="G121" s="205" t="str">
        <f>'Inputs for RCV adjustment'!G$18</f>
        <v>£m</v>
      </c>
      <c r="H121" s="205">
        <f>'Inputs for RCV adjustment'!H$18</f>
        <v>0</v>
      </c>
      <c r="I121" s="143"/>
      <c r="J121" s="143" t="str">
        <f>'Inputs for RCV adjustment'!J$18</f>
        <v>-</v>
      </c>
      <c r="K121" s="143" t="str">
        <f>'Inputs for RCV adjustment'!K$18</f>
        <v>-</v>
      </c>
      <c r="L121" s="143">
        <f>'Inputs for RCV adjustment'!L$18</f>
        <v>0</v>
      </c>
      <c r="M121" s="143">
        <f>'Inputs for RCV adjustment'!M$18</f>
        <v>0</v>
      </c>
      <c r="N121" s="143">
        <f>'Inputs for RCV adjustment'!N$18</f>
        <v>0</v>
      </c>
      <c r="O121" s="143">
        <f>'Inputs for RCV adjustment'!O$18</f>
        <v>0</v>
      </c>
    </row>
    <row r="122" spans="2:15" s="109" customFormat="1" ht="13.15">
      <c r="E122" s="109" t="s">
        <v>639</v>
      </c>
      <c r="F122" s="205"/>
      <c r="G122" s="205" t="s">
        <v>186</v>
      </c>
      <c r="H122" s="205">
        <f>SUM(J122:O122)</f>
        <v>0</v>
      </c>
      <c r="I122" s="143"/>
      <c r="J122" s="143" t="str">
        <f>IF($F120=0,J121,0)</f>
        <v>-</v>
      </c>
      <c r="K122" s="143" t="str">
        <f t="shared" ref="K122:O122" si="45">IF($F120=0,K121,0)</f>
        <v>-</v>
      </c>
      <c r="L122" s="143">
        <f t="shared" si="45"/>
        <v>0</v>
      </c>
      <c r="M122" s="143">
        <f t="shared" si="45"/>
        <v>0</v>
      </c>
      <c r="N122" s="143">
        <f t="shared" si="45"/>
        <v>0</v>
      </c>
      <c r="O122" s="143">
        <f t="shared" si="45"/>
        <v>0</v>
      </c>
    </row>
    <row r="123" spans="2:15">
      <c r="E123" s="192"/>
      <c r="F123" s="203"/>
      <c r="G123" s="204"/>
      <c r="H123" s="203"/>
    </row>
    <row r="124" spans="2:15" ht="13.15">
      <c r="B124" s="88" t="s">
        <v>640</v>
      </c>
      <c r="E124" s="109"/>
      <c r="F124" s="203"/>
      <c r="G124" s="204"/>
      <c r="H124" s="203"/>
    </row>
    <row r="125" spans="2:15" s="109" customFormat="1" ht="13.15">
      <c r="E125" s="109" t="str">
        <f>E$120</f>
        <v>Roll up opex switch</v>
      </c>
      <c r="F125" s="143">
        <f t="shared" ref="F125:O125" si="46">F$120</f>
        <v>0</v>
      </c>
      <c r="G125" s="205" t="str">
        <f t="shared" si="46"/>
        <v>0/1 switch</v>
      </c>
      <c r="H125" s="143">
        <f t="shared" si="46"/>
        <v>0</v>
      </c>
      <c r="I125" s="202"/>
      <c r="J125" s="202">
        <f>J$120</f>
        <v>0</v>
      </c>
      <c r="K125" s="202">
        <f t="shared" si="46"/>
        <v>0</v>
      </c>
      <c r="L125" s="202">
        <f t="shared" si="46"/>
        <v>0</v>
      </c>
      <c r="M125" s="202">
        <f t="shared" si="46"/>
        <v>0</v>
      </c>
      <c r="N125" s="202">
        <f t="shared" si="46"/>
        <v>0</v>
      </c>
      <c r="O125" s="202">
        <f t="shared" si="46"/>
        <v>0</v>
      </c>
    </row>
    <row r="126" spans="2:15" s="109" customFormat="1" ht="13.15">
      <c r="E126" s="109" t="str">
        <f>E$121</f>
        <v>Total net operating expenditure - real (WWN+)</v>
      </c>
      <c r="F126" s="143"/>
      <c r="G126" s="205"/>
      <c r="H126" s="143"/>
      <c r="I126" s="143"/>
      <c r="J126" s="143"/>
      <c r="K126" s="143"/>
      <c r="L126" s="143"/>
      <c r="M126" s="143"/>
      <c r="N126" s="143"/>
      <c r="O126" s="143"/>
    </row>
    <row r="127" spans="2:15" s="109" customFormat="1" ht="13.15">
      <c r="E127" s="109" t="str">
        <f>'Inputs for RCV adjustment'!E$11</f>
        <v>CPI(H): Fin year average - inflate from base year 2022-23 average</v>
      </c>
      <c r="F127" s="143">
        <f>'Inputs for RCV adjustment'!F$11</f>
        <v>0</v>
      </c>
      <c r="G127" s="205" t="str">
        <f>'Inputs for RCV adjustment'!G$11</f>
        <v>Factor</v>
      </c>
      <c r="H127" s="143">
        <f>'Inputs for RCV adjustment'!H$11</f>
        <v>0</v>
      </c>
      <c r="I127" s="202"/>
      <c r="J127" s="307">
        <f>'Inputs for RCV adjustment'!J$11</f>
        <v>0.9193362682018289</v>
      </c>
      <c r="K127" s="307">
        <f>'Inputs for RCV adjustment'!K$11</f>
        <v>1</v>
      </c>
      <c r="L127" s="307">
        <f>'Inputs for RCV adjustment'!L$11</f>
        <v>1.0554690145614629</v>
      </c>
      <c r="M127" s="307">
        <f>'Inputs for RCV adjustment'!M$11</f>
        <v>1.0875505642014709</v>
      </c>
      <c r="N127" s="307">
        <f>'Inputs for RCV adjustment'!N$11</f>
        <v>1.1125253836172082</v>
      </c>
      <c r="O127" s="307">
        <f>'Inputs for RCV adjustment'!O$11</f>
        <v>1.1370964772906973</v>
      </c>
    </row>
    <row r="128" spans="2:15" s="109" customFormat="1" ht="13.15">
      <c r="E128" s="109" t="s">
        <v>641</v>
      </c>
      <c r="F128" s="205"/>
      <c r="G128" s="205"/>
      <c r="H128" s="205"/>
      <c r="I128" s="143"/>
      <c r="J128" s="143">
        <f>J127*J126</f>
        <v>0</v>
      </c>
      <c r="K128" s="143">
        <f t="shared" ref="K128:O128" si="47">K127*K126</f>
        <v>0</v>
      </c>
      <c r="L128" s="143">
        <f t="shared" si="47"/>
        <v>0</v>
      </c>
      <c r="M128" s="143">
        <f t="shared" si="47"/>
        <v>0</v>
      </c>
      <c r="N128" s="143">
        <f t="shared" si="47"/>
        <v>0</v>
      </c>
      <c r="O128" s="143">
        <f t="shared" si="47"/>
        <v>0</v>
      </c>
    </row>
    <row r="129" spans="1:16" s="109" customFormat="1" ht="13.15">
      <c r="E129" s="109" t="s">
        <v>642</v>
      </c>
      <c r="F129" s="205"/>
      <c r="G129" s="205" t="s">
        <v>186</v>
      </c>
      <c r="H129" s="205"/>
      <c r="I129" s="143"/>
      <c r="J129" s="143">
        <f>IF($F125=0,J128,0)</f>
        <v>0</v>
      </c>
      <c r="K129" s="143">
        <f t="shared" ref="K129:O129" si="48">IF($F125=0,K128,0)</f>
        <v>0</v>
      </c>
      <c r="L129" s="143">
        <f t="shared" si="48"/>
        <v>0</v>
      </c>
      <c r="M129" s="143">
        <f t="shared" si="48"/>
        <v>0</v>
      </c>
      <c r="N129" s="143">
        <f t="shared" si="48"/>
        <v>0</v>
      </c>
      <c r="O129" s="143">
        <f t="shared" si="48"/>
        <v>0</v>
      </c>
    </row>
    <row r="130" spans="1:16" s="109" customFormat="1" ht="13.15">
      <c r="E130" s="109" t="s">
        <v>640</v>
      </c>
      <c r="F130" s="205"/>
      <c r="G130" s="207" t="s">
        <v>186</v>
      </c>
      <c r="H130" s="205"/>
      <c r="I130" s="143"/>
      <c r="J130" s="143">
        <f>IF($F125=0,J129,0)</f>
        <v>0</v>
      </c>
      <c r="K130" s="143">
        <f t="shared" ref="K130:O130" si="49">IF($F125=0,K129,0)</f>
        <v>0</v>
      </c>
      <c r="L130" s="143">
        <f t="shared" si="49"/>
        <v>0</v>
      </c>
      <c r="M130" s="143">
        <f t="shared" si="49"/>
        <v>0</v>
      </c>
      <c r="N130" s="143">
        <f t="shared" si="49"/>
        <v>0</v>
      </c>
      <c r="O130" s="143">
        <f t="shared" si="49"/>
        <v>0</v>
      </c>
    </row>
    <row r="131" spans="1:16">
      <c r="E131" s="192"/>
      <c r="F131" s="203"/>
      <c r="G131" s="203"/>
      <c r="H131" s="203"/>
    </row>
    <row r="132" spans="1:16" ht="13.15">
      <c r="A132" s="107" t="s">
        <v>155</v>
      </c>
      <c r="E132" s="109"/>
      <c r="F132" s="203"/>
      <c r="G132" s="204"/>
      <c r="H132" s="203"/>
    </row>
    <row r="133" spans="1:16" s="109" customFormat="1" ht="13.15">
      <c r="E133" s="109" t="str">
        <f>E$82</f>
        <v xml:space="preserve">Post 2025 RCV run off - nominal detail (WWN+) </v>
      </c>
      <c r="F133" s="205">
        <f t="shared" ref="F133:O133" si="50">F$82</f>
        <v>0</v>
      </c>
      <c r="G133" s="205" t="str">
        <f t="shared" si="50"/>
        <v>£m</v>
      </c>
      <c r="H133" s="205">
        <f t="shared" si="50"/>
        <v>0</v>
      </c>
      <c r="I133" s="205"/>
      <c r="J133" s="205">
        <f t="shared" si="50"/>
        <v>0</v>
      </c>
      <c r="K133" s="205">
        <f t="shared" si="50"/>
        <v>0</v>
      </c>
      <c r="L133" s="205">
        <f t="shared" si="50"/>
        <v>0</v>
      </c>
      <c r="M133" s="205">
        <f t="shared" si="50"/>
        <v>0</v>
      </c>
      <c r="N133" s="205">
        <f t="shared" si="50"/>
        <v>0</v>
      </c>
      <c r="O133" s="205">
        <f t="shared" si="50"/>
        <v>0</v>
      </c>
    </row>
    <row r="134" spans="1:16" s="109" customFormat="1" ht="13.15">
      <c r="E134" s="109" t="str">
        <f>E$106</f>
        <v xml:space="preserve">Return on Post 2025 RCV paid in year - nominal detail (WWN+) </v>
      </c>
      <c r="F134" s="205">
        <f t="shared" ref="F134:O134" si="51">F$106</f>
        <v>0</v>
      </c>
      <c r="G134" s="205" t="str">
        <f t="shared" si="51"/>
        <v>£m</v>
      </c>
      <c r="H134" s="205">
        <f t="shared" si="51"/>
        <v>0</v>
      </c>
      <c r="I134" s="205"/>
      <c r="J134" s="205">
        <f t="shared" si="51"/>
        <v>0</v>
      </c>
      <c r="K134" s="205">
        <f t="shared" si="51"/>
        <v>0</v>
      </c>
      <c r="L134" s="205">
        <f t="shared" si="51"/>
        <v>0</v>
      </c>
      <c r="M134" s="205">
        <f t="shared" si="51"/>
        <v>0</v>
      </c>
      <c r="N134" s="205">
        <f t="shared" si="51"/>
        <v>0</v>
      </c>
      <c r="O134" s="205">
        <f t="shared" si="51"/>
        <v>0</v>
      </c>
    </row>
    <row r="135" spans="1:16" s="109" customFormat="1" ht="13.15">
      <c r="E135" s="109" t="str">
        <f>E$130</f>
        <v>Total net operating expenditure in year - nominal</v>
      </c>
      <c r="F135" s="205">
        <f t="shared" ref="F135:O135" si="52">F$130</f>
        <v>0</v>
      </c>
      <c r="G135" s="205" t="str">
        <f t="shared" si="52"/>
        <v>£m</v>
      </c>
      <c r="H135" s="205">
        <f t="shared" si="52"/>
        <v>0</v>
      </c>
      <c r="I135" s="205"/>
      <c r="J135" s="205">
        <f t="shared" si="52"/>
        <v>0</v>
      </c>
      <c r="K135" s="205">
        <f t="shared" si="52"/>
        <v>0</v>
      </c>
      <c r="L135" s="205">
        <f t="shared" si="52"/>
        <v>0</v>
      </c>
      <c r="M135" s="205">
        <f t="shared" si="52"/>
        <v>0</v>
      </c>
      <c r="N135" s="205">
        <f t="shared" si="52"/>
        <v>0</v>
      </c>
      <c r="O135" s="205">
        <f t="shared" si="52"/>
        <v>0</v>
      </c>
    </row>
    <row r="136" spans="1:16" s="109" customFormat="1" ht="13.15">
      <c r="E136" s="109" t="s">
        <v>643</v>
      </c>
      <c r="F136" s="205"/>
      <c r="G136" s="205" t="s">
        <v>186</v>
      </c>
      <c r="H136" s="205">
        <f>SUM(J136:O136)</f>
        <v>0</v>
      </c>
      <c r="I136" s="205"/>
      <c r="J136" s="205">
        <f>SUM(J133:J135)</f>
        <v>0</v>
      </c>
      <c r="K136" s="205">
        <f t="shared" ref="K136:O136" si="53">SUM(K133:K135)</f>
        <v>0</v>
      </c>
      <c r="L136" s="205">
        <f t="shared" si="53"/>
        <v>0</v>
      </c>
      <c r="M136" s="205">
        <f t="shared" si="53"/>
        <v>0</v>
      </c>
      <c r="N136" s="205">
        <f t="shared" si="53"/>
        <v>0</v>
      </c>
      <c r="O136" s="205">
        <f t="shared" si="53"/>
        <v>0</v>
      </c>
    </row>
    <row r="137" spans="1:16" s="109" customFormat="1" ht="13.15">
      <c r="E137" s="109" t="s">
        <v>644</v>
      </c>
      <c r="F137" s="205"/>
      <c r="G137" s="205" t="s">
        <v>186</v>
      </c>
      <c r="H137" s="205">
        <f>SUM(J137:O137)</f>
        <v>0</v>
      </c>
      <c r="I137" s="205"/>
      <c r="J137" s="205">
        <f>J136*J111</f>
        <v>0</v>
      </c>
      <c r="K137" s="205">
        <f t="shared" ref="K137:O137" si="54">K136*K111</f>
        <v>0</v>
      </c>
      <c r="L137" s="205">
        <f t="shared" si="54"/>
        <v>0</v>
      </c>
      <c r="M137" s="205">
        <f t="shared" si="54"/>
        <v>0</v>
      </c>
      <c r="N137" s="205">
        <f t="shared" si="54"/>
        <v>0</v>
      </c>
      <c r="O137" s="205">
        <f t="shared" si="54"/>
        <v>0</v>
      </c>
    </row>
    <row r="138" spans="1:16" ht="13.15">
      <c r="E138" s="192"/>
      <c r="J138" s="205"/>
      <c r="K138" s="205"/>
      <c r="L138" s="205"/>
      <c r="M138" s="205"/>
      <c r="N138" s="205"/>
      <c r="O138" s="205"/>
    </row>
    <row r="139" spans="1:16" ht="13.15">
      <c r="A139" s="298" t="s">
        <v>23</v>
      </c>
      <c r="B139" s="298"/>
      <c r="C139" s="298"/>
      <c r="D139" s="298"/>
      <c r="E139" s="298"/>
      <c r="F139" s="298"/>
      <c r="G139" s="298"/>
      <c r="H139" s="298"/>
      <c r="I139" s="298"/>
      <c r="J139" s="298"/>
      <c r="K139" s="298"/>
      <c r="L139" s="298"/>
      <c r="M139" s="298"/>
      <c r="N139" s="298"/>
      <c r="O139" s="298"/>
      <c r="P139" s="298"/>
    </row>
  </sheetData>
  <conditionalFormatting sqref="F2">
    <cfRule type="cellIs" dxfId="3" priority="1" stopIfTrue="1" operator="notEqual">
      <formula>0</formula>
    </cfRule>
    <cfRule type="cellIs" dxfId="2" priority="2" stopIfTrue="1" operator="equal">
      <formula>""</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2820-70D2-4844-B3AB-743D3FAD4FA1}">
  <sheetPr>
    <tabColor rgb="FF98C561"/>
  </sheetPr>
  <dimension ref="A1"/>
  <sheetViews>
    <sheetView workbookViewId="0">
      <selection activeCell="F24" sqref="F24"/>
    </sheetView>
  </sheetViews>
  <sheetFormatPr defaultRowHeight="12.7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2DD6-80DD-434A-B241-49ED1F984EF7}">
  <sheetPr>
    <tabColor rgb="FF98C561"/>
  </sheetPr>
  <dimension ref="A1:FY303"/>
  <sheetViews>
    <sheetView workbookViewId="0">
      <selection activeCell="H5" sqref="H5"/>
    </sheetView>
  </sheetViews>
  <sheetFormatPr defaultColWidth="0" defaultRowHeight="12.75" zeroHeight="1"/>
  <cols>
    <col min="1" max="1" width="9" style="63" customWidth="1"/>
    <col min="2" max="2" width="33.5703125" style="63" customWidth="1"/>
    <col min="3" max="3" width="8.42578125" style="63" customWidth="1"/>
    <col min="4" max="4" width="7.42578125" style="63" customWidth="1"/>
    <col min="5" max="5" width="16.42578125" style="162" customWidth="1"/>
    <col min="6" max="6" width="16.5703125" style="63" customWidth="1"/>
    <col min="7" max="13" width="16.42578125" style="63" customWidth="1"/>
    <col min="14" max="14" width="9" style="63" customWidth="1"/>
    <col min="15" max="181" width="0" style="63" hidden="1" customWidth="1"/>
    <col min="182" max="16384" width="9" style="63" hidden="1"/>
  </cols>
  <sheetData>
    <row r="1" spans="1:18" s="104" customFormat="1" ht="47.65">
      <c r="A1" s="111" t="e">
        <f ca="1" xml:space="preserve"> RIGHT(CELL("filename", A1), LEN(CELL("filename", A1)) - SEARCH("]", CELL("filename", A1)))</f>
        <v>#VALUE!</v>
      </c>
      <c r="B1" s="103"/>
      <c r="E1" s="159"/>
      <c r="F1" s="154"/>
      <c r="G1" s="155"/>
      <c r="H1" s="155"/>
      <c r="I1" s="154"/>
      <c r="J1" s="154"/>
      <c r="K1" s="154"/>
      <c r="L1" s="154"/>
      <c r="M1" s="154"/>
      <c r="N1" s="154"/>
      <c r="O1" s="154"/>
      <c r="P1" s="154"/>
      <c r="Q1" s="154"/>
      <c r="R1" s="154"/>
    </row>
    <row r="2" spans="1:18"/>
    <row r="3" spans="1:18" s="157" customFormat="1" ht="29.65" customHeight="1">
      <c r="B3" s="355" t="s">
        <v>645</v>
      </c>
      <c r="C3" s="355"/>
      <c r="D3" s="355"/>
      <c r="E3" s="355"/>
      <c r="F3" s="355"/>
      <c r="G3" s="158"/>
      <c r="H3" s="158"/>
      <c r="I3" s="356" t="s">
        <v>646</v>
      </c>
      <c r="J3" s="357"/>
      <c r="K3" s="357"/>
      <c r="L3" s="358"/>
      <c r="M3" s="163"/>
    </row>
    <row r="4" spans="1:18" ht="48.75" customHeight="1">
      <c r="B4" s="241" t="s">
        <v>282</v>
      </c>
      <c r="C4" s="156" t="s">
        <v>29</v>
      </c>
      <c r="D4" s="156" t="s">
        <v>283</v>
      </c>
      <c r="E4" s="160" t="s">
        <v>179</v>
      </c>
      <c r="F4" s="156" t="s">
        <v>647</v>
      </c>
      <c r="H4" s="265" t="s">
        <v>595</v>
      </c>
      <c r="I4" s="190" t="s">
        <v>285</v>
      </c>
      <c r="J4" s="190" t="s">
        <v>286</v>
      </c>
      <c r="K4" s="190" t="s">
        <v>287</v>
      </c>
      <c r="L4" s="190" t="s">
        <v>288</v>
      </c>
      <c r="M4" s="190" t="s">
        <v>289</v>
      </c>
    </row>
    <row r="5" spans="1:18">
      <c r="B5" s="66" t="str">
        <f>Company_Input!B5</f>
        <v>Scheme 1</v>
      </c>
      <c r="C5" s="66" t="str">
        <f>INDEX(Company_Input!$C$5:$C$350,MATCH(' Scheme allowance'!$B5,Company_Input!$B$5:$B$350,0))</f>
        <v>£m</v>
      </c>
      <c r="D5" s="66">
        <f>INDEX(Company_Input!$D$5:$D$350,MATCH(' Scheme allowance'!$B5,Company_Input!$B$5:$B$350,0))</f>
        <v>3</v>
      </c>
      <c r="E5" s="161">
        <f>INDEX(Company_Input!$X$5:X$350,MATCH(' Scheme allowance'!$B5,Company_Input!$B$5:$B$350,0))</f>
        <v>0</v>
      </c>
      <c r="F5" s="66"/>
      <c r="H5" s="66" t="str">
        <f>_xlfn.IFNA(INDEX(Ofwat_Input!$C$22:$C$31,MATCH(' Scheme allowance'!$E5,Ofwat_Input!B$22:B$31,0)),"0")</f>
        <v>0</v>
      </c>
      <c r="I5" s="66">
        <f>_xlfn.IFNA(IF($F5="Y",INDEX(Company_Input!$Z$5:$AC$298,MATCH(' Scheme allowance'!$B5,Company_Input!$B$5:$B$298,0),MATCH(I$4,Company_Input!$Z$4:$AC$4,0)),"0"),"-")*$H5</f>
        <v>0</v>
      </c>
      <c r="J5" s="66">
        <f>_xlfn.IFNA(IF($F5="Y",INDEX(Company_Input!$Z$5:$AC$298,MATCH(' Scheme allowance'!$B5,Company_Input!$B$5:$B$298,0),MATCH(J$4,Company_Input!$Z$4:$AC$4,0)),"0"),"-")*$H5</f>
        <v>0</v>
      </c>
      <c r="K5" s="66">
        <f>_xlfn.IFNA(IF($F5="Y",INDEX(Company_Input!$Z$5:$AC$298,MATCH(' Scheme allowance'!$B5,Company_Input!$B$5:$B$298,0),MATCH(K$4,Company_Input!$Z$4:$AC$4,0)),"0"),"-")*$H5</f>
        <v>0</v>
      </c>
      <c r="L5" s="66">
        <f>_xlfn.IFNA(IF($F5="Y",INDEX(Company_Input!$Z$5:$AC$298,MATCH(' Scheme allowance'!$B5,Company_Input!$B$5:$B$298,0),MATCH(L$4,Company_Input!$Z$4:$AC$4,0)),"0"),"-")*$H5</f>
        <v>0</v>
      </c>
      <c r="M5" s="66" t="str">
        <f>_xlfn.IFNA(IF($F5="Y",INDEX(Company_Input!$W$5:$W$298,MATCH(' Scheme allowance'!$B5,Company_Input!$B$5:$B$298,0),MATCH(M$4,Company_Input!$W$4,0)),"-"),"-")</f>
        <v>-</v>
      </c>
    </row>
    <row r="6" spans="1:18">
      <c r="B6" s="66" t="str">
        <f>Company_Input!B6</f>
        <v>Scheme 2</v>
      </c>
      <c r="C6" s="66" t="str">
        <f>INDEX(Company_Input!$C$5:$C$350,MATCH(' Scheme allowance'!$B6,Company_Input!$B$5:$B$350,0))</f>
        <v>£m</v>
      </c>
      <c r="D6" s="66">
        <f>INDEX(Company_Input!$D$5:$D$350,MATCH(' Scheme allowance'!$B6,Company_Input!$B$5:$B$350,0))</f>
        <v>3</v>
      </c>
      <c r="E6" s="161">
        <f>INDEX(Company_Input!$X$5:X$350,MATCH(' Scheme allowance'!$B6,Company_Input!$B$5:$B$350,0))</f>
        <v>0</v>
      </c>
      <c r="F6" s="66"/>
      <c r="H6" s="66" t="str">
        <f>_xlfn.IFNA(INDEX(Ofwat_Input!$C$22:$C$31,MATCH(' Scheme allowance'!$E6,Ofwat_Input!B$22:B$31,0)),"0")</f>
        <v>0</v>
      </c>
      <c r="I6" s="66">
        <f>_xlfn.IFNA(IF($F6="Y",INDEX(Company_Input!$Z$5:$AC$298,MATCH(' Scheme allowance'!$B6,Company_Input!$B$5:$B$298,0),MATCH(I$4,Company_Input!$Z$4:$AC$4,0)),"0"),"-")*$H6</f>
        <v>0</v>
      </c>
      <c r="J6" s="66">
        <f>_xlfn.IFNA(IF($F6="Y",INDEX(Company_Input!$Z$5:$AC$298,MATCH(' Scheme allowance'!$B6,Company_Input!$B$5:$B$298,0),MATCH(J$4,Company_Input!$Z$4:$AC$4,0)),"0"),"-")*$H6</f>
        <v>0</v>
      </c>
      <c r="K6" s="66">
        <f>_xlfn.IFNA(IF($F6="Y",INDEX(Company_Input!$Z$5:$AC$298,MATCH(' Scheme allowance'!$B6,Company_Input!$B$5:$B$298,0),MATCH(K$4,Company_Input!$Z$4:$AC$4,0)),"0"),"-")*$H6</f>
        <v>0</v>
      </c>
      <c r="L6" s="66">
        <f>_xlfn.IFNA(IF($F6="Y",INDEX(Company_Input!$Z$5:$AC$298,MATCH(' Scheme allowance'!$B6,Company_Input!$B$5:$B$298,0),MATCH(L$4,Company_Input!$Z$4:$AC$4,0)),"0"),"-")*$H6</f>
        <v>0</v>
      </c>
      <c r="M6" s="66" t="str">
        <f>_xlfn.IFNA(IF($F6="Y",INDEX(Company_Input!$W$5:$W$298,MATCH(' Scheme allowance'!$B6,Company_Input!$B$5:$B$298,0),MATCH(M$4,Company_Input!$W$4,0)),"-"),"-")</f>
        <v>-</v>
      </c>
    </row>
    <row r="7" spans="1:18">
      <c r="B7" s="66" t="str">
        <f>Company_Input!B7</f>
        <v>Scheme 3</v>
      </c>
      <c r="C7" s="66" t="str">
        <f>INDEX(Company_Input!$C$5:$C$350,MATCH(' Scheme allowance'!$B7,Company_Input!$B$5:$B$350,0))</f>
        <v>£m</v>
      </c>
      <c r="D7" s="66">
        <f>INDEX(Company_Input!$D$5:$D$350,MATCH(' Scheme allowance'!$B7,Company_Input!$B$5:$B$350,0))</f>
        <v>3</v>
      </c>
      <c r="E7" s="161">
        <f>INDEX(Company_Input!$X$5:X$350,MATCH(' Scheme allowance'!$B7,Company_Input!$B$5:$B$350,0))</f>
        <v>0</v>
      </c>
      <c r="F7" s="66"/>
      <c r="H7" s="66" t="str">
        <f>_xlfn.IFNA(INDEX(Ofwat_Input!$C$22:$C$31,MATCH(' Scheme allowance'!$E7,Ofwat_Input!B$22:B$31,0)),"0")</f>
        <v>0</v>
      </c>
      <c r="I7" s="66">
        <f>_xlfn.IFNA(IF($F7="Y",INDEX(Company_Input!$Z$5:$AC$298,MATCH(' Scheme allowance'!$B7,Company_Input!$B$5:$B$298,0),MATCH(I$4,Company_Input!$Z$4:$AC$4,0)),"0"),"-")*$H7</f>
        <v>0</v>
      </c>
      <c r="J7" s="66">
        <f>_xlfn.IFNA(IF($F7="Y",INDEX(Company_Input!$Z$5:$AC$298,MATCH(' Scheme allowance'!$B7,Company_Input!$B$5:$B$298,0),MATCH(J$4,Company_Input!$Z$4:$AC$4,0)),"0"),"-")*$H7</f>
        <v>0</v>
      </c>
      <c r="K7" s="66">
        <f>_xlfn.IFNA(IF($F7="Y",INDEX(Company_Input!$Z$5:$AC$298,MATCH(' Scheme allowance'!$B7,Company_Input!$B$5:$B$298,0),MATCH(K$4,Company_Input!$Z$4:$AC$4,0)),"0"),"-")*$H7</f>
        <v>0</v>
      </c>
      <c r="L7" s="66">
        <f>_xlfn.IFNA(IF($F7="Y",INDEX(Company_Input!$Z$5:$AC$298,MATCH(' Scheme allowance'!$B7,Company_Input!$B$5:$B$298,0),MATCH(L$4,Company_Input!$Z$4:$AC$4,0)),"0"),"-")*$H7</f>
        <v>0</v>
      </c>
      <c r="M7" s="66" t="str">
        <f>_xlfn.IFNA(IF($F7="Y",INDEX(Company_Input!$W$5:$W$298,MATCH(' Scheme allowance'!$B7,Company_Input!$B$5:$B$298,0),MATCH(M$4,Company_Input!$W$4,0)),"-"),"-")</f>
        <v>-</v>
      </c>
    </row>
    <row r="8" spans="1:18">
      <c r="B8" s="66" t="str">
        <f>Company_Input!B8</f>
        <v>Scheme 4</v>
      </c>
      <c r="C8" s="66" t="str">
        <f>INDEX(Company_Input!$C$5:$C$350,MATCH(' Scheme allowance'!$B8,Company_Input!$B$5:$B$350,0))</f>
        <v>£m</v>
      </c>
      <c r="D8" s="66">
        <f>INDEX(Company_Input!$D$5:$D$350,MATCH(' Scheme allowance'!$B8,Company_Input!$B$5:$B$350,0))</f>
        <v>3</v>
      </c>
      <c r="E8" s="161">
        <f>INDEX(Company_Input!$X$5:X$350,MATCH(' Scheme allowance'!$B8,Company_Input!$B$5:$B$350,0))</f>
        <v>0</v>
      </c>
      <c r="F8" s="66"/>
      <c r="H8" s="66" t="str">
        <f>_xlfn.IFNA(INDEX(Ofwat_Input!$C$22:$C$31,MATCH(' Scheme allowance'!$E8,Ofwat_Input!B$22:B$31,0)),"0")</f>
        <v>0</v>
      </c>
      <c r="I8" s="66">
        <f>_xlfn.IFNA(IF($F8="Y",INDEX(Company_Input!$Z$5:$AC$298,MATCH(' Scheme allowance'!$B8,Company_Input!$B$5:$B$298,0),MATCH(I$4,Company_Input!$Z$4:$AC$4,0)),"0"),"-")*$H8</f>
        <v>0</v>
      </c>
      <c r="J8" s="66">
        <f>_xlfn.IFNA(IF($F8="Y",INDEX(Company_Input!$Z$5:$AC$298,MATCH(' Scheme allowance'!$B8,Company_Input!$B$5:$B$298,0),MATCH(J$4,Company_Input!$Z$4:$AC$4,0)),"0"),"-")*$H8</f>
        <v>0</v>
      </c>
      <c r="K8" s="66">
        <f>_xlfn.IFNA(IF($F8="Y",INDEX(Company_Input!$Z$5:$AC$298,MATCH(' Scheme allowance'!$B8,Company_Input!$B$5:$B$298,0),MATCH(K$4,Company_Input!$Z$4:$AC$4,0)),"0"),"-")*$H8</f>
        <v>0</v>
      </c>
      <c r="L8" s="66">
        <f>_xlfn.IFNA(IF($F8="Y",INDEX(Company_Input!$Z$5:$AC$298,MATCH(' Scheme allowance'!$B8,Company_Input!$B$5:$B$298,0),MATCH(L$4,Company_Input!$Z$4:$AC$4,0)),"0"),"-")*$H8</f>
        <v>0</v>
      </c>
      <c r="M8" s="66" t="str">
        <f>_xlfn.IFNA(IF($F8="Y",INDEX(Company_Input!$W$5:$W$298,MATCH(' Scheme allowance'!$B8,Company_Input!$B$5:$B$298,0),MATCH(M$4,Company_Input!$W$4,0)),"-"),"-")</f>
        <v>-</v>
      </c>
    </row>
    <row r="9" spans="1:18">
      <c r="B9" s="66" t="str">
        <f>Company_Input!B9</f>
        <v>Scheme 5</v>
      </c>
      <c r="C9" s="66" t="str">
        <f>INDEX(Company_Input!$C$5:$C$350,MATCH(' Scheme allowance'!$B9,Company_Input!$B$5:$B$350,0))</f>
        <v>£m</v>
      </c>
      <c r="D9" s="66">
        <f>INDEX(Company_Input!$D$5:$D$350,MATCH(' Scheme allowance'!$B9,Company_Input!$B$5:$B$350,0))</f>
        <v>3</v>
      </c>
      <c r="E9" s="161">
        <f>INDEX(Company_Input!$X$5:X$350,MATCH(' Scheme allowance'!$B9,Company_Input!$B$5:$B$350,0))</f>
        <v>0</v>
      </c>
      <c r="F9" s="66"/>
      <c r="H9" s="66" t="str">
        <f>_xlfn.IFNA(INDEX(Ofwat_Input!$C$22:$C$31,MATCH(' Scheme allowance'!$E9,Ofwat_Input!B$22:B$31,0)),"0")</f>
        <v>0</v>
      </c>
      <c r="I9" s="66">
        <f>_xlfn.IFNA(IF($F9="Y",INDEX(Company_Input!$Z$5:$AC$298,MATCH(' Scheme allowance'!$B9,Company_Input!$B$5:$B$298,0),MATCH(I$4,Company_Input!$Z$4:$AC$4,0)),"0"),"-")*$H9</f>
        <v>0</v>
      </c>
      <c r="J9" s="66">
        <f>_xlfn.IFNA(IF($F9="Y",INDEX(Company_Input!$Z$5:$AC$298,MATCH(' Scheme allowance'!$B9,Company_Input!$B$5:$B$298,0),MATCH(J$4,Company_Input!$Z$4:$AC$4,0)),"0"),"-")*$H9</f>
        <v>0</v>
      </c>
      <c r="K9" s="66">
        <f>_xlfn.IFNA(IF($F9="Y",INDEX(Company_Input!$Z$5:$AC$298,MATCH(' Scheme allowance'!$B9,Company_Input!$B$5:$B$298,0),MATCH(K$4,Company_Input!$Z$4:$AC$4,0)),"0"),"-")*$H9</f>
        <v>0</v>
      </c>
      <c r="L9" s="66">
        <f>_xlfn.IFNA(IF($F9="Y",INDEX(Company_Input!$Z$5:$AC$298,MATCH(' Scheme allowance'!$B9,Company_Input!$B$5:$B$298,0),MATCH(L$4,Company_Input!$Z$4:$AC$4,0)),"0"),"-")*$H9</f>
        <v>0</v>
      </c>
      <c r="M9" s="66" t="str">
        <f>_xlfn.IFNA(IF($F9="Y",INDEX(Company_Input!$W$5:$W$298,MATCH(' Scheme allowance'!$B9,Company_Input!$B$5:$B$298,0),MATCH(M$4,Company_Input!$W$4,0)),"-"),"-")</f>
        <v>-</v>
      </c>
    </row>
    <row r="10" spans="1:18">
      <c r="B10" s="66" t="str">
        <f>Company_Input!B10</f>
        <v>Scheme 6</v>
      </c>
      <c r="C10" s="66" t="str">
        <f>INDEX(Company_Input!$C$5:$C$350,MATCH(' Scheme allowance'!$B10,Company_Input!$B$5:$B$350,0))</f>
        <v>£m</v>
      </c>
      <c r="D10" s="66">
        <f>INDEX(Company_Input!$D$5:$D$350,MATCH(' Scheme allowance'!$B10,Company_Input!$B$5:$B$350,0))</f>
        <v>3</v>
      </c>
      <c r="E10" s="161">
        <f>INDEX(Company_Input!$X$5:X$350,MATCH(' Scheme allowance'!$B10,Company_Input!$B$5:$B$350,0))</f>
        <v>0</v>
      </c>
      <c r="F10" s="66"/>
      <c r="H10" s="66" t="str">
        <f>_xlfn.IFNA(INDEX(Ofwat_Input!$C$22:$C$31,MATCH(' Scheme allowance'!$E10,Ofwat_Input!B$22:B$31,0)),"0")</f>
        <v>0</v>
      </c>
      <c r="I10" s="66">
        <f>_xlfn.IFNA(IF($F10="Y",INDEX(Company_Input!$Z$5:$AC$298,MATCH(' Scheme allowance'!$B10,Company_Input!$B$5:$B$298,0),MATCH(I$4,Company_Input!$Z$4:$AC$4,0)),"0"),"-")*$H10</f>
        <v>0</v>
      </c>
      <c r="J10" s="66">
        <f>_xlfn.IFNA(IF($F10="Y",INDEX(Company_Input!$Z$5:$AC$298,MATCH(' Scheme allowance'!$B10,Company_Input!$B$5:$B$298,0),MATCH(J$4,Company_Input!$Z$4:$AC$4,0)),"0"),"-")*$H10</f>
        <v>0</v>
      </c>
      <c r="K10" s="66">
        <f>_xlfn.IFNA(IF($F10="Y",INDEX(Company_Input!$Z$5:$AC$298,MATCH(' Scheme allowance'!$B10,Company_Input!$B$5:$B$298,0),MATCH(K$4,Company_Input!$Z$4:$AC$4,0)),"0"),"-")*$H10</f>
        <v>0</v>
      </c>
      <c r="L10" s="66">
        <f>_xlfn.IFNA(IF($F10="Y",INDEX(Company_Input!$Z$5:$AC$298,MATCH(' Scheme allowance'!$B10,Company_Input!$B$5:$B$298,0),MATCH(L$4,Company_Input!$Z$4:$AC$4,0)),"0"),"-")*$H10</f>
        <v>0</v>
      </c>
      <c r="M10" s="66" t="str">
        <f>_xlfn.IFNA(IF($F10="Y",INDEX(Company_Input!$W$5:$W$298,MATCH(' Scheme allowance'!$B10,Company_Input!$B$5:$B$298,0),MATCH(M$4,Company_Input!$W$4,0)),"-"),"-")</f>
        <v>-</v>
      </c>
    </row>
    <row r="11" spans="1:18">
      <c r="B11" s="66" t="str">
        <f>Company_Input!B11</f>
        <v>Scheme 7</v>
      </c>
      <c r="C11" s="66" t="str">
        <f>INDEX(Company_Input!$C$5:$C$350,MATCH(' Scheme allowance'!$B11,Company_Input!$B$5:$B$350,0))</f>
        <v>£m</v>
      </c>
      <c r="D11" s="66">
        <f>INDEX(Company_Input!$D$5:$D$350,MATCH(' Scheme allowance'!$B11,Company_Input!$B$5:$B$350,0))</f>
        <v>3</v>
      </c>
      <c r="E11" s="161">
        <f>INDEX(Company_Input!$X$5:X$350,MATCH(' Scheme allowance'!$B11,Company_Input!$B$5:$B$350,0))</f>
        <v>0</v>
      </c>
      <c r="F11" s="66"/>
      <c r="H11" s="66" t="str">
        <f>_xlfn.IFNA(INDEX(Ofwat_Input!$C$22:$C$31,MATCH(' Scheme allowance'!$E11,Ofwat_Input!B$22:B$31,0)),"0")</f>
        <v>0</v>
      </c>
      <c r="I11" s="66">
        <f>_xlfn.IFNA(IF($F11="Y",INDEX(Company_Input!$Z$5:$AC$298,MATCH(' Scheme allowance'!$B11,Company_Input!$B$5:$B$298,0),MATCH(I$4,Company_Input!$Z$4:$AC$4,0)),"0"),"-")*$H11</f>
        <v>0</v>
      </c>
      <c r="J11" s="66">
        <f>_xlfn.IFNA(IF($F11="Y",INDEX(Company_Input!$Z$5:$AC$298,MATCH(' Scheme allowance'!$B11,Company_Input!$B$5:$B$298,0),MATCH(J$4,Company_Input!$Z$4:$AC$4,0)),"0"),"-")*$H11</f>
        <v>0</v>
      </c>
      <c r="K11" s="66">
        <f>_xlfn.IFNA(IF($F11="Y",INDEX(Company_Input!$Z$5:$AC$298,MATCH(' Scheme allowance'!$B11,Company_Input!$B$5:$B$298,0),MATCH(K$4,Company_Input!$Z$4:$AC$4,0)),"0"),"-")*$H11</f>
        <v>0</v>
      </c>
      <c r="L11" s="66">
        <f>_xlfn.IFNA(IF($F11="Y",INDEX(Company_Input!$Z$5:$AC$298,MATCH(' Scheme allowance'!$B11,Company_Input!$B$5:$B$298,0),MATCH(L$4,Company_Input!$Z$4:$AC$4,0)),"0"),"-")*$H11</f>
        <v>0</v>
      </c>
      <c r="M11" s="66" t="str">
        <f>_xlfn.IFNA(IF($F11="Y",INDEX(Company_Input!$W$5:$W$298,MATCH(' Scheme allowance'!$B11,Company_Input!$B$5:$B$298,0),MATCH(M$4,Company_Input!$W$4,0)),"-"),"-")</f>
        <v>-</v>
      </c>
    </row>
    <row r="12" spans="1:18">
      <c r="B12" s="66" t="str">
        <f>Company_Input!B12</f>
        <v>Scheme 8</v>
      </c>
      <c r="C12" s="66" t="str">
        <f>INDEX(Company_Input!$C$5:$C$350,MATCH(' Scheme allowance'!$B12,Company_Input!$B$5:$B$350,0))</f>
        <v>£m</v>
      </c>
      <c r="D12" s="66">
        <f>INDEX(Company_Input!$D$5:$D$350,MATCH(' Scheme allowance'!$B12,Company_Input!$B$5:$B$350,0))</f>
        <v>3</v>
      </c>
      <c r="E12" s="161">
        <f>INDEX(Company_Input!$X$5:X$350,MATCH(' Scheme allowance'!$B12,Company_Input!$B$5:$B$350,0))</f>
        <v>0</v>
      </c>
      <c r="F12" s="66"/>
      <c r="H12" s="66" t="str">
        <f>_xlfn.IFNA(INDEX(Ofwat_Input!$C$22:$C$31,MATCH(' Scheme allowance'!$E12,Ofwat_Input!B$22:B$31,0)),"0")</f>
        <v>0</v>
      </c>
      <c r="I12" s="66">
        <f>_xlfn.IFNA(IF($F12="Y",INDEX(Company_Input!$Z$5:$AC$298,MATCH(' Scheme allowance'!$B12,Company_Input!$B$5:$B$298,0),MATCH(I$4,Company_Input!$Z$4:$AC$4,0)),"0"),"-")*$H12</f>
        <v>0</v>
      </c>
      <c r="J12" s="66">
        <f>_xlfn.IFNA(IF($F12="Y",INDEX(Company_Input!$Z$5:$AC$298,MATCH(' Scheme allowance'!$B12,Company_Input!$B$5:$B$298,0),MATCH(J$4,Company_Input!$Z$4:$AC$4,0)),"0"),"-")*$H12</f>
        <v>0</v>
      </c>
      <c r="K12" s="66">
        <f>_xlfn.IFNA(IF($F12="Y",INDEX(Company_Input!$Z$5:$AC$298,MATCH(' Scheme allowance'!$B12,Company_Input!$B$5:$B$298,0),MATCH(K$4,Company_Input!$Z$4:$AC$4,0)),"0"),"-")*$H12</f>
        <v>0</v>
      </c>
      <c r="L12" s="66">
        <f>_xlfn.IFNA(IF($F12="Y",INDEX(Company_Input!$Z$5:$AC$298,MATCH(' Scheme allowance'!$B12,Company_Input!$B$5:$B$298,0),MATCH(L$4,Company_Input!$Z$4:$AC$4,0)),"0"),"-")*$H12</f>
        <v>0</v>
      </c>
      <c r="M12" s="66" t="str">
        <f>_xlfn.IFNA(IF($F12="Y",INDEX(Company_Input!$W$5:$W$298,MATCH(' Scheme allowance'!$B12,Company_Input!$B$5:$B$298,0),MATCH(M$4,Company_Input!$W$4,0)),"-"),"-")</f>
        <v>-</v>
      </c>
    </row>
    <row r="13" spans="1:18">
      <c r="B13" s="66" t="str">
        <f>Company_Input!B13</f>
        <v>Scheme 9</v>
      </c>
      <c r="C13" s="66" t="str">
        <f>INDEX(Company_Input!$C$5:$C$350,MATCH(' Scheme allowance'!$B13,Company_Input!$B$5:$B$350,0))</f>
        <v>£m</v>
      </c>
      <c r="D13" s="66">
        <f>INDEX(Company_Input!$D$5:$D$350,MATCH(' Scheme allowance'!$B13,Company_Input!$B$5:$B$350,0))</f>
        <v>3</v>
      </c>
      <c r="E13" s="161">
        <f>INDEX(Company_Input!$X$5:X$350,MATCH(' Scheme allowance'!$B13,Company_Input!$B$5:$B$350,0))</f>
        <v>0</v>
      </c>
      <c r="F13" s="66"/>
      <c r="H13" s="66" t="str">
        <f>_xlfn.IFNA(INDEX(Ofwat_Input!$C$22:$C$31,MATCH(' Scheme allowance'!$E13,Ofwat_Input!B$22:B$31,0)),"0")</f>
        <v>0</v>
      </c>
      <c r="I13" s="66">
        <f>_xlfn.IFNA(IF($F13="Y",INDEX(Company_Input!$Z$5:$AC$298,MATCH(' Scheme allowance'!$B13,Company_Input!$B$5:$B$298,0),MATCH(I$4,Company_Input!$Z$4:$AC$4,0)),"0"),"-")*$H13</f>
        <v>0</v>
      </c>
      <c r="J13" s="66">
        <f>_xlfn.IFNA(IF($F13="Y",INDEX(Company_Input!$Z$5:$AC$298,MATCH(' Scheme allowance'!$B13,Company_Input!$B$5:$B$298,0),MATCH(J$4,Company_Input!$Z$4:$AC$4,0)),"0"),"-")*$H13</f>
        <v>0</v>
      </c>
      <c r="K13" s="66">
        <f>_xlfn.IFNA(IF($F13="Y",INDEX(Company_Input!$Z$5:$AC$298,MATCH(' Scheme allowance'!$B13,Company_Input!$B$5:$B$298,0),MATCH(K$4,Company_Input!$Z$4:$AC$4,0)),"0"),"-")*$H13</f>
        <v>0</v>
      </c>
      <c r="L13" s="66">
        <f>_xlfn.IFNA(IF($F13="Y",INDEX(Company_Input!$Z$5:$AC$298,MATCH(' Scheme allowance'!$B13,Company_Input!$B$5:$B$298,0),MATCH(L$4,Company_Input!$Z$4:$AC$4,0)),"0"),"-")*$H13</f>
        <v>0</v>
      </c>
      <c r="M13" s="66" t="str">
        <f>_xlfn.IFNA(IF($F13="Y",INDEX(Company_Input!$W$5:$W$298,MATCH(' Scheme allowance'!$B13,Company_Input!$B$5:$B$298,0),MATCH(M$4,Company_Input!$W$4,0)),"-"),"-")</f>
        <v>-</v>
      </c>
    </row>
    <row r="14" spans="1:18">
      <c r="B14" s="66" t="str">
        <f>Company_Input!B14</f>
        <v>Scheme 10</v>
      </c>
      <c r="C14" s="66" t="str">
        <f>INDEX(Company_Input!$C$5:$C$350,MATCH(' Scheme allowance'!$B14,Company_Input!$B$5:$B$350,0))</f>
        <v>£m</v>
      </c>
      <c r="D14" s="66">
        <f>INDEX(Company_Input!$D$5:$D$350,MATCH(' Scheme allowance'!$B14,Company_Input!$B$5:$B$350,0))</f>
        <v>3</v>
      </c>
      <c r="E14" s="161">
        <f>INDEX(Company_Input!$X$5:X$350,MATCH(' Scheme allowance'!$B14,Company_Input!$B$5:$B$350,0))</f>
        <v>0</v>
      </c>
      <c r="F14" s="66"/>
      <c r="H14" s="66" t="str">
        <f>_xlfn.IFNA(INDEX(Ofwat_Input!$C$22:$C$31,MATCH(' Scheme allowance'!$E14,Ofwat_Input!B$22:B$31,0)),"0")</f>
        <v>0</v>
      </c>
      <c r="I14" s="66">
        <f>_xlfn.IFNA(IF($F14="Y",INDEX(Company_Input!$Z$5:$AC$298,MATCH(' Scheme allowance'!$B14,Company_Input!$B$5:$B$298,0),MATCH(I$4,Company_Input!$Z$4:$AC$4,0)),"0"),"-")*$H14</f>
        <v>0</v>
      </c>
      <c r="J14" s="66">
        <f>_xlfn.IFNA(IF($F14="Y",INDEX(Company_Input!$Z$5:$AC$298,MATCH(' Scheme allowance'!$B14,Company_Input!$B$5:$B$298,0),MATCH(J$4,Company_Input!$Z$4:$AC$4,0)),"0"),"-")*$H14</f>
        <v>0</v>
      </c>
      <c r="K14" s="66">
        <f>_xlfn.IFNA(IF($F14="Y",INDEX(Company_Input!$Z$5:$AC$298,MATCH(' Scheme allowance'!$B14,Company_Input!$B$5:$B$298,0),MATCH(K$4,Company_Input!$Z$4:$AC$4,0)),"0"),"-")*$H14</f>
        <v>0</v>
      </c>
      <c r="L14" s="66">
        <f>_xlfn.IFNA(IF($F14="Y",INDEX(Company_Input!$Z$5:$AC$298,MATCH(' Scheme allowance'!$B14,Company_Input!$B$5:$B$298,0),MATCH(L$4,Company_Input!$Z$4:$AC$4,0)),"0"),"-")*$H14</f>
        <v>0</v>
      </c>
      <c r="M14" s="66" t="str">
        <f>_xlfn.IFNA(IF($F14="Y",INDEX(Company_Input!$W$5:$W$298,MATCH(' Scheme allowance'!$B14,Company_Input!$B$5:$B$298,0),MATCH(M$4,Company_Input!$W$4,0)),"-"),"-")</f>
        <v>-</v>
      </c>
    </row>
    <row r="15" spans="1:18">
      <c r="B15" s="66" t="str">
        <f>Company_Input!B15</f>
        <v>Scheme 11</v>
      </c>
      <c r="C15" s="66" t="str">
        <f>INDEX(Company_Input!$C$5:$C$350,MATCH(' Scheme allowance'!$B15,Company_Input!$B$5:$B$350,0))</f>
        <v>£m</v>
      </c>
      <c r="D15" s="66">
        <f>INDEX(Company_Input!$D$5:$D$350,MATCH(' Scheme allowance'!$B15,Company_Input!$B$5:$B$350,0))</f>
        <v>3</v>
      </c>
      <c r="E15" s="161">
        <f>INDEX(Company_Input!$X$5:X$350,MATCH(' Scheme allowance'!$B15,Company_Input!$B$5:$B$350,0))</f>
        <v>0</v>
      </c>
      <c r="F15" s="66"/>
      <c r="H15" s="66" t="str">
        <f>_xlfn.IFNA(INDEX(Ofwat_Input!$C$22:$C$31,MATCH(' Scheme allowance'!$E15,Ofwat_Input!B$22:B$31,0)),"0")</f>
        <v>0</v>
      </c>
      <c r="I15" s="66">
        <f>_xlfn.IFNA(IF($F15="Y",INDEX(Company_Input!$Z$5:$AC$298,MATCH(' Scheme allowance'!$B15,Company_Input!$B$5:$B$298,0),MATCH(I$4,Company_Input!$Z$4:$AC$4,0)),"0"),"-")*$H15</f>
        <v>0</v>
      </c>
      <c r="J15" s="66">
        <f>_xlfn.IFNA(IF($F15="Y",INDEX(Company_Input!$Z$5:$AC$298,MATCH(' Scheme allowance'!$B15,Company_Input!$B$5:$B$298,0),MATCH(J$4,Company_Input!$Z$4:$AC$4,0)),"0"),"-")*$H15</f>
        <v>0</v>
      </c>
      <c r="K15" s="66">
        <f>_xlfn.IFNA(IF($F15="Y",INDEX(Company_Input!$Z$5:$AC$298,MATCH(' Scheme allowance'!$B15,Company_Input!$B$5:$B$298,0),MATCH(K$4,Company_Input!$Z$4:$AC$4,0)),"0"),"-")*$H15</f>
        <v>0</v>
      </c>
      <c r="L15" s="66">
        <f>_xlfn.IFNA(IF($F15="Y",INDEX(Company_Input!$Z$5:$AC$298,MATCH(' Scheme allowance'!$B15,Company_Input!$B$5:$B$298,0),MATCH(L$4,Company_Input!$Z$4:$AC$4,0)),"0"),"-")*$H15</f>
        <v>0</v>
      </c>
      <c r="M15" s="66" t="str">
        <f>_xlfn.IFNA(IF($F15="Y",INDEX(Company_Input!$W$5:$W$298,MATCH(' Scheme allowance'!$B15,Company_Input!$B$5:$B$298,0),MATCH(M$4,Company_Input!$W$4,0)),"-"),"-")</f>
        <v>-</v>
      </c>
    </row>
    <row r="16" spans="1:18">
      <c r="B16" s="66" t="str">
        <f>Company_Input!B16</f>
        <v>Scheme 12</v>
      </c>
      <c r="C16" s="66" t="str">
        <f>INDEX(Company_Input!$C$5:$C$350,MATCH(' Scheme allowance'!$B16,Company_Input!$B$5:$B$350,0))</f>
        <v>£m</v>
      </c>
      <c r="D16" s="66">
        <f>INDEX(Company_Input!$D$5:$D$350,MATCH(' Scheme allowance'!$B16,Company_Input!$B$5:$B$350,0))</f>
        <v>3</v>
      </c>
      <c r="E16" s="161">
        <f>INDEX(Company_Input!$X$5:X$350,MATCH(' Scheme allowance'!$B16,Company_Input!$B$5:$B$350,0))</f>
        <v>0</v>
      </c>
      <c r="F16" s="66"/>
      <c r="H16" s="66" t="str">
        <f>_xlfn.IFNA(INDEX(Ofwat_Input!$C$22:$C$31,MATCH(' Scheme allowance'!$E16,Ofwat_Input!B$22:B$31,0)),"0")</f>
        <v>0</v>
      </c>
      <c r="I16" s="66">
        <f>_xlfn.IFNA(IF($F16="Y",INDEX(Company_Input!$Z$5:$AC$298,MATCH(' Scheme allowance'!$B16,Company_Input!$B$5:$B$298,0),MATCH(I$4,Company_Input!$Z$4:$AC$4,0)),"0"),"-")*$H16</f>
        <v>0</v>
      </c>
      <c r="J16" s="66">
        <f>_xlfn.IFNA(IF($F16="Y",INDEX(Company_Input!$Z$5:$AC$298,MATCH(' Scheme allowance'!$B16,Company_Input!$B$5:$B$298,0),MATCH(J$4,Company_Input!$Z$4:$AC$4,0)),"0"),"-")*$H16</f>
        <v>0</v>
      </c>
      <c r="K16" s="66">
        <f>_xlfn.IFNA(IF($F16="Y",INDEX(Company_Input!$Z$5:$AC$298,MATCH(' Scheme allowance'!$B16,Company_Input!$B$5:$B$298,0),MATCH(K$4,Company_Input!$Z$4:$AC$4,0)),"0"),"-")*$H16</f>
        <v>0</v>
      </c>
      <c r="L16" s="66">
        <f>_xlfn.IFNA(IF($F16="Y",INDEX(Company_Input!$Z$5:$AC$298,MATCH(' Scheme allowance'!$B16,Company_Input!$B$5:$B$298,0),MATCH(L$4,Company_Input!$Z$4:$AC$4,0)),"0"),"-")*$H16</f>
        <v>0</v>
      </c>
      <c r="M16" s="66" t="str">
        <f>_xlfn.IFNA(IF($F16="Y",INDEX(Company_Input!$W$5:$W$298,MATCH(' Scheme allowance'!$B16,Company_Input!$B$5:$B$298,0),MATCH(M$4,Company_Input!$W$4,0)),"-"),"-")</f>
        <v>-</v>
      </c>
    </row>
    <row r="17" spans="2:13">
      <c r="B17" s="66" t="str">
        <f>Company_Input!B17</f>
        <v>Scheme 13</v>
      </c>
      <c r="C17" s="66" t="str">
        <f>INDEX(Company_Input!$C$5:$C$350,MATCH(' Scheme allowance'!$B17,Company_Input!$B$5:$B$350,0))</f>
        <v>£m</v>
      </c>
      <c r="D17" s="66">
        <f>INDEX(Company_Input!$D$5:$D$350,MATCH(' Scheme allowance'!$B17,Company_Input!$B$5:$B$350,0))</f>
        <v>3</v>
      </c>
      <c r="E17" s="161">
        <f>INDEX(Company_Input!$X$5:X$350,MATCH(' Scheme allowance'!$B17,Company_Input!$B$5:$B$350,0))</f>
        <v>0</v>
      </c>
      <c r="F17" s="66"/>
      <c r="H17" s="66" t="str">
        <f>_xlfn.IFNA(INDEX(Ofwat_Input!$C$22:$C$31,MATCH(' Scheme allowance'!$E17,Ofwat_Input!B$22:B$31,0)),"0")</f>
        <v>0</v>
      </c>
      <c r="I17" s="66">
        <f>_xlfn.IFNA(IF($F17="Y",INDEX(Company_Input!$Z$5:$AC$298,MATCH(' Scheme allowance'!$B17,Company_Input!$B$5:$B$298,0),MATCH(I$4,Company_Input!$Z$4:$AC$4,0)),"0"),"-")*$H17</f>
        <v>0</v>
      </c>
      <c r="J17" s="66">
        <f>_xlfn.IFNA(IF($F17="Y",INDEX(Company_Input!$Z$5:$AC$298,MATCH(' Scheme allowance'!$B17,Company_Input!$B$5:$B$298,0),MATCH(J$4,Company_Input!$Z$4:$AC$4,0)),"0"),"-")*$H17</f>
        <v>0</v>
      </c>
      <c r="K17" s="66">
        <f>_xlfn.IFNA(IF($F17="Y",INDEX(Company_Input!$Z$5:$AC$298,MATCH(' Scheme allowance'!$B17,Company_Input!$B$5:$B$298,0),MATCH(K$4,Company_Input!$Z$4:$AC$4,0)),"0"),"-")*$H17</f>
        <v>0</v>
      </c>
      <c r="L17" s="66">
        <f>_xlfn.IFNA(IF($F17="Y",INDEX(Company_Input!$Z$5:$AC$298,MATCH(' Scheme allowance'!$B17,Company_Input!$B$5:$B$298,0),MATCH(L$4,Company_Input!$Z$4:$AC$4,0)),"0"),"-")*$H17</f>
        <v>0</v>
      </c>
      <c r="M17" s="66" t="str">
        <f>_xlfn.IFNA(IF($F17="Y",INDEX(Company_Input!$W$5:$W$298,MATCH(' Scheme allowance'!$B17,Company_Input!$B$5:$B$298,0),MATCH(M$4,Company_Input!$W$4,0)),"-"),"-")</f>
        <v>-</v>
      </c>
    </row>
    <row r="18" spans="2:13">
      <c r="B18" s="66" t="str">
        <f>Company_Input!B18</f>
        <v>Scheme 14</v>
      </c>
      <c r="C18" s="66" t="str">
        <f>INDEX(Company_Input!$C$5:$C$350,MATCH(' Scheme allowance'!$B18,Company_Input!$B$5:$B$350,0))</f>
        <v>£m</v>
      </c>
      <c r="D18" s="66">
        <f>INDEX(Company_Input!$D$5:$D$350,MATCH(' Scheme allowance'!$B18,Company_Input!$B$5:$B$350,0))</f>
        <v>3</v>
      </c>
      <c r="E18" s="161">
        <f>INDEX(Company_Input!$X$5:X$350,MATCH(' Scheme allowance'!$B18,Company_Input!$B$5:$B$350,0))</f>
        <v>0</v>
      </c>
      <c r="F18" s="66"/>
      <c r="H18" s="66" t="str">
        <f>_xlfn.IFNA(INDEX(Ofwat_Input!$C$22:$C$31,MATCH(' Scheme allowance'!$E18,Ofwat_Input!B$22:B$31,0)),"0")</f>
        <v>0</v>
      </c>
      <c r="I18" s="66">
        <f>_xlfn.IFNA(IF($F18="Y",INDEX(Company_Input!$Z$5:$AC$298,MATCH(' Scheme allowance'!$B18,Company_Input!$B$5:$B$298,0),MATCH(I$4,Company_Input!$Z$4:$AC$4,0)),"0"),"-")*$H18</f>
        <v>0</v>
      </c>
      <c r="J18" s="66">
        <f>_xlfn.IFNA(IF($F18="Y",INDEX(Company_Input!$Z$5:$AC$298,MATCH(' Scheme allowance'!$B18,Company_Input!$B$5:$B$298,0),MATCH(J$4,Company_Input!$Z$4:$AC$4,0)),"0"),"-")*$H18</f>
        <v>0</v>
      </c>
      <c r="K18" s="66">
        <f>_xlfn.IFNA(IF($F18="Y",INDEX(Company_Input!$Z$5:$AC$298,MATCH(' Scheme allowance'!$B18,Company_Input!$B$5:$B$298,0),MATCH(K$4,Company_Input!$Z$4:$AC$4,0)),"0"),"-")*$H18</f>
        <v>0</v>
      </c>
      <c r="L18" s="66">
        <f>_xlfn.IFNA(IF($F18="Y",INDEX(Company_Input!$Z$5:$AC$298,MATCH(' Scheme allowance'!$B18,Company_Input!$B$5:$B$298,0),MATCH(L$4,Company_Input!$Z$4:$AC$4,0)),"0"),"-")*$H18</f>
        <v>0</v>
      </c>
      <c r="M18" s="66" t="str">
        <f>_xlfn.IFNA(IF($F18="Y",INDEX(Company_Input!$W$5:$W$298,MATCH(' Scheme allowance'!$B18,Company_Input!$B$5:$B$298,0),MATCH(M$4,Company_Input!$W$4,0)),"-"),"-")</f>
        <v>-</v>
      </c>
    </row>
    <row r="19" spans="2:13">
      <c r="B19" s="66" t="str">
        <f>Company_Input!B19</f>
        <v>Scheme 15</v>
      </c>
      <c r="C19" s="66" t="str">
        <f>INDEX(Company_Input!$C$5:$C$350,MATCH(' Scheme allowance'!$B19,Company_Input!$B$5:$B$350,0))</f>
        <v>£m</v>
      </c>
      <c r="D19" s="66">
        <f>INDEX(Company_Input!$D$5:$D$350,MATCH(' Scheme allowance'!$B19,Company_Input!$B$5:$B$350,0))</f>
        <v>3</v>
      </c>
      <c r="E19" s="161">
        <f>INDEX(Company_Input!$X$5:X$350,MATCH(' Scheme allowance'!$B19,Company_Input!$B$5:$B$350,0))</f>
        <v>0</v>
      </c>
      <c r="F19" s="66"/>
      <c r="H19" s="66" t="str">
        <f>_xlfn.IFNA(INDEX(Ofwat_Input!$C$22:$C$31,MATCH(' Scheme allowance'!$E19,Ofwat_Input!B$22:B$31,0)),"0")</f>
        <v>0</v>
      </c>
      <c r="I19" s="66">
        <f>_xlfn.IFNA(IF($F19="Y",INDEX(Company_Input!$Z$5:$AC$298,MATCH(' Scheme allowance'!$B19,Company_Input!$B$5:$B$298,0),MATCH(I$4,Company_Input!$Z$4:$AC$4,0)),"0"),"-")*$H19</f>
        <v>0</v>
      </c>
      <c r="J19" s="66">
        <f>_xlfn.IFNA(IF($F19="Y",INDEX(Company_Input!$Z$5:$AC$298,MATCH(' Scheme allowance'!$B19,Company_Input!$B$5:$B$298,0),MATCH(J$4,Company_Input!$Z$4:$AC$4,0)),"0"),"-")*$H19</f>
        <v>0</v>
      </c>
      <c r="K19" s="66">
        <f>_xlfn.IFNA(IF($F19="Y",INDEX(Company_Input!$Z$5:$AC$298,MATCH(' Scheme allowance'!$B19,Company_Input!$B$5:$B$298,0),MATCH(K$4,Company_Input!$Z$4:$AC$4,0)),"0"),"-")*$H19</f>
        <v>0</v>
      </c>
      <c r="L19" s="66">
        <f>_xlfn.IFNA(IF($F19="Y",INDEX(Company_Input!$Z$5:$AC$298,MATCH(' Scheme allowance'!$B19,Company_Input!$B$5:$B$298,0),MATCH(L$4,Company_Input!$Z$4:$AC$4,0)),"0"),"-")*$H19</f>
        <v>0</v>
      </c>
      <c r="M19" s="66" t="str">
        <f>_xlfn.IFNA(IF($F19="Y",INDEX(Company_Input!$W$5:$W$298,MATCH(' Scheme allowance'!$B19,Company_Input!$B$5:$B$298,0),MATCH(M$4,Company_Input!$W$4,0)),"-"),"-")</f>
        <v>-</v>
      </c>
    </row>
    <row r="20" spans="2:13">
      <c r="B20" s="66" t="str">
        <f>Company_Input!B20</f>
        <v>Scheme 16</v>
      </c>
      <c r="C20" s="66" t="str">
        <f>INDEX(Company_Input!$C$5:$C$350,MATCH(' Scheme allowance'!$B20,Company_Input!$B$5:$B$350,0))</f>
        <v>£m</v>
      </c>
      <c r="D20" s="66">
        <f>INDEX(Company_Input!$D$5:$D$350,MATCH(' Scheme allowance'!$B20,Company_Input!$B$5:$B$350,0))</f>
        <v>3</v>
      </c>
      <c r="E20" s="161">
        <f>INDEX(Company_Input!$X$5:X$350,MATCH(' Scheme allowance'!$B20,Company_Input!$B$5:$B$350,0))</f>
        <v>0</v>
      </c>
      <c r="F20" s="66"/>
      <c r="H20" s="66" t="str">
        <f>_xlfn.IFNA(INDEX(Ofwat_Input!$C$22:$C$31,MATCH(' Scheme allowance'!$E20,Ofwat_Input!B$22:B$31,0)),"0")</f>
        <v>0</v>
      </c>
      <c r="I20" s="66">
        <f>_xlfn.IFNA(IF($F20="Y",INDEX(Company_Input!$Z$5:$AC$298,MATCH(' Scheme allowance'!$B20,Company_Input!$B$5:$B$298,0),MATCH(I$4,Company_Input!$Z$4:$AC$4,0)),"0"),"-")*$H20</f>
        <v>0</v>
      </c>
      <c r="J20" s="66">
        <f>_xlfn.IFNA(IF($F20="Y",INDEX(Company_Input!$Z$5:$AC$298,MATCH(' Scheme allowance'!$B20,Company_Input!$B$5:$B$298,0),MATCH(J$4,Company_Input!$Z$4:$AC$4,0)),"0"),"-")*$H20</f>
        <v>0</v>
      </c>
      <c r="K20" s="66">
        <f>_xlfn.IFNA(IF($F20="Y",INDEX(Company_Input!$Z$5:$AC$298,MATCH(' Scheme allowance'!$B20,Company_Input!$B$5:$B$298,0),MATCH(K$4,Company_Input!$Z$4:$AC$4,0)),"0"),"-")*$H20</f>
        <v>0</v>
      </c>
      <c r="L20" s="66">
        <f>_xlfn.IFNA(IF($F20="Y",INDEX(Company_Input!$Z$5:$AC$298,MATCH(' Scheme allowance'!$B20,Company_Input!$B$5:$B$298,0),MATCH(L$4,Company_Input!$Z$4:$AC$4,0)),"0"),"-")*$H20</f>
        <v>0</v>
      </c>
      <c r="M20" s="66" t="str">
        <f>_xlfn.IFNA(IF($F20="Y",INDEX(Company_Input!$W$5:$W$298,MATCH(' Scheme allowance'!$B20,Company_Input!$B$5:$B$298,0),MATCH(M$4,Company_Input!$W$4,0)),"-"),"-")</f>
        <v>-</v>
      </c>
    </row>
    <row r="21" spans="2:13">
      <c r="B21" s="66" t="str">
        <f>Company_Input!B21</f>
        <v>Scheme 17</v>
      </c>
      <c r="C21" s="66" t="str">
        <f>INDEX(Company_Input!$C$5:$C$350,MATCH(' Scheme allowance'!$B21,Company_Input!$B$5:$B$350,0))</f>
        <v>£m</v>
      </c>
      <c r="D21" s="66">
        <f>INDEX(Company_Input!$D$5:$D$350,MATCH(' Scheme allowance'!$B21,Company_Input!$B$5:$B$350,0))</f>
        <v>3</v>
      </c>
      <c r="E21" s="161">
        <f>INDEX(Company_Input!$X$5:X$350,MATCH(' Scheme allowance'!$B21,Company_Input!$B$5:$B$350,0))</f>
        <v>0</v>
      </c>
      <c r="F21" s="66"/>
      <c r="H21" s="66" t="str">
        <f>_xlfn.IFNA(INDEX(Ofwat_Input!$C$22:$C$31,MATCH(' Scheme allowance'!$E21,Ofwat_Input!B$22:B$31,0)),"0")</f>
        <v>0</v>
      </c>
      <c r="I21" s="66">
        <f>_xlfn.IFNA(IF($F21="Y",INDEX(Company_Input!$Z$5:$AC$298,MATCH(' Scheme allowance'!$B21,Company_Input!$B$5:$B$298,0),MATCH(I$4,Company_Input!$Z$4:$AC$4,0)),"0"),"-")*$H21</f>
        <v>0</v>
      </c>
      <c r="J21" s="66">
        <f>_xlfn.IFNA(IF($F21="Y",INDEX(Company_Input!$Z$5:$AC$298,MATCH(' Scheme allowance'!$B21,Company_Input!$B$5:$B$298,0),MATCH(J$4,Company_Input!$Z$4:$AC$4,0)),"0"),"-")*$H21</f>
        <v>0</v>
      </c>
      <c r="K21" s="66">
        <f>_xlfn.IFNA(IF($F21="Y",INDEX(Company_Input!$Z$5:$AC$298,MATCH(' Scheme allowance'!$B21,Company_Input!$B$5:$B$298,0),MATCH(K$4,Company_Input!$Z$4:$AC$4,0)),"0"),"-")*$H21</f>
        <v>0</v>
      </c>
      <c r="L21" s="66">
        <f>_xlfn.IFNA(IF($F21="Y",INDEX(Company_Input!$Z$5:$AC$298,MATCH(' Scheme allowance'!$B21,Company_Input!$B$5:$B$298,0),MATCH(L$4,Company_Input!$Z$4:$AC$4,0)),"0"),"-")*$H21</f>
        <v>0</v>
      </c>
      <c r="M21" s="66" t="str">
        <f>_xlfn.IFNA(IF($F21="Y",INDEX(Company_Input!$W$5:$W$298,MATCH(' Scheme allowance'!$B21,Company_Input!$B$5:$B$298,0),MATCH(M$4,Company_Input!$W$4,0)),"-"),"-")</f>
        <v>-</v>
      </c>
    </row>
    <row r="22" spans="2:13">
      <c r="B22" s="66" t="str">
        <f>Company_Input!B22</f>
        <v>Scheme 18</v>
      </c>
      <c r="C22" s="66" t="str">
        <f>INDEX(Company_Input!$C$5:$C$350,MATCH(' Scheme allowance'!$B22,Company_Input!$B$5:$B$350,0))</f>
        <v>£m</v>
      </c>
      <c r="D22" s="66">
        <f>INDEX(Company_Input!$D$5:$D$350,MATCH(' Scheme allowance'!$B22,Company_Input!$B$5:$B$350,0))</f>
        <v>3</v>
      </c>
      <c r="E22" s="161">
        <f>INDEX(Company_Input!$X$5:X$350,MATCH(' Scheme allowance'!$B22,Company_Input!$B$5:$B$350,0))</f>
        <v>0</v>
      </c>
      <c r="F22" s="66"/>
      <c r="H22" s="66" t="str">
        <f>_xlfn.IFNA(INDEX(Ofwat_Input!$C$22:$C$31,MATCH(' Scheme allowance'!$E22,Ofwat_Input!B$22:B$31,0)),"0")</f>
        <v>0</v>
      </c>
      <c r="I22" s="66">
        <f>_xlfn.IFNA(IF($F22="Y",INDEX(Company_Input!$Z$5:$AC$298,MATCH(' Scheme allowance'!$B22,Company_Input!$B$5:$B$298,0),MATCH(I$4,Company_Input!$Z$4:$AC$4,0)),"0"),"-")*$H22</f>
        <v>0</v>
      </c>
      <c r="J22" s="66">
        <f>_xlfn.IFNA(IF($F22="Y",INDEX(Company_Input!$Z$5:$AC$298,MATCH(' Scheme allowance'!$B22,Company_Input!$B$5:$B$298,0),MATCH(J$4,Company_Input!$Z$4:$AC$4,0)),"0"),"-")*$H22</f>
        <v>0</v>
      </c>
      <c r="K22" s="66">
        <f>_xlfn.IFNA(IF($F22="Y",INDEX(Company_Input!$Z$5:$AC$298,MATCH(' Scheme allowance'!$B22,Company_Input!$B$5:$B$298,0),MATCH(K$4,Company_Input!$Z$4:$AC$4,0)),"0"),"-")*$H22</f>
        <v>0</v>
      </c>
      <c r="L22" s="66">
        <f>_xlfn.IFNA(IF($F22="Y",INDEX(Company_Input!$Z$5:$AC$298,MATCH(' Scheme allowance'!$B22,Company_Input!$B$5:$B$298,0),MATCH(L$4,Company_Input!$Z$4:$AC$4,0)),"0"),"-")*$H22</f>
        <v>0</v>
      </c>
      <c r="M22" s="66" t="str">
        <f>_xlfn.IFNA(IF($F22="Y",INDEX(Company_Input!$W$5:$W$298,MATCH(' Scheme allowance'!$B22,Company_Input!$B$5:$B$298,0),MATCH(M$4,Company_Input!$W$4,0)),"-"),"-")</f>
        <v>-</v>
      </c>
    </row>
    <row r="23" spans="2:13">
      <c r="B23" s="66" t="str">
        <f>Company_Input!B23</f>
        <v>Scheme 19</v>
      </c>
      <c r="C23" s="66" t="str">
        <f>INDEX(Company_Input!$C$5:$C$350,MATCH(' Scheme allowance'!$B23,Company_Input!$B$5:$B$350,0))</f>
        <v>£m</v>
      </c>
      <c r="D23" s="66">
        <f>INDEX(Company_Input!$D$5:$D$350,MATCH(' Scheme allowance'!$B23,Company_Input!$B$5:$B$350,0))</f>
        <v>3</v>
      </c>
      <c r="E23" s="161">
        <f>INDEX(Company_Input!$X$5:X$350,MATCH(' Scheme allowance'!$B23,Company_Input!$B$5:$B$350,0))</f>
        <v>0</v>
      </c>
      <c r="F23" s="66"/>
      <c r="H23" s="66" t="str">
        <f>_xlfn.IFNA(INDEX(Ofwat_Input!$C$22:$C$31,MATCH(' Scheme allowance'!$E23,Ofwat_Input!B$22:B$31,0)),"0")</f>
        <v>0</v>
      </c>
      <c r="I23" s="66">
        <f>_xlfn.IFNA(IF($F23="Y",INDEX(Company_Input!$Z$5:$AC$298,MATCH(' Scheme allowance'!$B23,Company_Input!$B$5:$B$298,0),MATCH(I$4,Company_Input!$Z$4:$AC$4,0)),"0"),"-")*$H23</f>
        <v>0</v>
      </c>
      <c r="J23" s="66">
        <f>_xlfn.IFNA(IF($F23="Y",INDEX(Company_Input!$Z$5:$AC$298,MATCH(' Scheme allowance'!$B23,Company_Input!$B$5:$B$298,0),MATCH(J$4,Company_Input!$Z$4:$AC$4,0)),"0"),"-")*$H23</f>
        <v>0</v>
      </c>
      <c r="K23" s="66">
        <f>_xlfn.IFNA(IF($F23="Y",INDEX(Company_Input!$Z$5:$AC$298,MATCH(' Scheme allowance'!$B23,Company_Input!$B$5:$B$298,0),MATCH(K$4,Company_Input!$Z$4:$AC$4,0)),"0"),"-")*$H23</f>
        <v>0</v>
      </c>
      <c r="L23" s="66">
        <f>_xlfn.IFNA(IF($F23="Y",INDEX(Company_Input!$Z$5:$AC$298,MATCH(' Scheme allowance'!$B23,Company_Input!$B$5:$B$298,0),MATCH(L$4,Company_Input!$Z$4:$AC$4,0)),"0"),"-")*$H23</f>
        <v>0</v>
      </c>
      <c r="M23" s="66" t="str">
        <f>_xlfn.IFNA(IF($F23="Y",INDEX(Company_Input!$W$5:$W$298,MATCH(' Scheme allowance'!$B23,Company_Input!$B$5:$B$298,0),MATCH(M$4,Company_Input!$W$4,0)),"-"),"-")</f>
        <v>-</v>
      </c>
    </row>
    <row r="24" spans="2:13">
      <c r="B24" s="66" t="str">
        <f>Company_Input!B24</f>
        <v>Scheme 20</v>
      </c>
      <c r="C24" s="66" t="str">
        <f>INDEX(Company_Input!$C$5:$C$350,MATCH(' Scheme allowance'!$B24,Company_Input!$B$5:$B$350,0))</f>
        <v>£m</v>
      </c>
      <c r="D24" s="66">
        <f>INDEX(Company_Input!$D$5:$D$350,MATCH(' Scheme allowance'!$B24,Company_Input!$B$5:$B$350,0))</f>
        <v>3</v>
      </c>
      <c r="E24" s="161">
        <f>INDEX(Company_Input!$X$5:X$350,MATCH(' Scheme allowance'!$B24,Company_Input!$B$5:$B$350,0))</f>
        <v>0</v>
      </c>
      <c r="F24" s="66"/>
      <c r="H24" s="66" t="str">
        <f>_xlfn.IFNA(INDEX(Ofwat_Input!$C$22:$C$31,MATCH(' Scheme allowance'!$E24,Ofwat_Input!B$22:B$31,0)),"0")</f>
        <v>0</v>
      </c>
      <c r="I24" s="66">
        <f>_xlfn.IFNA(IF($F24="Y",INDEX(Company_Input!$Z$5:$AC$298,MATCH(' Scheme allowance'!$B24,Company_Input!$B$5:$B$298,0),MATCH(I$4,Company_Input!$Z$4:$AC$4,0)),"0"),"-")*$H24</f>
        <v>0</v>
      </c>
      <c r="J24" s="66">
        <f>_xlfn.IFNA(IF($F24="Y",INDEX(Company_Input!$Z$5:$AC$298,MATCH(' Scheme allowance'!$B24,Company_Input!$B$5:$B$298,0),MATCH(J$4,Company_Input!$Z$4:$AC$4,0)),"0"),"-")*$H24</f>
        <v>0</v>
      </c>
      <c r="K24" s="66">
        <f>_xlfn.IFNA(IF($F24="Y",INDEX(Company_Input!$Z$5:$AC$298,MATCH(' Scheme allowance'!$B24,Company_Input!$B$5:$B$298,0),MATCH(K$4,Company_Input!$Z$4:$AC$4,0)),"0"),"-")*$H24</f>
        <v>0</v>
      </c>
      <c r="L24" s="66">
        <f>_xlfn.IFNA(IF($F24="Y",INDEX(Company_Input!$Z$5:$AC$298,MATCH(' Scheme allowance'!$B24,Company_Input!$B$5:$B$298,0),MATCH(L$4,Company_Input!$Z$4:$AC$4,0)),"0"),"-")*$H24</f>
        <v>0</v>
      </c>
      <c r="M24" s="66" t="str">
        <f>_xlfn.IFNA(IF($F24="Y",INDEX(Company_Input!$W$5:$W$298,MATCH(' Scheme allowance'!$B24,Company_Input!$B$5:$B$298,0),MATCH(M$4,Company_Input!$W$4,0)),"-"),"-")</f>
        <v>-</v>
      </c>
    </row>
    <row r="25" spans="2:13">
      <c r="B25" s="66" t="str">
        <f>Company_Input!B25</f>
        <v>Scheme 21</v>
      </c>
      <c r="C25" s="66" t="str">
        <f>INDEX(Company_Input!$C$5:$C$350,MATCH(' Scheme allowance'!$B25,Company_Input!$B$5:$B$350,0))</f>
        <v>£m</v>
      </c>
      <c r="D25" s="66">
        <f>INDEX(Company_Input!$D$5:$D$350,MATCH(' Scheme allowance'!$B25,Company_Input!$B$5:$B$350,0))</f>
        <v>3</v>
      </c>
      <c r="E25" s="161">
        <f>INDEX(Company_Input!$X$5:X$350,MATCH(' Scheme allowance'!$B25,Company_Input!$B$5:$B$350,0))</f>
        <v>0</v>
      </c>
      <c r="F25" s="66"/>
      <c r="H25" s="66" t="str">
        <f>_xlfn.IFNA(INDEX(Ofwat_Input!$C$22:$C$31,MATCH(' Scheme allowance'!$E25,Ofwat_Input!B$22:B$31,0)),"0")</f>
        <v>0</v>
      </c>
      <c r="I25" s="66">
        <f>_xlfn.IFNA(IF($F25="Y",INDEX(Company_Input!$Z$5:$AC$298,MATCH(' Scheme allowance'!$B25,Company_Input!$B$5:$B$298,0),MATCH(I$4,Company_Input!$Z$4:$AC$4,0)),"0"),"-")*$H25</f>
        <v>0</v>
      </c>
      <c r="J25" s="66">
        <f>_xlfn.IFNA(IF($F25="Y",INDEX(Company_Input!$Z$5:$AC$298,MATCH(' Scheme allowance'!$B25,Company_Input!$B$5:$B$298,0),MATCH(J$4,Company_Input!$Z$4:$AC$4,0)),"0"),"-")*$H25</f>
        <v>0</v>
      </c>
      <c r="K25" s="66">
        <f>_xlfn.IFNA(IF($F25="Y",INDEX(Company_Input!$Z$5:$AC$298,MATCH(' Scheme allowance'!$B25,Company_Input!$B$5:$B$298,0),MATCH(K$4,Company_Input!$Z$4:$AC$4,0)),"0"),"-")*$H25</f>
        <v>0</v>
      </c>
      <c r="L25" s="66">
        <f>_xlfn.IFNA(IF($F25="Y",INDEX(Company_Input!$Z$5:$AC$298,MATCH(' Scheme allowance'!$B25,Company_Input!$B$5:$B$298,0),MATCH(L$4,Company_Input!$Z$4:$AC$4,0)),"0"),"-")*$H25</f>
        <v>0</v>
      </c>
      <c r="M25" s="66" t="str">
        <f>_xlfn.IFNA(IF($F25="Y",INDEX(Company_Input!$W$5:$W$298,MATCH(' Scheme allowance'!$B25,Company_Input!$B$5:$B$298,0),MATCH(M$4,Company_Input!$W$4,0)),"-"),"-")</f>
        <v>-</v>
      </c>
    </row>
    <row r="26" spans="2:13">
      <c r="B26" s="66" t="str">
        <f>Company_Input!B26</f>
        <v>Scheme 22</v>
      </c>
      <c r="C26" s="66" t="str">
        <f>INDEX(Company_Input!$C$5:$C$350,MATCH(' Scheme allowance'!$B26,Company_Input!$B$5:$B$350,0))</f>
        <v>£m</v>
      </c>
      <c r="D26" s="66">
        <f>INDEX(Company_Input!$D$5:$D$350,MATCH(' Scheme allowance'!$B26,Company_Input!$B$5:$B$350,0))</f>
        <v>3</v>
      </c>
      <c r="E26" s="161">
        <f>INDEX(Company_Input!$X$5:X$350,MATCH(' Scheme allowance'!$B26,Company_Input!$B$5:$B$350,0))</f>
        <v>0</v>
      </c>
      <c r="F26" s="66"/>
      <c r="H26" s="66" t="str">
        <f>_xlfn.IFNA(INDEX(Ofwat_Input!$C$22:$C$31,MATCH(' Scheme allowance'!$E26,Ofwat_Input!B$22:B$31,0)),"0")</f>
        <v>0</v>
      </c>
      <c r="I26" s="66">
        <f>_xlfn.IFNA(IF($F26="Y",INDEX(Company_Input!$Z$5:$AC$298,MATCH(' Scheme allowance'!$B26,Company_Input!$B$5:$B$298,0),MATCH(I$4,Company_Input!$Z$4:$AC$4,0)),"0"),"-")*$H26</f>
        <v>0</v>
      </c>
      <c r="J26" s="66">
        <f>_xlfn.IFNA(IF($F26="Y",INDEX(Company_Input!$Z$5:$AC$298,MATCH(' Scheme allowance'!$B26,Company_Input!$B$5:$B$298,0),MATCH(J$4,Company_Input!$Z$4:$AC$4,0)),"0"),"-")*$H26</f>
        <v>0</v>
      </c>
      <c r="K26" s="66">
        <f>_xlfn.IFNA(IF($F26="Y",INDEX(Company_Input!$Z$5:$AC$298,MATCH(' Scheme allowance'!$B26,Company_Input!$B$5:$B$298,0),MATCH(K$4,Company_Input!$Z$4:$AC$4,0)),"0"),"-")*$H26</f>
        <v>0</v>
      </c>
      <c r="L26" s="66">
        <f>_xlfn.IFNA(IF($F26="Y",INDEX(Company_Input!$Z$5:$AC$298,MATCH(' Scheme allowance'!$B26,Company_Input!$B$5:$B$298,0),MATCH(L$4,Company_Input!$Z$4:$AC$4,0)),"0"),"-")*$H26</f>
        <v>0</v>
      </c>
      <c r="M26" s="66" t="str">
        <f>_xlfn.IFNA(IF($F26="Y",INDEX(Company_Input!$W$5:$W$298,MATCH(' Scheme allowance'!$B26,Company_Input!$B$5:$B$298,0),MATCH(M$4,Company_Input!$W$4,0)),"-"),"-")</f>
        <v>-</v>
      </c>
    </row>
    <row r="27" spans="2:13">
      <c r="B27" s="66" t="str">
        <f>Company_Input!B27</f>
        <v>Scheme 23</v>
      </c>
      <c r="C27" s="66" t="str">
        <f>INDEX(Company_Input!$C$5:$C$350,MATCH(' Scheme allowance'!$B27,Company_Input!$B$5:$B$350,0))</f>
        <v>£m</v>
      </c>
      <c r="D27" s="66">
        <f>INDEX(Company_Input!$D$5:$D$350,MATCH(' Scheme allowance'!$B27,Company_Input!$B$5:$B$350,0))</f>
        <v>3</v>
      </c>
      <c r="E27" s="161">
        <f>INDEX(Company_Input!$X$5:X$350,MATCH(' Scheme allowance'!$B27,Company_Input!$B$5:$B$350,0))</f>
        <v>0</v>
      </c>
      <c r="F27" s="66"/>
      <c r="H27" s="66" t="str">
        <f>_xlfn.IFNA(INDEX(Ofwat_Input!$C$22:$C$31,MATCH(' Scheme allowance'!$E27,Ofwat_Input!B$22:B$31,0)),"0")</f>
        <v>0</v>
      </c>
      <c r="I27" s="66">
        <f>_xlfn.IFNA(IF($F27="Y",INDEX(Company_Input!$Z$5:$AC$298,MATCH(' Scheme allowance'!$B27,Company_Input!$B$5:$B$298,0),MATCH(I$4,Company_Input!$Z$4:$AC$4,0)),"0"),"-")*$H27</f>
        <v>0</v>
      </c>
      <c r="J27" s="66">
        <f>_xlfn.IFNA(IF($F27="Y",INDEX(Company_Input!$Z$5:$AC$298,MATCH(' Scheme allowance'!$B27,Company_Input!$B$5:$B$298,0),MATCH(J$4,Company_Input!$Z$4:$AC$4,0)),"0"),"-")*$H27</f>
        <v>0</v>
      </c>
      <c r="K27" s="66">
        <f>_xlfn.IFNA(IF($F27="Y",INDEX(Company_Input!$Z$5:$AC$298,MATCH(' Scheme allowance'!$B27,Company_Input!$B$5:$B$298,0),MATCH(K$4,Company_Input!$Z$4:$AC$4,0)),"0"),"-")*$H27</f>
        <v>0</v>
      </c>
      <c r="L27" s="66">
        <f>_xlfn.IFNA(IF($F27="Y",INDEX(Company_Input!$Z$5:$AC$298,MATCH(' Scheme allowance'!$B27,Company_Input!$B$5:$B$298,0),MATCH(L$4,Company_Input!$Z$4:$AC$4,0)),"0"),"-")*$H27</f>
        <v>0</v>
      </c>
      <c r="M27" s="66" t="str">
        <f>_xlfn.IFNA(IF($F27="Y",INDEX(Company_Input!$W$5:$W$298,MATCH(' Scheme allowance'!$B27,Company_Input!$B$5:$B$298,0),MATCH(M$4,Company_Input!$W$4,0)),"-"),"-")</f>
        <v>-</v>
      </c>
    </row>
    <row r="28" spans="2:13">
      <c r="B28" s="66" t="str">
        <f>Company_Input!B28</f>
        <v>Scheme 24</v>
      </c>
      <c r="C28" s="66" t="str">
        <f>INDEX(Company_Input!$C$5:$C$350,MATCH(' Scheme allowance'!$B28,Company_Input!$B$5:$B$350,0))</f>
        <v>£m</v>
      </c>
      <c r="D28" s="66">
        <f>INDEX(Company_Input!$D$5:$D$350,MATCH(' Scheme allowance'!$B28,Company_Input!$B$5:$B$350,0))</f>
        <v>3</v>
      </c>
      <c r="E28" s="161">
        <f>INDEX(Company_Input!$X$5:X$350,MATCH(' Scheme allowance'!$B28,Company_Input!$B$5:$B$350,0))</f>
        <v>0</v>
      </c>
      <c r="F28" s="66"/>
      <c r="H28" s="66" t="str">
        <f>_xlfn.IFNA(INDEX(Ofwat_Input!$C$22:$C$31,MATCH(' Scheme allowance'!$E28,Ofwat_Input!B$22:B$31,0)),"0")</f>
        <v>0</v>
      </c>
      <c r="I28" s="66">
        <f>_xlfn.IFNA(IF($F28="Y",INDEX(Company_Input!$Z$5:$AC$298,MATCH(' Scheme allowance'!$B28,Company_Input!$B$5:$B$298,0),MATCH(I$4,Company_Input!$Z$4:$AC$4,0)),"0"),"-")*$H28</f>
        <v>0</v>
      </c>
      <c r="J28" s="66">
        <f>_xlfn.IFNA(IF($F28="Y",INDEX(Company_Input!$Z$5:$AC$298,MATCH(' Scheme allowance'!$B28,Company_Input!$B$5:$B$298,0),MATCH(J$4,Company_Input!$Z$4:$AC$4,0)),"0"),"-")*$H28</f>
        <v>0</v>
      </c>
      <c r="K28" s="66">
        <f>_xlfn.IFNA(IF($F28="Y",INDEX(Company_Input!$Z$5:$AC$298,MATCH(' Scheme allowance'!$B28,Company_Input!$B$5:$B$298,0),MATCH(K$4,Company_Input!$Z$4:$AC$4,0)),"0"),"-")*$H28</f>
        <v>0</v>
      </c>
      <c r="L28" s="66">
        <f>_xlfn.IFNA(IF($F28="Y",INDEX(Company_Input!$Z$5:$AC$298,MATCH(' Scheme allowance'!$B28,Company_Input!$B$5:$B$298,0),MATCH(L$4,Company_Input!$Z$4:$AC$4,0)),"0"),"-")*$H28</f>
        <v>0</v>
      </c>
      <c r="M28" s="66" t="str">
        <f>_xlfn.IFNA(IF($F28="Y",INDEX(Company_Input!$W$5:$W$298,MATCH(' Scheme allowance'!$B28,Company_Input!$B$5:$B$298,0),MATCH(M$4,Company_Input!$W$4,0)),"-"),"-")</f>
        <v>-</v>
      </c>
    </row>
    <row r="29" spans="2:13">
      <c r="B29" s="66" t="str">
        <f>Company_Input!B29</f>
        <v>Scheme 25</v>
      </c>
      <c r="C29" s="66" t="str">
        <f>INDEX(Company_Input!$C$5:$C$350,MATCH(' Scheme allowance'!$B29,Company_Input!$B$5:$B$350,0))</f>
        <v>£m</v>
      </c>
      <c r="D29" s="66">
        <f>INDEX(Company_Input!$D$5:$D$350,MATCH(' Scheme allowance'!$B29,Company_Input!$B$5:$B$350,0))</f>
        <v>3</v>
      </c>
      <c r="E29" s="161">
        <f>INDEX(Company_Input!$X$5:X$350,MATCH(' Scheme allowance'!$B29,Company_Input!$B$5:$B$350,0))</f>
        <v>0</v>
      </c>
      <c r="F29" s="66"/>
      <c r="H29" s="66" t="str">
        <f>_xlfn.IFNA(INDEX(Ofwat_Input!$C$22:$C$31,MATCH(' Scheme allowance'!$E29,Ofwat_Input!B$22:B$31,0)),"0")</f>
        <v>0</v>
      </c>
      <c r="I29" s="66">
        <f>_xlfn.IFNA(IF($F29="Y",INDEX(Company_Input!$Z$5:$AC$298,MATCH(' Scheme allowance'!$B29,Company_Input!$B$5:$B$298,0),MATCH(I$4,Company_Input!$Z$4:$AC$4,0)),"0"),"-")*$H29</f>
        <v>0</v>
      </c>
      <c r="J29" s="66">
        <f>_xlfn.IFNA(IF($F29="Y",INDEX(Company_Input!$Z$5:$AC$298,MATCH(' Scheme allowance'!$B29,Company_Input!$B$5:$B$298,0),MATCH(J$4,Company_Input!$Z$4:$AC$4,0)),"0"),"-")*$H29</f>
        <v>0</v>
      </c>
      <c r="K29" s="66">
        <f>_xlfn.IFNA(IF($F29="Y",INDEX(Company_Input!$Z$5:$AC$298,MATCH(' Scheme allowance'!$B29,Company_Input!$B$5:$B$298,0),MATCH(K$4,Company_Input!$Z$4:$AC$4,0)),"0"),"-")*$H29</f>
        <v>0</v>
      </c>
      <c r="L29" s="66">
        <f>_xlfn.IFNA(IF($F29="Y",INDEX(Company_Input!$Z$5:$AC$298,MATCH(' Scheme allowance'!$B29,Company_Input!$B$5:$B$298,0),MATCH(L$4,Company_Input!$Z$4:$AC$4,0)),"0"),"-")*$H29</f>
        <v>0</v>
      </c>
      <c r="M29" s="66" t="str">
        <f>_xlfn.IFNA(IF($F29="Y",INDEX(Company_Input!$W$5:$W$298,MATCH(' Scheme allowance'!$B29,Company_Input!$B$5:$B$298,0),MATCH(M$4,Company_Input!$W$4,0)),"-"),"-")</f>
        <v>-</v>
      </c>
    </row>
    <row r="30" spans="2:13">
      <c r="B30" s="66" t="str">
        <f>Company_Input!B30</f>
        <v>Scheme 26</v>
      </c>
      <c r="C30" s="66" t="str">
        <f>INDEX(Company_Input!$C$5:$C$350,MATCH(' Scheme allowance'!$B30,Company_Input!$B$5:$B$350,0))</f>
        <v>£m</v>
      </c>
      <c r="D30" s="66">
        <f>INDEX(Company_Input!$D$5:$D$350,MATCH(' Scheme allowance'!$B30,Company_Input!$B$5:$B$350,0))</f>
        <v>3</v>
      </c>
      <c r="E30" s="161">
        <f>INDEX(Company_Input!$X$5:X$350,MATCH(' Scheme allowance'!$B30,Company_Input!$B$5:$B$350,0))</f>
        <v>0</v>
      </c>
      <c r="F30" s="66"/>
      <c r="H30" s="66" t="str">
        <f>_xlfn.IFNA(INDEX(Ofwat_Input!$C$22:$C$31,MATCH(' Scheme allowance'!$E30,Ofwat_Input!B$22:B$31,0)),"0")</f>
        <v>0</v>
      </c>
      <c r="I30" s="66">
        <f>_xlfn.IFNA(IF($F30="Y",INDEX(Company_Input!$Z$5:$AC$298,MATCH(' Scheme allowance'!$B30,Company_Input!$B$5:$B$298,0),MATCH(I$4,Company_Input!$Z$4:$AC$4,0)),"0"),"-")*$H30</f>
        <v>0</v>
      </c>
      <c r="J30" s="66">
        <f>_xlfn.IFNA(IF($F30="Y",INDEX(Company_Input!$Z$5:$AC$298,MATCH(' Scheme allowance'!$B30,Company_Input!$B$5:$B$298,0),MATCH(J$4,Company_Input!$Z$4:$AC$4,0)),"0"),"-")*$H30</f>
        <v>0</v>
      </c>
      <c r="K30" s="66">
        <f>_xlfn.IFNA(IF($F30="Y",INDEX(Company_Input!$Z$5:$AC$298,MATCH(' Scheme allowance'!$B30,Company_Input!$B$5:$B$298,0),MATCH(K$4,Company_Input!$Z$4:$AC$4,0)),"0"),"-")*$H30</f>
        <v>0</v>
      </c>
      <c r="L30" s="66">
        <f>_xlfn.IFNA(IF($F30="Y",INDEX(Company_Input!$Z$5:$AC$298,MATCH(' Scheme allowance'!$B30,Company_Input!$B$5:$B$298,0),MATCH(L$4,Company_Input!$Z$4:$AC$4,0)),"0"),"-")*$H30</f>
        <v>0</v>
      </c>
      <c r="M30" s="66" t="str">
        <f>_xlfn.IFNA(IF($F30="Y",INDEX(Company_Input!$W$5:$W$298,MATCH(' Scheme allowance'!$B30,Company_Input!$B$5:$B$298,0),MATCH(M$4,Company_Input!$W$4,0)),"-"),"-")</f>
        <v>-</v>
      </c>
    </row>
    <row r="31" spans="2:13">
      <c r="B31" s="66" t="str">
        <f>Company_Input!B31</f>
        <v>Scheme 27</v>
      </c>
      <c r="C31" s="66" t="str">
        <f>INDEX(Company_Input!$C$5:$C$350,MATCH(' Scheme allowance'!$B31,Company_Input!$B$5:$B$350,0))</f>
        <v>£m</v>
      </c>
      <c r="D31" s="66">
        <f>INDEX(Company_Input!$D$5:$D$350,MATCH(' Scheme allowance'!$B31,Company_Input!$B$5:$B$350,0))</f>
        <v>3</v>
      </c>
      <c r="E31" s="161">
        <f>INDEX(Company_Input!$X$5:X$350,MATCH(' Scheme allowance'!$B31,Company_Input!$B$5:$B$350,0))</f>
        <v>0</v>
      </c>
      <c r="F31" s="66"/>
      <c r="H31" s="66" t="str">
        <f>_xlfn.IFNA(INDEX(Ofwat_Input!$C$22:$C$31,MATCH(' Scheme allowance'!$E31,Ofwat_Input!B$22:B$31,0)),"0")</f>
        <v>0</v>
      </c>
      <c r="I31" s="66">
        <f>_xlfn.IFNA(IF($F31="Y",INDEX(Company_Input!$Z$5:$AC$298,MATCH(' Scheme allowance'!$B31,Company_Input!$B$5:$B$298,0),MATCH(I$4,Company_Input!$Z$4:$AC$4,0)),"0"),"-")*$H31</f>
        <v>0</v>
      </c>
      <c r="J31" s="66">
        <f>_xlfn.IFNA(IF($F31="Y",INDEX(Company_Input!$Z$5:$AC$298,MATCH(' Scheme allowance'!$B31,Company_Input!$B$5:$B$298,0),MATCH(J$4,Company_Input!$Z$4:$AC$4,0)),"0"),"-")*$H31</f>
        <v>0</v>
      </c>
      <c r="K31" s="66">
        <f>_xlfn.IFNA(IF($F31="Y",INDEX(Company_Input!$Z$5:$AC$298,MATCH(' Scheme allowance'!$B31,Company_Input!$B$5:$B$298,0),MATCH(K$4,Company_Input!$Z$4:$AC$4,0)),"0"),"-")*$H31</f>
        <v>0</v>
      </c>
      <c r="L31" s="66">
        <f>_xlfn.IFNA(IF($F31="Y",INDEX(Company_Input!$Z$5:$AC$298,MATCH(' Scheme allowance'!$B31,Company_Input!$B$5:$B$298,0),MATCH(L$4,Company_Input!$Z$4:$AC$4,0)),"0"),"-")*$H31</f>
        <v>0</v>
      </c>
      <c r="M31" s="66" t="str">
        <f>_xlfn.IFNA(IF($F31="Y",INDEX(Company_Input!$W$5:$W$298,MATCH(' Scheme allowance'!$B31,Company_Input!$B$5:$B$298,0),MATCH(M$4,Company_Input!$W$4,0)),"-"),"-")</f>
        <v>-</v>
      </c>
    </row>
    <row r="32" spans="2:13">
      <c r="B32" s="66" t="str">
        <f>Company_Input!B32</f>
        <v>Scheme 28</v>
      </c>
      <c r="C32" s="66" t="str">
        <f>INDEX(Company_Input!$C$5:$C$350,MATCH(' Scheme allowance'!$B32,Company_Input!$B$5:$B$350,0))</f>
        <v>£m</v>
      </c>
      <c r="D32" s="66">
        <f>INDEX(Company_Input!$D$5:$D$350,MATCH(' Scheme allowance'!$B32,Company_Input!$B$5:$B$350,0))</f>
        <v>3</v>
      </c>
      <c r="E32" s="161">
        <f>INDEX(Company_Input!$X$5:X$350,MATCH(' Scheme allowance'!$B32,Company_Input!$B$5:$B$350,0))</f>
        <v>0</v>
      </c>
      <c r="F32" s="66"/>
      <c r="H32" s="66" t="str">
        <f>_xlfn.IFNA(INDEX(Ofwat_Input!$C$22:$C$31,MATCH(' Scheme allowance'!$E32,Ofwat_Input!B$22:B$31,0)),"0")</f>
        <v>0</v>
      </c>
      <c r="I32" s="66">
        <f>_xlfn.IFNA(IF($F32="Y",INDEX(Company_Input!$Z$5:$AC$298,MATCH(' Scheme allowance'!$B32,Company_Input!$B$5:$B$298,0),MATCH(I$4,Company_Input!$Z$4:$AC$4,0)),"0"),"-")*$H32</f>
        <v>0</v>
      </c>
      <c r="J32" s="66">
        <f>_xlfn.IFNA(IF($F32="Y",INDEX(Company_Input!$Z$5:$AC$298,MATCH(' Scheme allowance'!$B32,Company_Input!$B$5:$B$298,0),MATCH(J$4,Company_Input!$Z$4:$AC$4,0)),"0"),"-")*$H32</f>
        <v>0</v>
      </c>
      <c r="K32" s="66">
        <f>_xlfn.IFNA(IF($F32="Y",INDEX(Company_Input!$Z$5:$AC$298,MATCH(' Scheme allowance'!$B32,Company_Input!$B$5:$B$298,0),MATCH(K$4,Company_Input!$Z$4:$AC$4,0)),"0"),"-")*$H32</f>
        <v>0</v>
      </c>
      <c r="L32" s="66">
        <f>_xlfn.IFNA(IF($F32="Y",INDEX(Company_Input!$Z$5:$AC$298,MATCH(' Scheme allowance'!$B32,Company_Input!$B$5:$B$298,0),MATCH(L$4,Company_Input!$Z$4:$AC$4,0)),"0"),"-")*$H32</f>
        <v>0</v>
      </c>
      <c r="M32" s="66" t="str">
        <f>_xlfn.IFNA(IF($F32="Y",INDEX(Company_Input!$W$5:$W$298,MATCH(' Scheme allowance'!$B32,Company_Input!$B$5:$B$298,0),MATCH(M$4,Company_Input!$W$4,0)),"-"),"-")</f>
        <v>-</v>
      </c>
    </row>
    <row r="33" spans="2:13">
      <c r="B33" s="66" t="str">
        <f>Company_Input!B33</f>
        <v>Scheme 29</v>
      </c>
      <c r="C33" s="66" t="str">
        <f>INDEX(Company_Input!$C$5:$C$350,MATCH(' Scheme allowance'!$B33,Company_Input!$B$5:$B$350,0))</f>
        <v>£m</v>
      </c>
      <c r="D33" s="66">
        <f>INDEX(Company_Input!$D$5:$D$350,MATCH(' Scheme allowance'!$B33,Company_Input!$B$5:$B$350,0))</f>
        <v>3</v>
      </c>
      <c r="E33" s="161">
        <f>INDEX(Company_Input!$X$5:X$350,MATCH(' Scheme allowance'!$B33,Company_Input!$B$5:$B$350,0))</f>
        <v>0</v>
      </c>
      <c r="F33" s="66"/>
      <c r="H33" s="66" t="str">
        <f>_xlfn.IFNA(INDEX(Ofwat_Input!$C$22:$C$31,MATCH(' Scheme allowance'!$E33,Ofwat_Input!B$22:B$31,0)),"0")</f>
        <v>0</v>
      </c>
      <c r="I33" s="66">
        <f>_xlfn.IFNA(IF($F33="Y",INDEX(Company_Input!$Z$5:$AC$298,MATCH(' Scheme allowance'!$B33,Company_Input!$B$5:$B$298,0),MATCH(I$4,Company_Input!$Z$4:$AC$4,0)),"0"),"-")*$H33</f>
        <v>0</v>
      </c>
      <c r="J33" s="66">
        <f>_xlfn.IFNA(IF($F33="Y",INDEX(Company_Input!$Z$5:$AC$298,MATCH(' Scheme allowance'!$B33,Company_Input!$B$5:$B$298,0),MATCH(J$4,Company_Input!$Z$4:$AC$4,0)),"0"),"-")*$H33</f>
        <v>0</v>
      </c>
      <c r="K33" s="66">
        <f>_xlfn.IFNA(IF($F33="Y",INDEX(Company_Input!$Z$5:$AC$298,MATCH(' Scheme allowance'!$B33,Company_Input!$B$5:$B$298,0),MATCH(K$4,Company_Input!$Z$4:$AC$4,0)),"0"),"-")*$H33</f>
        <v>0</v>
      </c>
      <c r="L33" s="66">
        <f>_xlfn.IFNA(IF($F33="Y",INDEX(Company_Input!$Z$5:$AC$298,MATCH(' Scheme allowance'!$B33,Company_Input!$B$5:$B$298,0),MATCH(L$4,Company_Input!$Z$4:$AC$4,0)),"0"),"-")*$H33</f>
        <v>0</v>
      </c>
      <c r="M33" s="66" t="str">
        <f>_xlfn.IFNA(IF($F33="Y",INDEX(Company_Input!$W$5:$W$298,MATCH(' Scheme allowance'!$B33,Company_Input!$B$5:$B$298,0),MATCH(M$4,Company_Input!$W$4,0)),"-"),"-")</f>
        <v>-</v>
      </c>
    </row>
    <row r="34" spans="2:13">
      <c r="B34" s="66" t="str">
        <f>Company_Input!B34</f>
        <v>Scheme 30</v>
      </c>
      <c r="C34" s="66" t="str">
        <f>INDEX(Company_Input!$C$5:$C$350,MATCH(' Scheme allowance'!$B34,Company_Input!$B$5:$B$350,0))</f>
        <v>£m</v>
      </c>
      <c r="D34" s="66">
        <f>INDEX(Company_Input!$D$5:$D$350,MATCH(' Scheme allowance'!$B34,Company_Input!$B$5:$B$350,0))</f>
        <v>3</v>
      </c>
      <c r="E34" s="161">
        <f>INDEX(Company_Input!$X$5:X$350,MATCH(' Scheme allowance'!$B34,Company_Input!$B$5:$B$350,0))</f>
        <v>0</v>
      </c>
      <c r="F34" s="66"/>
      <c r="H34" s="66" t="str">
        <f>_xlfn.IFNA(INDEX(Ofwat_Input!$C$22:$C$31,MATCH(' Scheme allowance'!$E34,Ofwat_Input!B$22:B$31,0)),"0")</f>
        <v>0</v>
      </c>
      <c r="I34" s="66">
        <f>_xlfn.IFNA(IF($F34="Y",INDEX(Company_Input!$Z$5:$AC$298,MATCH(' Scheme allowance'!$B34,Company_Input!$B$5:$B$298,0),MATCH(I$4,Company_Input!$Z$4:$AC$4,0)),"0"),"-")*$H34</f>
        <v>0</v>
      </c>
      <c r="J34" s="66">
        <f>_xlfn.IFNA(IF($F34="Y",INDEX(Company_Input!$Z$5:$AC$298,MATCH(' Scheme allowance'!$B34,Company_Input!$B$5:$B$298,0),MATCH(J$4,Company_Input!$Z$4:$AC$4,0)),"0"),"-")*$H34</f>
        <v>0</v>
      </c>
      <c r="K34" s="66">
        <f>_xlfn.IFNA(IF($F34="Y",INDEX(Company_Input!$Z$5:$AC$298,MATCH(' Scheme allowance'!$B34,Company_Input!$B$5:$B$298,0),MATCH(K$4,Company_Input!$Z$4:$AC$4,0)),"0"),"-")*$H34</f>
        <v>0</v>
      </c>
      <c r="L34" s="66">
        <f>_xlfn.IFNA(IF($F34="Y",INDEX(Company_Input!$Z$5:$AC$298,MATCH(' Scheme allowance'!$B34,Company_Input!$B$5:$B$298,0),MATCH(L$4,Company_Input!$Z$4:$AC$4,0)),"0"),"-")*$H34</f>
        <v>0</v>
      </c>
      <c r="M34" s="66" t="str">
        <f>_xlfn.IFNA(IF($F34="Y",INDEX(Company_Input!$W$5:$W$298,MATCH(' Scheme allowance'!$B34,Company_Input!$B$5:$B$298,0),MATCH(M$4,Company_Input!$W$4,0)),"-"),"-")</f>
        <v>-</v>
      </c>
    </row>
    <row r="35" spans="2:13">
      <c r="B35" s="66" t="str">
        <f>Company_Input!B35</f>
        <v>Scheme 31</v>
      </c>
      <c r="C35" s="66" t="str">
        <f>INDEX(Company_Input!$C$5:$C$350,MATCH(' Scheme allowance'!$B35,Company_Input!$B$5:$B$350,0))</f>
        <v>£m</v>
      </c>
      <c r="D35" s="66">
        <f>INDEX(Company_Input!$D$5:$D$350,MATCH(' Scheme allowance'!$B35,Company_Input!$B$5:$B$350,0))</f>
        <v>3</v>
      </c>
      <c r="E35" s="161">
        <f>INDEX(Company_Input!$X$5:X$350,MATCH(' Scheme allowance'!$B35,Company_Input!$B$5:$B$350,0))</f>
        <v>0</v>
      </c>
      <c r="F35" s="66"/>
      <c r="H35" s="66" t="str">
        <f>_xlfn.IFNA(INDEX(Ofwat_Input!$C$22:$C$31,MATCH(' Scheme allowance'!$E35,Ofwat_Input!B$22:B$31,0)),"0")</f>
        <v>0</v>
      </c>
      <c r="I35" s="66">
        <f>_xlfn.IFNA(IF($F35="Y",INDEX(Company_Input!$Z$5:$AC$298,MATCH(' Scheme allowance'!$B35,Company_Input!$B$5:$B$298,0),MATCH(I$4,Company_Input!$Z$4:$AC$4,0)),"0"),"-")*$H35</f>
        <v>0</v>
      </c>
      <c r="J35" s="66">
        <f>_xlfn.IFNA(IF($F35="Y",INDEX(Company_Input!$Z$5:$AC$298,MATCH(' Scheme allowance'!$B35,Company_Input!$B$5:$B$298,0),MATCH(J$4,Company_Input!$Z$4:$AC$4,0)),"0"),"-")*$H35</f>
        <v>0</v>
      </c>
      <c r="K35" s="66">
        <f>_xlfn.IFNA(IF($F35="Y",INDEX(Company_Input!$Z$5:$AC$298,MATCH(' Scheme allowance'!$B35,Company_Input!$B$5:$B$298,0),MATCH(K$4,Company_Input!$Z$4:$AC$4,0)),"0"),"-")*$H35</f>
        <v>0</v>
      </c>
      <c r="L35" s="66">
        <f>_xlfn.IFNA(IF($F35="Y",INDEX(Company_Input!$Z$5:$AC$298,MATCH(' Scheme allowance'!$B35,Company_Input!$B$5:$B$298,0),MATCH(L$4,Company_Input!$Z$4:$AC$4,0)),"0"),"-")*$H35</f>
        <v>0</v>
      </c>
      <c r="M35" s="66" t="str">
        <f>_xlfn.IFNA(IF($F35="Y",INDEX(Company_Input!$W$5:$W$298,MATCH(' Scheme allowance'!$B35,Company_Input!$B$5:$B$298,0),MATCH(M$4,Company_Input!$W$4,0)),"-"),"-")</f>
        <v>-</v>
      </c>
    </row>
    <row r="36" spans="2:13">
      <c r="B36" s="66" t="str">
        <f>Company_Input!B36</f>
        <v>Scheme 32</v>
      </c>
      <c r="C36" s="66" t="str">
        <f>INDEX(Company_Input!$C$5:$C$350,MATCH(' Scheme allowance'!$B36,Company_Input!$B$5:$B$350,0))</f>
        <v>£m</v>
      </c>
      <c r="D36" s="66">
        <f>INDEX(Company_Input!$D$5:$D$350,MATCH(' Scheme allowance'!$B36,Company_Input!$B$5:$B$350,0))</f>
        <v>3</v>
      </c>
      <c r="E36" s="161">
        <f>INDEX(Company_Input!$X$5:X$350,MATCH(' Scheme allowance'!$B36,Company_Input!$B$5:$B$350,0))</f>
        <v>0</v>
      </c>
      <c r="F36" s="66"/>
      <c r="H36" s="66" t="str">
        <f>_xlfn.IFNA(INDEX(Ofwat_Input!$C$22:$C$31,MATCH(' Scheme allowance'!$E36,Ofwat_Input!B$22:B$31,0)),"0")</f>
        <v>0</v>
      </c>
      <c r="I36" s="66">
        <f>_xlfn.IFNA(IF($F36="Y",INDEX(Company_Input!$Z$5:$AC$298,MATCH(' Scheme allowance'!$B36,Company_Input!$B$5:$B$298,0),MATCH(I$4,Company_Input!$Z$4:$AC$4,0)),"0"),"-")*$H36</f>
        <v>0</v>
      </c>
      <c r="J36" s="66">
        <f>_xlfn.IFNA(IF($F36="Y",INDEX(Company_Input!$Z$5:$AC$298,MATCH(' Scheme allowance'!$B36,Company_Input!$B$5:$B$298,0),MATCH(J$4,Company_Input!$Z$4:$AC$4,0)),"0"),"-")*$H36</f>
        <v>0</v>
      </c>
      <c r="K36" s="66">
        <f>_xlfn.IFNA(IF($F36="Y",INDEX(Company_Input!$Z$5:$AC$298,MATCH(' Scheme allowance'!$B36,Company_Input!$B$5:$B$298,0),MATCH(K$4,Company_Input!$Z$4:$AC$4,0)),"0"),"-")*$H36</f>
        <v>0</v>
      </c>
      <c r="L36" s="66">
        <f>_xlfn.IFNA(IF($F36="Y",INDEX(Company_Input!$Z$5:$AC$298,MATCH(' Scheme allowance'!$B36,Company_Input!$B$5:$B$298,0),MATCH(L$4,Company_Input!$Z$4:$AC$4,0)),"0"),"-")*$H36</f>
        <v>0</v>
      </c>
      <c r="M36" s="66" t="str">
        <f>_xlfn.IFNA(IF($F36="Y",INDEX(Company_Input!$W$5:$W$298,MATCH(' Scheme allowance'!$B36,Company_Input!$B$5:$B$298,0),MATCH(M$4,Company_Input!$W$4,0)),"-"),"-")</f>
        <v>-</v>
      </c>
    </row>
    <row r="37" spans="2:13">
      <c r="B37" s="66" t="str">
        <f>Company_Input!B37</f>
        <v>Scheme 33</v>
      </c>
      <c r="C37" s="66" t="str">
        <f>INDEX(Company_Input!$C$5:$C$350,MATCH(' Scheme allowance'!$B37,Company_Input!$B$5:$B$350,0))</f>
        <v>£m</v>
      </c>
      <c r="D37" s="66">
        <f>INDEX(Company_Input!$D$5:$D$350,MATCH(' Scheme allowance'!$B37,Company_Input!$B$5:$B$350,0))</f>
        <v>3</v>
      </c>
      <c r="E37" s="161">
        <f>INDEX(Company_Input!$X$5:X$350,MATCH(' Scheme allowance'!$B37,Company_Input!$B$5:$B$350,0))</f>
        <v>0</v>
      </c>
      <c r="F37" s="66"/>
      <c r="H37" s="66" t="str">
        <f>_xlfn.IFNA(INDEX(Ofwat_Input!$C$22:$C$31,MATCH(' Scheme allowance'!$E37,Ofwat_Input!B$22:B$31,0)),"0")</f>
        <v>0</v>
      </c>
      <c r="I37" s="66">
        <f>_xlfn.IFNA(IF($F37="Y",INDEX(Company_Input!$Z$5:$AC$298,MATCH(' Scheme allowance'!$B37,Company_Input!$B$5:$B$298,0),MATCH(I$4,Company_Input!$Z$4:$AC$4,0)),"0"),"-")*$H37</f>
        <v>0</v>
      </c>
      <c r="J37" s="66">
        <f>_xlfn.IFNA(IF($F37="Y",INDEX(Company_Input!$Z$5:$AC$298,MATCH(' Scheme allowance'!$B37,Company_Input!$B$5:$B$298,0),MATCH(J$4,Company_Input!$Z$4:$AC$4,0)),"0"),"-")*$H37</f>
        <v>0</v>
      </c>
      <c r="K37" s="66">
        <f>_xlfn.IFNA(IF($F37="Y",INDEX(Company_Input!$Z$5:$AC$298,MATCH(' Scheme allowance'!$B37,Company_Input!$B$5:$B$298,0),MATCH(K$4,Company_Input!$Z$4:$AC$4,0)),"0"),"-")*$H37</f>
        <v>0</v>
      </c>
      <c r="L37" s="66">
        <f>_xlfn.IFNA(IF($F37="Y",INDEX(Company_Input!$Z$5:$AC$298,MATCH(' Scheme allowance'!$B37,Company_Input!$B$5:$B$298,0),MATCH(L$4,Company_Input!$Z$4:$AC$4,0)),"0"),"-")*$H37</f>
        <v>0</v>
      </c>
      <c r="M37" s="66" t="str">
        <f>_xlfn.IFNA(IF($F37="Y",INDEX(Company_Input!$W$5:$W$298,MATCH(' Scheme allowance'!$B37,Company_Input!$B$5:$B$298,0),MATCH(M$4,Company_Input!$W$4,0)),"-"),"-")</f>
        <v>-</v>
      </c>
    </row>
    <row r="38" spans="2:13">
      <c r="B38" s="66" t="str">
        <f>Company_Input!B38</f>
        <v>Scheme 34</v>
      </c>
      <c r="C38" s="66" t="str">
        <f>INDEX(Company_Input!$C$5:$C$350,MATCH(' Scheme allowance'!$B38,Company_Input!$B$5:$B$350,0))</f>
        <v>£m</v>
      </c>
      <c r="D38" s="66">
        <f>INDEX(Company_Input!$D$5:$D$350,MATCH(' Scheme allowance'!$B38,Company_Input!$B$5:$B$350,0))</f>
        <v>3</v>
      </c>
      <c r="E38" s="161">
        <f>INDEX(Company_Input!$X$5:X$350,MATCH(' Scheme allowance'!$B38,Company_Input!$B$5:$B$350,0))</f>
        <v>0</v>
      </c>
      <c r="F38" s="66"/>
      <c r="H38" s="66" t="str">
        <f>_xlfn.IFNA(INDEX(Ofwat_Input!$C$22:$C$31,MATCH(' Scheme allowance'!$E38,Ofwat_Input!B$22:B$31,0)),"0")</f>
        <v>0</v>
      </c>
      <c r="I38" s="66">
        <f>_xlfn.IFNA(IF($F38="Y",INDEX(Company_Input!$Z$5:$AC$298,MATCH(' Scheme allowance'!$B38,Company_Input!$B$5:$B$298,0),MATCH(I$4,Company_Input!$Z$4:$AC$4,0)),"0"),"-")*$H38</f>
        <v>0</v>
      </c>
      <c r="J38" s="66">
        <f>_xlfn.IFNA(IF($F38="Y",INDEX(Company_Input!$Z$5:$AC$298,MATCH(' Scheme allowance'!$B38,Company_Input!$B$5:$B$298,0),MATCH(J$4,Company_Input!$Z$4:$AC$4,0)),"0"),"-")*$H38</f>
        <v>0</v>
      </c>
      <c r="K38" s="66">
        <f>_xlfn.IFNA(IF($F38="Y",INDEX(Company_Input!$Z$5:$AC$298,MATCH(' Scheme allowance'!$B38,Company_Input!$B$5:$B$298,0),MATCH(K$4,Company_Input!$Z$4:$AC$4,0)),"0"),"-")*$H38</f>
        <v>0</v>
      </c>
      <c r="L38" s="66">
        <f>_xlfn.IFNA(IF($F38="Y",INDEX(Company_Input!$Z$5:$AC$298,MATCH(' Scheme allowance'!$B38,Company_Input!$B$5:$B$298,0),MATCH(L$4,Company_Input!$Z$4:$AC$4,0)),"0"),"-")*$H38</f>
        <v>0</v>
      </c>
      <c r="M38" s="66" t="str">
        <f>_xlfn.IFNA(IF($F38="Y",INDEX(Company_Input!$W$5:$W$298,MATCH(' Scheme allowance'!$B38,Company_Input!$B$5:$B$298,0),MATCH(M$4,Company_Input!$W$4,0)),"-"),"-")</f>
        <v>-</v>
      </c>
    </row>
    <row r="39" spans="2:13">
      <c r="B39" s="66" t="str">
        <f>Company_Input!B39</f>
        <v>Scheme 35</v>
      </c>
      <c r="C39" s="66" t="str">
        <f>INDEX(Company_Input!$C$5:$C$350,MATCH(' Scheme allowance'!$B39,Company_Input!$B$5:$B$350,0))</f>
        <v>£m</v>
      </c>
      <c r="D39" s="66">
        <f>INDEX(Company_Input!$D$5:$D$350,MATCH(' Scheme allowance'!$B39,Company_Input!$B$5:$B$350,0))</f>
        <v>3</v>
      </c>
      <c r="E39" s="161">
        <f>INDEX(Company_Input!$X$5:X$350,MATCH(' Scheme allowance'!$B39,Company_Input!$B$5:$B$350,0))</f>
        <v>0</v>
      </c>
      <c r="F39" s="66"/>
      <c r="H39" s="66" t="str">
        <f>_xlfn.IFNA(INDEX(Ofwat_Input!$C$22:$C$31,MATCH(' Scheme allowance'!$E39,Ofwat_Input!B$22:B$31,0)),"0")</f>
        <v>0</v>
      </c>
      <c r="I39" s="66">
        <f>_xlfn.IFNA(IF($F39="Y",INDEX(Company_Input!$Z$5:$AC$298,MATCH(' Scheme allowance'!$B39,Company_Input!$B$5:$B$298,0),MATCH(I$4,Company_Input!$Z$4:$AC$4,0)),"0"),"-")*$H39</f>
        <v>0</v>
      </c>
      <c r="J39" s="66">
        <f>_xlfn.IFNA(IF($F39="Y",INDEX(Company_Input!$Z$5:$AC$298,MATCH(' Scheme allowance'!$B39,Company_Input!$B$5:$B$298,0),MATCH(J$4,Company_Input!$Z$4:$AC$4,0)),"0"),"-")*$H39</f>
        <v>0</v>
      </c>
      <c r="K39" s="66">
        <f>_xlfn.IFNA(IF($F39="Y",INDEX(Company_Input!$Z$5:$AC$298,MATCH(' Scheme allowance'!$B39,Company_Input!$B$5:$B$298,0),MATCH(K$4,Company_Input!$Z$4:$AC$4,0)),"0"),"-")*$H39</f>
        <v>0</v>
      </c>
      <c r="L39" s="66">
        <f>_xlfn.IFNA(IF($F39="Y",INDEX(Company_Input!$Z$5:$AC$298,MATCH(' Scheme allowance'!$B39,Company_Input!$B$5:$B$298,0),MATCH(L$4,Company_Input!$Z$4:$AC$4,0)),"0"),"-")*$H39</f>
        <v>0</v>
      </c>
      <c r="M39" s="66" t="str">
        <f>_xlfn.IFNA(IF($F39="Y",INDEX(Company_Input!$W$5:$W$298,MATCH(' Scheme allowance'!$B39,Company_Input!$B$5:$B$298,0),MATCH(M$4,Company_Input!$W$4,0)),"-"),"-")</f>
        <v>-</v>
      </c>
    </row>
    <row r="40" spans="2:13">
      <c r="B40" s="66" t="str">
        <f>Company_Input!B40</f>
        <v>Scheme 36</v>
      </c>
      <c r="C40" s="66" t="str">
        <f>INDEX(Company_Input!$C$5:$C$350,MATCH(' Scheme allowance'!$B40,Company_Input!$B$5:$B$350,0))</f>
        <v>£m</v>
      </c>
      <c r="D40" s="66">
        <f>INDEX(Company_Input!$D$5:$D$350,MATCH(' Scheme allowance'!$B40,Company_Input!$B$5:$B$350,0))</f>
        <v>3</v>
      </c>
      <c r="E40" s="161">
        <f>INDEX(Company_Input!$X$5:X$350,MATCH(' Scheme allowance'!$B40,Company_Input!$B$5:$B$350,0))</f>
        <v>0</v>
      </c>
      <c r="F40" s="66"/>
      <c r="H40" s="66" t="str">
        <f>_xlfn.IFNA(INDEX(Ofwat_Input!$C$22:$C$31,MATCH(' Scheme allowance'!$E40,Ofwat_Input!B$22:B$31,0)),"0")</f>
        <v>0</v>
      </c>
      <c r="I40" s="66">
        <f>_xlfn.IFNA(IF($F40="Y",INDEX(Company_Input!$Z$5:$AC$298,MATCH(' Scheme allowance'!$B40,Company_Input!$B$5:$B$298,0),MATCH(I$4,Company_Input!$Z$4:$AC$4,0)),"0"),"-")*$H40</f>
        <v>0</v>
      </c>
      <c r="J40" s="66">
        <f>_xlfn.IFNA(IF($F40="Y",INDEX(Company_Input!$Z$5:$AC$298,MATCH(' Scheme allowance'!$B40,Company_Input!$B$5:$B$298,0),MATCH(J$4,Company_Input!$Z$4:$AC$4,0)),"0"),"-")*$H40</f>
        <v>0</v>
      </c>
      <c r="K40" s="66">
        <f>_xlfn.IFNA(IF($F40="Y",INDEX(Company_Input!$Z$5:$AC$298,MATCH(' Scheme allowance'!$B40,Company_Input!$B$5:$B$298,0),MATCH(K$4,Company_Input!$Z$4:$AC$4,0)),"0"),"-")*$H40</f>
        <v>0</v>
      </c>
      <c r="L40" s="66">
        <f>_xlfn.IFNA(IF($F40="Y",INDEX(Company_Input!$Z$5:$AC$298,MATCH(' Scheme allowance'!$B40,Company_Input!$B$5:$B$298,0),MATCH(L$4,Company_Input!$Z$4:$AC$4,0)),"0"),"-")*$H40</f>
        <v>0</v>
      </c>
      <c r="M40" s="66" t="str">
        <f>_xlfn.IFNA(IF($F40="Y",INDEX(Company_Input!$W$5:$W$298,MATCH(' Scheme allowance'!$B40,Company_Input!$B$5:$B$298,0),MATCH(M$4,Company_Input!$W$4,0)),"-"),"-")</f>
        <v>-</v>
      </c>
    </row>
    <row r="41" spans="2:13">
      <c r="B41" s="66" t="str">
        <f>Company_Input!B41</f>
        <v>Scheme 37</v>
      </c>
      <c r="C41" s="66" t="str">
        <f>INDEX(Company_Input!$C$5:$C$350,MATCH(' Scheme allowance'!$B41,Company_Input!$B$5:$B$350,0))</f>
        <v>£m</v>
      </c>
      <c r="D41" s="66">
        <f>INDEX(Company_Input!$D$5:$D$350,MATCH(' Scheme allowance'!$B41,Company_Input!$B$5:$B$350,0))</f>
        <v>3</v>
      </c>
      <c r="E41" s="161">
        <f>INDEX(Company_Input!$X$5:X$350,MATCH(' Scheme allowance'!$B41,Company_Input!$B$5:$B$350,0))</f>
        <v>0</v>
      </c>
      <c r="F41" s="66"/>
      <c r="H41" s="66" t="str">
        <f>_xlfn.IFNA(INDEX(Ofwat_Input!$C$22:$C$31,MATCH(' Scheme allowance'!$E41,Ofwat_Input!B$22:B$31,0)),"0")</f>
        <v>0</v>
      </c>
      <c r="I41" s="66">
        <f>_xlfn.IFNA(IF($F41="Y",INDEX(Company_Input!$Z$5:$AC$298,MATCH(' Scheme allowance'!$B41,Company_Input!$B$5:$B$298,0),MATCH(I$4,Company_Input!$Z$4:$AC$4,0)),"0"),"-")*$H41</f>
        <v>0</v>
      </c>
      <c r="J41" s="66">
        <f>_xlfn.IFNA(IF($F41="Y",INDEX(Company_Input!$Z$5:$AC$298,MATCH(' Scheme allowance'!$B41,Company_Input!$B$5:$B$298,0),MATCH(J$4,Company_Input!$Z$4:$AC$4,0)),"0"),"-")*$H41</f>
        <v>0</v>
      </c>
      <c r="K41" s="66">
        <f>_xlfn.IFNA(IF($F41="Y",INDEX(Company_Input!$Z$5:$AC$298,MATCH(' Scheme allowance'!$B41,Company_Input!$B$5:$B$298,0),MATCH(K$4,Company_Input!$Z$4:$AC$4,0)),"0"),"-")*$H41</f>
        <v>0</v>
      </c>
      <c r="L41" s="66">
        <f>_xlfn.IFNA(IF($F41="Y",INDEX(Company_Input!$Z$5:$AC$298,MATCH(' Scheme allowance'!$B41,Company_Input!$B$5:$B$298,0),MATCH(L$4,Company_Input!$Z$4:$AC$4,0)),"0"),"-")*$H41</f>
        <v>0</v>
      </c>
      <c r="M41" s="66" t="str">
        <f>_xlfn.IFNA(IF($F41="Y",INDEX(Company_Input!$W$5:$W$298,MATCH(' Scheme allowance'!$B41,Company_Input!$B$5:$B$298,0),MATCH(M$4,Company_Input!$W$4,0)),"-"),"-")</f>
        <v>-</v>
      </c>
    </row>
    <row r="42" spans="2:13">
      <c r="B42" s="66" t="str">
        <f>Company_Input!B42</f>
        <v>Scheme 38</v>
      </c>
      <c r="C42" s="66" t="str">
        <f>INDEX(Company_Input!$C$5:$C$350,MATCH(' Scheme allowance'!$B42,Company_Input!$B$5:$B$350,0))</f>
        <v>£m</v>
      </c>
      <c r="D42" s="66">
        <f>INDEX(Company_Input!$D$5:$D$350,MATCH(' Scheme allowance'!$B42,Company_Input!$B$5:$B$350,0))</f>
        <v>3</v>
      </c>
      <c r="E42" s="161">
        <f>INDEX(Company_Input!$X$5:X$350,MATCH(' Scheme allowance'!$B42,Company_Input!$B$5:$B$350,0))</f>
        <v>0</v>
      </c>
      <c r="F42" s="66"/>
      <c r="H42" s="66" t="str">
        <f>_xlfn.IFNA(INDEX(Ofwat_Input!$C$22:$C$31,MATCH(' Scheme allowance'!$E42,Ofwat_Input!B$22:B$31,0)),"0")</f>
        <v>0</v>
      </c>
      <c r="I42" s="66">
        <f>_xlfn.IFNA(IF($F42="Y",INDEX(Company_Input!$Z$5:$AC$298,MATCH(' Scheme allowance'!$B42,Company_Input!$B$5:$B$298,0),MATCH(I$4,Company_Input!$Z$4:$AC$4,0)),"0"),"-")*$H42</f>
        <v>0</v>
      </c>
      <c r="J42" s="66">
        <f>_xlfn.IFNA(IF($F42="Y",INDEX(Company_Input!$Z$5:$AC$298,MATCH(' Scheme allowance'!$B42,Company_Input!$B$5:$B$298,0),MATCH(J$4,Company_Input!$Z$4:$AC$4,0)),"0"),"-")*$H42</f>
        <v>0</v>
      </c>
      <c r="K42" s="66">
        <f>_xlfn.IFNA(IF($F42="Y",INDEX(Company_Input!$Z$5:$AC$298,MATCH(' Scheme allowance'!$B42,Company_Input!$B$5:$B$298,0),MATCH(K$4,Company_Input!$Z$4:$AC$4,0)),"0"),"-")*$H42</f>
        <v>0</v>
      </c>
      <c r="L42" s="66">
        <f>_xlfn.IFNA(IF($F42="Y",INDEX(Company_Input!$Z$5:$AC$298,MATCH(' Scheme allowance'!$B42,Company_Input!$B$5:$B$298,0),MATCH(L$4,Company_Input!$Z$4:$AC$4,0)),"0"),"-")*$H42</f>
        <v>0</v>
      </c>
      <c r="M42" s="66" t="str">
        <f>_xlfn.IFNA(IF($F42="Y",INDEX(Company_Input!$W$5:$W$298,MATCH(' Scheme allowance'!$B42,Company_Input!$B$5:$B$298,0),MATCH(M$4,Company_Input!$W$4,0)),"-"),"-")</f>
        <v>-</v>
      </c>
    </row>
    <row r="43" spans="2:13">
      <c r="B43" s="66" t="str">
        <f>Company_Input!B43</f>
        <v>Scheme 39</v>
      </c>
      <c r="C43" s="66" t="str">
        <f>INDEX(Company_Input!$C$5:$C$350,MATCH(' Scheme allowance'!$B43,Company_Input!$B$5:$B$350,0))</f>
        <v>£m</v>
      </c>
      <c r="D43" s="66">
        <f>INDEX(Company_Input!$D$5:$D$350,MATCH(' Scheme allowance'!$B43,Company_Input!$B$5:$B$350,0))</f>
        <v>3</v>
      </c>
      <c r="E43" s="161">
        <f>INDEX(Company_Input!$X$5:X$350,MATCH(' Scheme allowance'!$B43,Company_Input!$B$5:$B$350,0))</f>
        <v>0</v>
      </c>
      <c r="F43" s="66"/>
      <c r="H43" s="66" t="str">
        <f>_xlfn.IFNA(INDEX(Ofwat_Input!$C$22:$C$31,MATCH(' Scheme allowance'!$E43,Ofwat_Input!B$22:B$31,0)),"0")</f>
        <v>0</v>
      </c>
      <c r="I43" s="66">
        <f>_xlfn.IFNA(IF($F43="Y",INDEX(Company_Input!$Z$5:$AC$298,MATCH(' Scheme allowance'!$B43,Company_Input!$B$5:$B$298,0),MATCH(I$4,Company_Input!$Z$4:$AC$4,0)),"0"),"-")*$H43</f>
        <v>0</v>
      </c>
      <c r="J43" s="66">
        <f>_xlfn.IFNA(IF($F43="Y",INDEX(Company_Input!$Z$5:$AC$298,MATCH(' Scheme allowance'!$B43,Company_Input!$B$5:$B$298,0),MATCH(J$4,Company_Input!$Z$4:$AC$4,0)),"0"),"-")*$H43</f>
        <v>0</v>
      </c>
      <c r="K43" s="66">
        <f>_xlfn.IFNA(IF($F43="Y",INDEX(Company_Input!$Z$5:$AC$298,MATCH(' Scheme allowance'!$B43,Company_Input!$B$5:$B$298,0),MATCH(K$4,Company_Input!$Z$4:$AC$4,0)),"0"),"-")*$H43</f>
        <v>0</v>
      </c>
      <c r="L43" s="66">
        <f>_xlfn.IFNA(IF($F43="Y",INDEX(Company_Input!$Z$5:$AC$298,MATCH(' Scheme allowance'!$B43,Company_Input!$B$5:$B$298,0),MATCH(L$4,Company_Input!$Z$4:$AC$4,0)),"0"),"-")*$H43</f>
        <v>0</v>
      </c>
      <c r="M43" s="66" t="str">
        <f>_xlfn.IFNA(IF($F43="Y",INDEX(Company_Input!$W$5:$W$298,MATCH(' Scheme allowance'!$B43,Company_Input!$B$5:$B$298,0),MATCH(M$4,Company_Input!$W$4,0)),"-"),"-")</f>
        <v>-</v>
      </c>
    </row>
    <row r="44" spans="2:13">
      <c r="B44" s="66" t="str">
        <f>Company_Input!B44</f>
        <v>Scheme 40</v>
      </c>
      <c r="C44" s="66" t="str">
        <f>INDEX(Company_Input!$C$5:$C$350,MATCH(' Scheme allowance'!$B44,Company_Input!$B$5:$B$350,0))</f>
        <v>£m</v>
      </c>
      <c r="D44" s="66">
        <f>INDEX(Company_Input!$D$5:$D$350,MATCH(' Scheme allowance'!$B44,Company_Input!$B$5:$B$350,0))</f>
        <v>3</v>
      </c>
      <c r="E44" s="161">
        <f>INDEX(Company_Input!$X$5:X$350,MATCH(' Scheme allowance'!$B44,Company_Input!$B$5:$B$350,0))</f>
        <v>0</v>
      </c>
      <c r="F44" s="66"/>
      <c r="H44" s="66" t="str">
        <f>_xlfn.IFNA(INDEX(Ofwat_Input!$C$22:$C$31,MATCH(' Scheme allowance'!$E44,Ofwat_Input!B$22:B$31,0)),"0")</f>
        <v>0</v>
      </c>
      <c r="I44" s="66">
        <f>_xlfn.IFNA(IF($F44="Y",INDEX(Company_Input!$Z$5:$AC$298,MATCH(' Scheme allowance'!$B44,Company_Input!$B$5:$B$298,0),MATCH(I$4,Company_Input!$Z$4:$AC$4,0)),"0"),"-")*$H44</f>
        <v>0</v>
      </c>
      <c r="J44" s="66">
        <f>_xlfn.IFNA(IF($F44="Y",INDEX(Company_Input!$Z$5:$AC$298,MATCH(' Scheme allowance'!$B44,Company_Input!$B$5:$B$298,0),MATCH(J$4,Company_Input!$Z$4:$AC$4,0)),"0"),"-")*$H44</f>
        <v>0</v>
      </c>
      <c r="K44" s="66">
        <f>_xlfn.IFNA(IF($F44="Y",INDEX(Company_Input!$Z$5:$AC$298,MATCH(' Scheme allowance'!$B44,Company_Input!$B$5:$B$298,0),MATCH(K$4,Company_Input!$Z$4:$AC$4,0)),"0"),"-")*$H44</f>
        <v>0</v>
      </c>
      <c r="L44" s="66">
        <f>_xlfn.IFNA(IF($F44="Y",INDEX(Company_Input!$Z$5:$AC$298,MATCH(' Scheme allowance'!$B44,Company_Input!$B$5:$B$298,0),MATCH(L$4,Company_Input!$Z$4:$AC$4,0)),"0"),"-")*$H44</f>
        <v>0</v>
      </c>
      <c r="M44" s="66" t="str">
        <f>_xlfn.IFNA(IF($F44="Y",INDEX(Company_Input!$W$5:$W$298,MATCH(' Scheme allowance'!$B44,Company_Input!$B$5:$B$298,0),MATCH(M$4,Company_Input!$W$4,0)),"-"),"-")</f>
        <v>-</v>
      </c>
    </row>
    <row r="45" spans="2:13">
      <c r="B45" s="66" t="str">
        <f>Company_Input!B45</f>
        <v>Scheme 41</v>
      </c>
      <c r="C45" s="66" t="str">
        <f>INDEX(Company_Input!$C$5:$C$350,MATCH(' Scheme allowance'!$B45,Company_Input!$B$5:$B$350,0))</f>
        <v>£m</v>
      </c>
      <c r="D45" s="66">
        <f>INDEX(Company_Input!$D$5:$D$350,MATCH(' Scheme allowance'!$B45,Company_Input!$B$5:$B$350,0))</f>
        <v>3</v>
      </c>
      <c r="E45" s="161">
        <f>INDEX(Company_Input!$X$5:X$350,MATCH(' Scheme allowance'!$B45,Company_Input!$B$5:$B$350,0))</f>
        <v>0</v>
      </c>
      <c r="F45" s="66"/>
      <c r="H45" s="66" t="str">
        <f>_xlfn.IFNA(INDEX(Ofwat_Input!$C$22:$C$31,MATCH(' Scheme allowance'!$E45,Ofwat_Input!B$22:B$31,0)),"0")</f>
        <v>0</v>
      </c>
      <c r="I45" s="66">
        <f>_xlfn.IFNA(IF($F45="Y",INDEX(Company_Input!$Z$5:$AC$298,MATCH(' Scheme allowance'!$B45,Company_Input!$B$5:$B$298,0),MATCH(I$4,Company_Input!$Z$4:$AC$4,0)),"0"),"-")*$H45</f>
        <v>0</v>
      </c>
      <c r="J45" s="66">
        <f>_xlfn.IFNA(IF($F45="Y",INDEX(Company_Input!$Z$5:$AC$298,MATCH(' Scheme allowance'!$B45,Company_Input!$B$5:$B$298,0),MATCH(J$4,Company_Input!$Z$4:$AC$4,0)),"0"),"-")*$H45</f>
        <v>0</v>
      </c>
      <c r="K45" s="66">
        <f>_xlfn.IFNA(IF($F45="Y",INDEX(Company_Input!$Z$5:$AC$298,MATCH(' Scheme allowance'!$B45,Company_Input!$B$5:$B$298,0),MATCH(K$4,Company_Input!$Z$4:$AC$4,0)),"0"),"-")*$H45</f>
        <v>0</v>
      </c>
      <c r="L45" s="66">
        <f>_xlfn.IFNA(IF($F45="Y",INDEX(Company_Input!$Z$5:$AC$298,MATCH(' Scheme allowance'!$B45,Company_Input!$B$5:$B$298,0),MATCH(L$4,Company_Input!$Z$4:$AC$4,0)),"0"),"-")*$H45</f>
        <v>0</v>
      </c>
      <c r="M45" s="66" t="str">
        <f>_xlfn.IFNA(IF($F45="Y",INDEX(Company_Input!$W$5:$W$298,MATCH(' Scheme allowance'!$B45,Company_Input!$B$5:$B$298,0),MATCH(M$4,Company_Input!$W$4,0)),"-"),"-")</f>
        <v>-</v>
      </c>
    </row>
    <row r="46" spans="2:13">
      <c r="B46" s="66" t="str">
        <f>Company_Input!B46</f>
        <v>Scheme 42</v>
      </c>
      <c r="C46" s="66" t="str">
        <f>INDEX(Company_Input!$C$5:$C$350,MATCH(' Scheme allowance'!$B46,Company_Input!$B$5:$B$350,0))</f>
        <v>£m</v>
      </c>
      <c r="D46" s="66">
        <f>INDEX(Company_Input!$D$5:$D$350,MATCH(' Scheme allowance'!$B46,Company_Input!$B$5:$B$350,0))</f>
        <v>3</v>
      </c>
      <c r="E46" s="161">
        <f>INDEX(Company_Input!$X$5:X$350,MATCH(' Scheme allowance'!$B46,Company_Input!$B$5:$B$350,0))</f>
        <v>0</v>
      </c>
      <c r="F46" s="66"/>
      <c r="H46" s="66" t="str">
        <f>_xlfn.IFNA(INDEX(Ofwat_Input!$C$22:$C$31,MATCH(' Scheme allowance'!$E46,Ofwat_Input!B$22:B$31,0)),"0")</f>
        <v>0</v>
      </c>
      <c r="I46" s="66">
        <f>_xlfn.IFNA(IF($F46="Y",INDEX(Company_Input!$Z$5:$AC$298,MATCH(' Scheme allowance'!$B46,Company_Input!$B$5:$B$298,0),MATCH(I$4,Company_Input!$Z$4:$AC$4,0)),"0"),"-")*$H46</f>
        <v>0</v>
      </c>
      <c r="J46" s="66">
        <f>_xlfn.IFNA(IF($F46="Y",INDEX(Company_Input!$Z$5:$AC$298,MATCH(' Scheme allowance'!$B46,Company_Input!$B$5:$B$298,0),MATCH(J$4,Company_Input!$Z$4:$AC$4,0)),"0"),"-")*$H46</f>
        <v>0</v>
      </c>
      <c r="K46" s="66">
        <f>_xlfn.IFNA(IF($F46="Y",INDEX(Company_Input!$Z$5:$AC$298,MATCH(' Scheme allowance'!$B46,Company_Input!$B$5:$B$298,0),MATCH(K$4,Company_Input!$Z$4:$AC$4,0)),"0"),"-")*$H46</f>
        <v>0</v>
      </c>
      <c r="L46" s="66">
        <f>_xlfn.IFNA(IF($F46="Y",INDEX(Company_Input!$Z$5:$AC$298,MATCH(' Scheme allowance'!$B46,Company_Input!$B$5:$B$298,0),MATCH(L$4,Company_Input!$Z$4:$AC$4,0)),"0"),"-")*$H46</f>
        <v>0</v>
      </c>
      <c r="M46" s="66" t="str">
        <f>_xlfn.IFNA(IF($F46="Y",INDEX(Company_Input!$W$5:$W$298,MATCH(' Scheme allowance'!$B46,Company_Input!$B$5:$B$298,0),MATCH(M$4,Company_Input!$W$4,0)),"-"),"-")</f>
        <v>-</v>
      </c>
    </row>
    <row r="47" spans="2:13">
      <c r="B47" s="66" t="str">
        <f>Company_Input!B47</f>
        <v>Scheme 43</v>
      </c>
      <c r="C47" s="66" t="str">
        <f>INDEX(Company_Input!$C$5:$C$350,MATCH(' Scheme allowance'!$B47,Company_Input!$B$5:$B$350,0))</f>
        <v>£m</v>
      </c>
      <c r="D47" s="66">
        <f>INDEX(Company_Input!$D$5:$D$350,MATCH(' Scheme allowance'!$B47,Company_Input!$B$5:$B$350,0))</f>
        <v>3</v>
      </c>
      <c r="E47" s="161">
        <f>INDEX(Company_Input!$X$5:X$350,MATCH(' Scheme allowance'!$B47,Company_Input!$B$5:$B$350,0))</f>
        <v>0</v>
      </c>
      <c r="F47" s="66"/>
      <c r="H47" s="66" t="str">
        <f>_xlfn.IFNA(INDEX(Ofwat_Input!$C$22:$C$31,MATCH(' Scheme allowance'!$E47,Ofwat_Input!B$22:B$31,0)),"0")</f>
        <v>0</v>
      </c>
      <c r="I47" s="66">
        <f>_xlfn.IFNA(IF($F47="Y",INDEX(Company_Input!$Z$5:$AC$298,MATCH(' Scheme allowance'!$B47,Company_Input!$B$5:$B$298,0),MATCH(I$4,Company_Input!$Z$4:$AC$4,0)),"0"),"-")*$H47</f>
        <v>0</v>
      </c>
      <c r="J47" s="66">
        <f>_xlfn.IFNA(IF($F47="Y",INDEX(Company_Input!$Z$5:$AC$298,MATCH(' Scheme allowance'!$B47,Company_Input!$B$5:$B$298,0),MATCH(J$4,Company_Input!$Z$4:$AC$4,0)),"0"),"-")*$H47</f>
        <v>0</v>
      </c>
      <c r="K47" s="66">
        <f>_xlfn.IFNA(IF($F47="Y",INDEX(Company_Input!$Z$5:$AC$298,MATCH(' Scheme allowance'!$B47,Company_Input!$B$5:$B$298,0),MATCH(K$4,Company_Input!$Z$4:$AC$4,0)),"0"),"-")*$H47</f>
        <v>0</v>
      </c>
      <c r="L47" s="66">
        <f>_xlfn.IFNA(IF($F47="Y",INDEX(Company_Input!$Z$5:$AC$298,MATCH(' Scheme allowance'!$B47,Company_Input!$B$5:$B$298,0),MATCH(L$4,Company_Input!$Z$4:$AC$4,0)),"0"),"-")*$H47</f>
        <v>0</v>
      </c>
      <c r="M47" s="66" t="str">
        <f>_xlfn.IFNA(IF($F47="Y",INDEX(Company_Input!$W$5:$W$298,MATCH(' Scheme allowance'!$B47,Company_Input!$B$5:$B$298,0),MATCH(M$4,Company_Input!$W$4,0)),"-"),"-")</f>
        <v>-</v>
      </c>
    </row>
    <row r="48" spans="2:13">
      <c r="B48" s="66" t="str">
        <f>Company_Input!B48</f>
        <v>Scheme 44</v>
      </c>
      <c r="C48" s="66" t="str">
        <f>INDEX(Company_Input!$C$5:$C$350,MATCH(' Scheme allowance'!$B48,Company_Input!$B$5:$B$350,0))</f>
        <v>£m</v>
      </c>
      <c r="D48" s="66">
        <f>INDEX(Company_Input!$D$5:$D$350,MATCH(' Scheme allowance'!$B48,Company_Input!$B$5:$B$350,0))</f>
        <v>3</v>
      </c>
      <c r="E48" s="161">
        <f>INDEX(Company_Input!$X$5:X$350,MATCH(' Scheme allowance'!$B48,Company_Input!$B$5:$B$350,0))</f>
        <v>0</v>
      </c>
      <c r="F48" s="66"/>
      <c r="H48" s="66" t="str">
        <f>_xlfn.IFNA(INDEX(Ofwat_Input!$C$22:$C$31,MATCH(' Scheme allowance'!$E48,Ofwat_Input!B$22:B$31,0)),"0")</f>
        <v>0</v>
      </c>
      <c r="I48" s="66">
        <f>_xlfn.IFNA(IF($F48="Y",INDEX(Company_Input!$Z$5:$AC$298,MATCH(' Scheme allowance'!$B48,Company_Input!$B$5:$B$298,0),MATCH(I$4,Company_Input!$Z$4:$AC$4,0)),"0"),"-")*$H48</f>
        <v>0</v>
      </c>
      <c r="J48" s="66">
        <f>_xlfn.IFNA(IF($F48="Y",INDEX(Company_Input!$Z$5:$AC$298,MATCH(' Scheme allowance'!$B48,Company_Input!$B$5:$B$298,0),MATCH(J$4,Company_Input!$Z$4:$AC$4,0)),"0"),"-")*$H48</f>
        <v>0</v>
      </c>
      <c r="K48" s="66">
        <f>_xlfn.IFNA(IF($F48="Y",INDEX(Company_Input!$Z$5:$AC$298,MATCH(' Scheme allowance'!$B48,Company_Input!$B$5:$B$298,0),MATCH(K$4,Company_Input!$Z$4:$AC$4,0)),"0"),"-")*$H48</f>
        <v>0</v>
      </c>
      <c r="L48" s="66">
        <f>_xlfn.IFNA(IF($F48="Y",INDEX(Company_Input!$Z$5:$AC$298,MATCH(' Scheme allowance'!$B48,Company_Input!$B$5:$B$298,0),MATCH(L$4,Company_Input!$Z$4:$AC$4,0)),"0"),"-")*$H48</f>
        <v>0</v>
      </c>
      <c r="M48" s="66" t="str">
        <f>_xlfn.IFNA(IF($F48="Y",INDEX(Company_Input!$W$5:$W$298,MATCH(' Scheme allowance'!$B48,Company_Input!$B$5:$B$298,0),MATCH(M$4,Company_Input!$W$4,0)),"-"),"-")</f>
        <v>-</v>
      </c>
    </row>
    <row r="49" spans="2:13">
      <c r="B49" s="66" t="str">
        <f>Company_Input!B49</f>
        <v>Scheme 45</v>
      </c>
      <c r="C49" s="66" t="str">
        <f>INDEX(Company_Input!$C$5:$C$350,MATCH(' Scheme allowance'!$B49,Company_Input!$B$5:$B$350,0))</f>
        <v>£m</v>
      </c>
      <c r="D49" s="66">
        <f>INDEX(Company_Input!$D$5:$D$350,MATCH(' Scheme allowance'!$B49,Company_Input!$B$5:$B$350,0))</f>
        <v>3</v>
      </c>
      <c r="E49" s="161">
        <f>INDEX(Company_Input!$X$5:X$350,MATCH(' Scheme allowance'!$B49,Company_Input!$B$5:$B$350,0))</f>
        <v>0</v>
      </c>
      <c r="F49" s="66"/>
      <c r="H49" s="66" t="str">
        <f>_xlfn.IFNA(INDEX(Ofwat_Input!$C$22:$C$31,MATCH(' Scheme allowance'!$E49,Ofwat_Input!B$22:B$31,0)),"0")</f>
        <v>0</v>
      </c>
      <c r="I49" s="66">
        <f>_xlfn.IFNA(IF($F49="Y",INDEX(Company_Input!$Z$5:$AC$298,MATCH(' Scheme allowance'!$B49,Company_Input!$B$5:$B$298,0),MATCH(I$4,Company_Input!$Z$4:$AC$4,0)),"0"),"-")*$H49</f>
        <v>0</v>
      </c>
      <c r="J49" s="66">
        <f>_xlfn.IFNA(IF($F49="Y",INDEX(Company_Input!$Z$5:$AC$298,MATCH(' Scheme allowance'!$B49,Company_Input!$B$5:$B$298,0),MATCH(J$4,Company_Input!$Z$4:$AC$4,0)),"0"),"-")*$H49</f>
        <v>0</v>
      </c>
      <c r="K49" s="66">
        <f>_xlfn.IFNA(IF($F49="Y",INDEX(Company_Input!$Z$5:$AC$298,MATCH(' Scheme allowance'!$B49,Company_Input!$B$5:$B$298,0),MATCH(K$4,Company_Input!$Z$4:$AC$4,0)),"0"),"-")*$H49</f>
        <v>0</v>
      </c>
      <c r="L49" s="66">
        <f>_xlfn.IFNA(IF($F49="Y",INDEX(Company_Input!$Z$5:$AC$298,MATCH(' Scheme allowance'!$B49,Company_Input!$B$5:$B$298,0),MATCH(L$4,Company_Input!$Z$4:$AC$4,0)),"0"),"-")*$H49</f>
        <v>0</v>
      </c>
      <c r="M49" s="66" t="str">
        <f>_xlfn.IFNA(IF($F49="Y",INDEX(Company_Input!$W$5:$W$298,MATCH(' Scheme allowance'!$B49,Company_Input!$B$5:$B$298,0),MATCH(M$4,Company_Input!$W$4,0)),"-"),"-")</f>
        <v>-</v>
      </c>
    </row>
    <row r="50" spans="2:13">
      <c r="B50" s="66" t="str">
        <f>Company_Input!B50</f>
        <v>Scheme 46</v>
      </c>
      <c r="C50" s="66" t="str">
        <f>INDEX(Company_Input!$C$5:$C$350,MATCH(' Scheme allowance'!$B50,Company_Input!$B$5:$B$350,0))</f>
        <v>£m</v>
      </c>
      <c r="D50" s="66">
        <f>INDEX(Company_Input!$D$5:$D$350,MATCH(' Scheme allowance'!$B50,Company_Input!$B$5:$B$350,0))</f>
        <v>3</v>
      </c>
      <c r="E50" s="161">
        <f>INDEX(Company_Input!$X$5:X$350,MATCH(' Scheme allowance'!$B50,Company_Input!$B$5:$B$350,0))</f>
        <v>0</v>
      </c>
      <c r="F50" s="66"/>
      <c r="H50" s="66" t="str">
        <f>_xlfn.IFNA(INDEX(Ofwat_Input!$C$22:$C$31,MATCH(' Scheme allowance'!$E50,Ofwat_Input!B$22:B$31,0)),"0")</f>
        <v>0</v>
      </c>
      <c r="I50" s="66">
        <f>_xlfn.IFNA(IF($F50="Y",INDEX(Company_Input!$Z$5:$AC$298,MATCH(' Scheme allowance'!$B50,Company_Input!$B$5:$B$298,0),MATCH(I$4,Company_Input!$Z$4:$AC$4,0)),"0"),"-")*$H50</f>
        <v>0</v>
      </c>
      <c r="J50" s="66">
        <f>_xlfn.IFNA(IF($F50="Y",INDEX(Company_Input!$Z$5:$AC$298,MATCH(' Scheme allowance'!$B50,Company_Input!$B$5:$B$298,0),MATCH(J$4,Company_Input!$Z$4:$AC$4,0)),"0"),"-")*$H50</f>
        <v>0</v>
      </c>
      <c r="K50" s="66">
        <f>_xlfn.IFNA(IF($F50="Y",INDEX(Company_Input!$Z$5:$AC$298,MATCH(' Scheme allowance'!$B50,Company_Input!$B$5:$B$298,0),MATCH(K$4,Company_Input!$Z$4:$AC$4,0)),"0"),"-")*$H50</f>
        <v>0</v>
      </c>
      <c r="L50" s="66">
        <f>_xlfn.IFNA(IF($F50="Y",INDEX(Company_Input!$Z$5:$AC$298,MATCH(' Scheme allowance'!$B50,Company_Input!$B$5:$B$298,0),MATCH(L$4,Company_Input!$Z$4:$AC$4,0)),"0"),"-")*$H50</f>
        <v>0</v>
      </c>
      <c r="M50" s="66" t="str">
        <f>_xlfn.IFNA(IF($F50="Y",INDEX(Company_Input!$W$5:$W$298,MATCH(' Scheme allowance'!$B50,Company_Input!$B$5:$B$298,0),MATCH(M$4,Company_Input!$W$4,0)),"-"),"-")</f>
        <v>-</v>
      </c>
    </row>
    <row r="51" spans="2:13">
      <c r="B51" s="66" t="str">
        <f>Company_Input!B51</f>
        <v>Scheme 47</v>
      </c>
      <c r="C51" s="66" t="str">
        <f>INDEX(Company_Input!$C$5:$C$350,MATCH(' Scheme allowance'!$B51,Company_Input!$B$5:$B$350,0))</f>
        <v>£m</v>
      </c>
      <c r="D51" s="66">
        <f>INDEX(Company_Input!$D$5:$D$350,MATCH(' Scheme allowance'!$B51,Company_Input!$B$5:$B$350,0))</f>
        <v>3</v>
      </c>
      <c r="E51" s="161">
        <f>INDEX(Company_Input!$X$5:X$350,MATCH(' Scheme allowance'!$B51,Company_Input!$B$5:$B$350,0))</f>
        <v>0</v>
      </c>
      <c r="F51" s="66"/>
      <c r="H51" s="66" t="str">
        <f>_xlfn.IFNA(INDEX(Ofwat_Input!$C$22:$C$31,MATCH(' Scheme allowance'!$E51,Ofwat_Input!B$22:B$31,0)),"0")</f>
        <v>0</v>
      </c>
      <c r="I51" s="66">
        <f>_xlfn.IFNA(IF($F51="Y",INDEX(Company_Input!$Z$5:$AC$298,MATCH(' Scheme allowance'!$B51,Company_Input!$B$5:$B$298,0),MATCH(I$4,Company_Input!$Z$4:$AC$4,0)),"0"),"-")*$H51</f>
        <v>0</v>
      </c>
      <c r="J51" s="66">
        <f>_xlfn.IFNA(IF($F51="Y",INDEX(Company_Input!$Z$5:$AC$298,MATCH(' Scheme allowance'!$B51,Company_Input!$B$5:$B$298,0),MATCH(J$4,Company_Input!$Z$4:$AC$4,0)),"0"),"-")*$H51</f>
        <v>0</v>
      </c>
      <c r="K51" s="66">
        <f>_xlfn.IFNA(IF($F51="Y",INDEX(Company_Input!$Z$5:$AC$298,MATCH(' Scheme allowance'!$B51,Company_Input!$B$5:$B$298,0),MATCH(K$4,Company_Input!$Z$4:$AC$4,0)),"0"),"-")*$H51</f>
        <v>0</v>
      </c>
      <c r="L51" s="66">
        <f>_xlfn.IFNA(IF($F51="Y",INDEX(Company_Input!$Z$5:$AC$298,MATCH(' Scheme allowance'!$B51,Company_Input!$B$5:$B$298,0),MATCH(L$4,Company_Input!$Z$4:$AC$4,0)),"0"),"-")*$H51</f>
        <v>0</v>
      </c>
      <c r="M51" s="66" t="str">
        <f>_xlfn.IFNA(IF($F51="Y",INDEX(Company_Input!$W$5:$W$298,MATCH(' Scheme allowance'!$B51,Company_Input!$B$5:$B$298,0),MATCH(M$4,Company_Input!$W$4,0)),"-"),"-")</f>
        <v>-</v>
      </c>
    </row>
    <row r="52" spans="2:13">
      <c r="B52" s="66" t="str">
        <f>Company_Input!B52</f>
        <v>Scheme 48</v>
      </c>
      <c r="C52" s="66" t="str">
        <f>INDEX(Company_Input!$C$5:$C$350,MATCH(' Scheme allowance'!$B52,Company_Input!$B$5:$B$350,0))</f>
        <v>£m</v>
      </c>
      <c r="D52" s="66">
        <f>INDEX(Company_Input!$D$5:$D$350,MATCH(' Scheme allowance'!$B52,Company_Input!$B$5:$B$350,0))</f>
        <v>3</v>
      </c>
      <c r="E52" s="161">
        <f>INDEX(Company_Input!$X$5:X$350,MATCH(' Scheme allowance'!$B52,Company_Input!$B$5:$B$350,0))</f>
        <v>0</v>
      </c>
      <c r="F52" s="66"/>
      <c r="H52" s="66" t="str">
        <f>_xlfn.IFNA(INDEX(Ofwat_Input!$C$22:$C$31,MATCH(' Scheme allowance'!$E52,Ofwat_Input!B$22:B$31,0)),"0")</f>
        <v>0</v>
      </c>
      <c r="I52" s="66">
        <f>_xlfn.IFNA(IF($F52="Y",INDEX(Company_Input!$Z$5:$AC$298,MATCH(' Scheme allowance'!$B52,Company_Input!$B$5:$B$298,0),MATCH(I$4,Company_Input!$Z$4:$AC$4,0)),"0"),"-")*$H52</f>
        <v>0</v>
      </c>
      <c r="J52" s="66">
        <f>_xlfn.IFNA(IF($F52="Y",INDEX(Company_Input!$Z$5:$AC$298,MATCH(' Scheme allowance'!$B52,Company_Input!$B$5:$B$298,0),MATCH(J$4,Company_Input!$Z$4:$AC$4,0)),"0"),"-")*$H52</f>
        <v>0</v>
      </c>
      <c r="K52" s="66">
        <f>_xlfn.IFNA(IF($F52="Y",INDEX(Company_Input!$Z$5:$AC$298,MATCH(' Scheme allowance'!$B52,Company_Input!$B$5:$B$298,0),MATCH(K$4,Company_Input!$Z$4:$AC$4,0)),"0"),"-")*$H52</f>
        <v>0</v>
      </c>
      <c r="L52" s="66">
        <f>_xlfn.IFNA(IF($F52="Y",INDEX(Company_Input!$Z$5:$AC$298,MATCH(' Scheme allowance'!$B52,Company_Input!$B$5:$B$298,0),MATCH(L$4,Company_Input!$Z$4:$AC$4,0)),"0"),"-")*$H52</f>
        <v>0</v>
      </c>
      <c r="M52" s="66" t="str">
        <f>_xlfn.IFNA(IF($F52="Y",INDEX(Company_Input!$W$5:$W$298,MATCH(' Scheme allowance'!$B52,Company_Input!$B$5:$B$298,0),MATCH(M$4,Company_Input!$W$4,0)),"-"),"-")</f>
        <v>-</v>
      </c>
    </row>
    <row r="53" spans="2:13">
      <c r="B53" s="66" t="str">
        <f>Company_Input!B53</f>
        <v>Scheme 49</v>
      </c>
      <c r="C53" s="66" t="str">
        <f>INDEX(Company_Input!$C$5:$C$350,MATCH(' Scheme allowance'!$B53,Company_Input!$B$5:$B$350,0))</f>
        <v>£m</v>
      </c>
      <c r="D53" s="66">
        <f>INDEX(Company_Input!$D$5:$D$350,MATCH(' Scheme allowance'!$B53,Company_Input!$B$5:$B$350,0))</f>
        <v>3</v>
      </c>
      <c r="E53" s="161">
        <f>INDEX(Company_Input!$X$5:X$350,MATCH(' Scheme allowance'!$B53,Company_Input!$B$5:$B$350,0))</f>
        <v>0</v>
      </c>
      <c r="F53" s="66"/>
      <c r="H53" s="66" t="str">
        <f>_xlfn.IFNA(INDEX(Ofwat_Input!$C$22:$C$31,MATCH(' Scheme allowance'!$E53,Ofwat_Input!B$22:B$31,0)),"0")</f>
        <v>0</v>
      </c>
      <c r="I53" s="66">
        <f>_xlfn.IFNA(IF($F53="Y",INDEX(Company_Input!$Z$5:$AC$298,MATCH(' Scheme allowance'!$B53,Company_Input!$B$5:$B$298,0),MATCH(I$4,Company_Input!$Z$4:$AC$4,0)),"0"),"-")*$H53</f>
        <v>0</v>
      </c>
      <c r="J53" s="66">
        <f>_xlfn.IFNA(IF($F53="Y",INDEX(Company_Input!$Z$5:$AC$298,MATCH(' Scheme allowance'!$B53,Company_Input!$B$5:$B$298,0),MATCH(J$4,Company_Input!$Z$4:$AC$4,0)),"0"),"-")*$H53</f>
        <v>0</v>
      </c>
      <c r="K53" s="66">
        <f>_xlfn.IFNA(IF($F53="Y",INDEX(Company_Input!$Z$5:$AC$298,MATCH(' Scheme allowance'!$B53,Company_Input!$B$5:$B$298,0),MATCH(K$4,Company_Input!$Z$4:$AC$4,0)),"0"),"-")*$H53</f>
        <v>0</v>
      </c>
      <c r="L53" s="66">
        <f>_xlfn.IFNA(IF($F53="Y",INDEX(Company_Input!$Z$5:$AC$298,MATCH(' Scheme allowance'!$B53,Company_Input!$B$5:$B$298,0),MATCH(L$4,Company_Input!$Z$4:$AC$4,0)),"0"),"-")*$H53</f>
        <v>0</v>
      </c>
      <c r="M53" s="66" t="str">
        <f>_xlfn.IFNA(IF($F53="Y",INDEX(Company_Input!$W$5:$W$298,MATCH(' Scheme allowance'!$B53,Company_Input!$B$5:$B$298,0),MATCH(M$4,Company_Input!$W$4,0)),"-"),"-")</f>
        <v>-</v>
      </c>
    </row>
    <row r="54" spans="2:13">
      <c r="B54" s="66" t="str">
        <f>Company_Input!B54</f>
        <v>Scheme 50</v>
      </c>
      <c r="C54" s="66" t="str">
        <f>INDEX(Company_Input!$C$5:$C$350,MATCH(' Scheme allowance'!$B54,Company_Input!$B$5:$B$350,0))</f>
        <v>£m</v>
      </c>
      <c r="D54" s="66">
        <f>INDEX(Company_Input!$D$5:$D$350,MATCH(' Scheme allowance'!$B54,Company_Input!$B$5:$B$350,0))</f>
        <v>3</v>
      </c>
      <c r="E54" s="161">
        <f>INDEX(Company_Input!$X$5:X$350,MATCH(' Scheme allowance'!$B54,Company_Input!$B$5:$B$350,0))</f>
        <v>0</v>
      </c>
      <c r="F54" s="66"/>
      <c r="H54" s="66" t="str">
        <f>_xlfn.IFNA(INDEX(Ofwat_Input!$C$22:$C$31,MATCH(' Scheme allowance'!$E54,Ofwat_Input!B$22:B$31,0)),"0")</f>
        <v>0</v>
      </c>
      <c r="I54" s="66">
        <f>_xlfn.IFNA(IF($F54="Y",INDEX(Company_Input!$Z$5:$AC$298,MATCH(' Scheme allowance'!$B54,Company_Input!$B$5:$B$298,0),MATCH(I$4,Company_Input!$Z$4:$AC$4,0)),"0"),"-")*$H54</f>
        <v>0</v>
      </c>
      <c r="J54" s="66">
        <f>_xlfn.IFNA(IF($F54="Y",INDEX(Company_Input!$Z$5:$AC$298,MATCH(' Scheme allowance'!$B54,Company_Input!$B$5:$B$298,0),MATCH(J$4,Company_Input!$Z$4:$AC$4,0)),"0"),"-")*$H54</f>
        <v>0</v>
      </c>
      <c r="K54" s="66">
        <f>_xlfn.IFNA(IF($F54="Y",INDEX(Company_Input!$Z$5:$AC$298,MATCH(' Scheme allowance'!$B54,Company_Input!$B$5:$B$298,0),MATCH(K$4,Company_Input!$Z$4:$AC$4,0)),"0"),"-")*$H54</f>
        <v>0</v>
      </c>
      <c r="L54" s="66">
        <f>_xlfn.IFNA(IF($F54="Y",INDEX(Company_Input!$Z$5:$AC$298,MATCH(' Scheme allowance'!$B54,Company_Input!$B$5:$B$298,0),MATCH(L$4,Company_Input!$Z$4:$AC$4,0)),"0"),"-")*$H54</f>
        <v>0</v>
      </c>
      <c r="M54" s="66" t="str">
        <f>_xlfn.IFNA(IF($F54="Y",INDEX(Company_Input!$W$5:$W$298,MATCH(' Scheme allowance'!$B54,Company_Input!$B$5:$B$298,0),MATCH(M$4,Company_Input!$W$4,0)),"-"),"-")</f>
        <v>-</v>
      </c>
    </row>
    <row r="55" spans="2:13">
      <c r="B55" s="66" t="str">
        <f>Company_Input!B55</f>
        <v>Scheme 51</v>
      </c>
      <c r="C55" s="66" t="str">
        <f>INDEX(Company_Input!$C$5:$C$350,MATCH(' Scheme allowance'!$B55,Company_Input!$B$5:$B$350,0))</f>
        <v>£m</v>
      </c>
      <c r="D55" s="66">
        <f>INDEX(Company_Input!$D$5:$D$350,MATCH(' Scheme allowance'!$B55,Company_Input!$B$5:$B$350,0))</f>
        <v>3</v>
      </c>
      <c r="E55" s="161">
        <f>INDEX(Company_Input!$X$5:X$350,MATCH(' Scheme allowance'!$B55,Company_Input!$B$5:$B$350,0))</f>
        <v>0</v>
      </c>
      <c r="F55" s="66"/>
      <c r="H55" s="66" t="str">
        <f>_xlfn.IFNA(INDEX(Ofwat_Input!$C$22:$C$31,MATCH(' Scheme allowance'!$E55,Ofwat_Input!B$22:B$31,0)),"0")</f>
        <v>0</v>
      </c>
      <c r="I55" s="66">
        <f>_xlfn.IFNA(IF($F55="Y",INDEX(Company_Input!$Z$5:$AC$298,MATCH(' Scheme allowance'!$B55,Company_Input!$B$5:$B$298,0),MATCH(I$4,Company_Input!$Z$4:$AC$4,0)),"0"),"-")*$H55</f>
        <v>0</v>
      </c>
      <c r="J55" s="66">
        <f>_xlfn.IFNA(IF($F55="Y",INDEX(Company_Input!$Z$5:$AC$298,MATCH(' Scheme allowance'!$B55,Company_Input!$B$5:$B$298,0),MATCH(J$4,Company_Input!$Z$4:$AC$4,0)),"0"),"-")*$H55</f>
        <v>0</v>
      </c>
      <c r="K55" s="66">
        <f>_xlfn.IFNA(IF($F55="Y",INDEX(Company_Input!$Z$5:$AC$298,MATCH(' Scheme allowance'!$B55,Company_Input!$B$5:$B$298,0),MATCH(K$4,Company_Input!$Z$4:$AC$4,0)),"0"),"-")*$H55</f>
        <v>0</v>
      </c>
      <c r="L55" s="66">
        <f>_xlfn.IFNA(IF($F55="Y",INDEX(Company_Input!$Z$5:$AC$298,MATCH(' Scheme allowance'!$B55,Company_Input!$B$5:$B$298,0),MATCH(L$4,Company_Input!$Z$4:$AC$4,0)),"0"),"-")*$H55</f>
        <v>0</v>
      </c>
      <c r="M55" s="66" t="str">
        <f>_xlfn.IFNA(IF($F55="Y",INDEX(Company_Input!$W$5:$W$298,MATCH(' Scheme allowance'!$B55,Company_Input!$B$5:$B$298,0),MATCH(M$4,Company_Input!$W$4,0)),"-"),"-")</f>
        <v>-</v>
      </c>
    </row>
    <row r="56" spans="2:13">
      <c r="B56" s="66" t="str">
        <f>Company_Input!B56</f>
        <v>Scheme 52</v>
      </c>
      <c r="C56" s="66" t="str">
        <f>INDEX(Company_Input!$C$5:$C$350,MATCH(' Scheme allowance'!$B56,Company_Input!$B$5:$B$350,0))</f>
        <v>£m</v>
      </c>
      <c r="D56" s="66">
        <f>INDEX(Company_Input!$D$5:$D$350,MATCH(' Scheme allowance'!$B56,Company_Input!$B$5:$B$350,0))</f>
        <v>3</v>
      </c>
      <c r="E56" s="161">
        <f>INDEX(Company_Input!$X$5:X$350,MATCH(' Scheme allowance'!$B56,Company_Input!$B$5:$B$350,0))</f>
        <v>0</v>
      </c>
      <c r="F56" s="66"/>
      <c r="H56" s="66" t="str">
        <f>_xlfn.IFNA(INDEX(Ofwat_Input!$C$22:$C$31,MATCH(' Scheme allowance'!$E56,Ofwat_Input!B$22:B$31,0)),"0")</f>
        <v>0</v>
      </c>
      <c r="I56" s="66">
        <f>_xlfn.IFNA(IF($F56="Y",INDEX(Company_Input!$Z$5:$AC$298,MATCH(' Scheme allowance'!$B56,Company_Input!$B$5:$B$298,0),MATCH(I$4,Company_Input!$Z$4:$AC$4,0)),"0"),"-")*$H56</f>
        <v>0</v>
      </c>
      <c r="J56" s="66">
        <f>_xlfn.IFNA(IF($F56="Y",INDEX(Company_Input!$Z$5:$AC$298,MATCH(' Scheme allowance'!$B56,Company_Input!$B$5:$B$298,0),MATCH(J$4,Company_Input!$Z$4:$AC$4,0)),"0"),"-")*$H56</f>
        <v>0</v>
      </c>
      <c r="K56" s="66">
        <f>_xlfn.IFNA(IF($F56="Y",INDEX(Company_Input!$Z$5:$AC$298,MATCH(' Scheme allowance'!$B56,Company_Input!$B$5:$B$298,0),MATCH(K$4,Company_Input!$Z$4:$AC$4,0)),"0"),"-")*$H56</f>
        <v>0</v>
      </c>
      <c r="L56" s="66">
        <f>_xlfn.IFNA(IF($F56="Y",INDEX(Company_Input!$Z$5:$AC$298,MATCH(' Scheme allowance'!$B56,Company_Input!$B$5:$B$298,0),MATCH(L$4,Company_Input!$Z$4:$AC$4,0)),"0"),"-")*$H56</f>
        <v>0</v>
      </c>
      <c r="M56" s="66" t="str">
        <f>_xlfn.IFNA(IF($F56="Y",INDEX(Company_Input!$W$5:$W$298,MATCH(' Scheme allowance'!$B56,Company_Input!$B$5:$B$298,0),MATCH(M$4,Company_Input!$W$4,0)),"-"),"-")</f>
        <v>-</v>
      </c>
    </row>
    <row r="57" spans="2:13">
      <c r="B57" s="66" t="str">
        <f>Company_Input!B57</f>
        <v>Scheme 53</v>
      </c>
      <c r="C57" s="66" t="str">
        <f>INDEX(Company_Input!$C$5:$C$350,MATCH(' Scheme allowance'!$B57,Company_Input!$B$5:$B$350,0))</f>
        <v>£m</v>
      </c>
      <c r="D57" s="66">
        <f>INDEX(Company_Input!$D$5:$D$350,MATCH(' Scheme allowance'!$B57,Company_Input!$B$5:$B$350,0))</f>
        <v>3</v>
      </c>
      <c r="E57" s="161">
        <f>INDEX(Company_Input!$X$5:X$350,MATCH(' Scheme allowance'!$B57,Company_Input!$B$5:$B$350,0))</f>
        <v>0</v>
      </c>
      <c r="F57" s="66"/>
      <c r="H57" s="66" t="str">
        <f>_xlfn.IFNA(INDEX(Ofwat_Input!$C$22:$C$31,MATCH(' Scheme allowance'!$E57,Ofwat_Input!B$22:B$31,0)),"0")</f>
        <v>0</v>
      </c>
      <c r="I57" s="66">
        <f>_xlfn.IFNA(IF($F57="Y",INDEX(Company_Input!$Z$5:$AC$298,MATCH(' Scheme allowance'!$B57,Company_Input!$B$5:$B$298,0),MATCH(I$4,Company_Input!$Z$4:$AC$4,0)),"0"),"-")*$H57</f>
        <v>0</v>
      </c>
      <c r="J57" s="66">
        <f>_xlfn.IFNA(IF($F57="Y",INDEX(Company_Input!$Z$5:$AC$298,MATCH(' Scheme allowance'!$B57,Company_Input!$B$5:$B$298,0),MATCH(J$4,Company_Input!$Z$4:$AC$4,0)),"0"),"-")*$H57</f>
        <v>0</v>
      </c>
      <c r="K57" s="66">
        <f>_xlfn.IFNA(IF($F57="Y",INDEX(Company_Input!$Z$5:$AC$298,MATCH(' Scheme allowance'!$B57,Company_Input!$B$5:$B$298,0),MATCH(K$4,Company_Input!$Z$4:$AC$4,0)),"0"),"-")*$H57</f>
        <v>0</v>
      </c>
      <c r="L57" s="66">
        <f>_xlfn.IFNA(IF($F57="Y",INDEX(Company_Input!$Z$5:$AC$298,MATCH(' Scheme allowance'!$B57,Company_Input!$B$5:$B$298,0),MATCH(L$4,Company_Input!$Z$4:$AC$4,0)),"0"),"-")*$H57</f>
        <v>0</v>
      </c>
      <c r="M57" s="66" t="str">
        <f>_xlfn.IFNA(IF($F57="Y",INDEX(Company_Input!$W$5:$W$298,MATCH(' Scheme allowance'!$B57,Company_Input!$B$5:$B$298,0),MATCH(M$4,Company_Input!$W$4,0)),"-"),"-")</f>
        <v>-</v>
      </c>
    </row>
    <row r="58" spans="2:13">
      <c r="B58" s="66" t="str">
        <f>Company_Input!B58</f>
        <v>Scheme 54</v>
      </c>
      <c r="C58" s="66" t="str">
        <f>INDEX(Company_Input!$C$5:$C$350,MATCH(' Scheme allowance'!$B58,Company_Input!$B$5:$B$350,0))</f>
        <v>£m</v>
      </c>
      <c r="D58" s="66">
        <f>INDEX(Company_Input!$D$5:$D$350,MATCH(' Scheme allowance'!$B58,Company_Input!$B$5:$B$350,0))</f>
        <v>3</v>
      </c>
      <c r="E58" s="161">
        <f>INDEX(Company_Input!$X$5:X$350,MATCH(' Scheme allowance'!$B58,Company_Input!$B$5:$B$350,0))</f>
        <v>0</v>
      </c>
      <c r="F58" s="66"/>
      <c r="H58" s="66" t="str">
        <f>_xlfn.IFNA(INDEX(Ofwat_Input!$C$22:$C$31,MATCH(' Scheme allowance'!$E58,Ofwat_Input!B$22:B$31,0)),"0")</f>
        <v>0</v>
      </c>
      <c r="I58" s="66">
        <f>_xlfn.IFNA(IF($F58="Y",INDEX(Company_Input!$Z$5:$AC$298,MATCH(' Scheme allowance'!$B58,Company_Input!$B$5:$B$298,0),MATCH(I$4,Company_Input!$Z$4:$AC$4,0)),"0"),"-")*$H58</f>
        <v>0</v>
      </c>
      <c r="J58" s="66">
        <f>_xlfn.IFNA(IF($F58="Y",INDEX(Company_Input!$Z$5:$AC$298,MATCH(' Scheme allowance'!$B58,Company_Input!$B$5:$B$298,0),MATCH(J$4,Company_Input!$Z$4:$AC$4,0)),"0"),"-")*$H58</f>
        <v>0</v>
      </c>
      <c r="K58" s="66">
        <f>_xlfn.IFNA(IF($F58="Y",INDEX(Company_Input!$Z$5:$AC$298,MATCH(' Scheme allowance'!$B58,Company_Input!$B$5:$B$298,0),MATCH(K$4,Company_Input!$Z$4:$AC$4,0)),"0"),"-")*$H58</f>
        <v>0</v>
      </c>
      <c r="L58" s="66">
        <f>_xlfn.IFNA(IF($F58="Y",INDEX(Company_Input!$Z$5:$AC$298,MATCH(' Scheme allowance'!$B58,Company_Input!$B$5:$B$298,0),MATCH(L$4,Company_Input!$Z$4:$AC$4,0)),"0"),"-")*$H58</f>
        <v>0</v>
      </c>
      <c r="M58" s="66" t="str">
        <f>_xlfn.IFNA(IF($F58="Y",INDEX(Company_Input!$W$5:$W$298,MATCH(' Scheme allowance'!$B58,Company_Input!$B$5:$B$298,0),MATCH(M$4,Company_Input!$W$4,0)),"-"),"-")</f>
        <v>-</v>
      </c>
    </row>
    <row r="59" spans="2:13">
      <c r="B59" s="66" t="str">
        <f>Company_Input!B59</f>
        <v>Scheme 55</v>
      </c>
      <c r="C59" s="66" t="str">
        <f>INDEX(Company_Input!$C$5:$C$350,MATCH(' Scheme allowance'!$B59,Company_Input!$B$5:$B$350,0))</f>
        <v>£m</v>
      </c>
      <c r="D59" s="66">
        <f>INDEX(Company_Input!$D$5:$D$350,MATCH(' Scheme allowance'!$B59,Company_Input!$B$5:$B$350,0))</f>
        <v>3</v>
      </c>
      <c r="E59" s="161">
        <f>INDEX(Company_Input!$X$5:X$350,MATCH(' Scheme allowance'!$B59,Company_Input!$B$5:$B$350,0))</f>
        <v>0</v>
      </c>
      <c r="F59" s="66"/>
      <c r="H59" s="66" t="str">
        <f>_xlfn.IFNA(INDEX(Ofwat_Input!$C$22:$C$31,MATCH(' Scheme allowance'!$E59,Ofwat_Input!B$22:B$31,0)),"0")</f>
        <v>0</v>
      </c>
      <c r="I59" s="66">
        <f>_xlfn.IFNA(IF($F59="Y",INDEX(Company_Input!$Z$5:$AC$298,MATCH(' Scheme allowance'!$B59,Company_Input!$B$5:$B$298,0),MATCH(I$4,Company_Input!$Z$4:$AC$4,0)),"0"),"-")*$H59</f>
        <v>0</v>
      </c>
      <c r="J59" s="66">
        <f>_xlfn.IFNA(IF($F59="Y",INDEX(Company_Input!$Z$5:$AC$298,MATCH(' Scheme allowance'!$B59,Company_Input!$B$5:$B$298,0),MATCH(J$4,Company_Input!$Z$4:$AC$4,0)),"0"),"-")*$H59</f>
        <v>0</v>
      </c>
      <c r="K59" s="66">
        <f>_xlfn.IFNA(IF($F59="Y",INDEX(Company_Input!$Z$5:$AC$298,MATCH(' Scheme allowance'!$B59,Company_Input!$B$5:$B$298,0),MATCH(K$4,Company_Input!$Z$4:$AC$4,0)),"0"),"-")*$H59</f>
        <v>0</v>
      </c>
      <c r="L59" s="66">
        <f>_xlfn.IFNA(IF($F59="Y",INDEX(Company_Input!$Z$5:$AC$298,MATCH(' Scheme allowance'!$B59,Company_Input!$B$5:$B$298,0),MATCH(L$4,Company_Input!$Z$4:$AC$4,0)),"0"),"-")*$H59</f>
        <v>0</v>
      </c>
      <c r="M59" s="66" t="str">
        <f>_xlfn.IFNA(IF($F59="Y",INDEX(Company_Input!$W$5:$W$298,MATCH(' Scheme allowance'!$B59,Company_Input!$B$5:$B$298,0),MATCH(M$4,Company_Input!$W$4,0)),"-"),"-")</f>
        <v>-</v>
      </c>
    </row>
    <row r="60" spans="2:13">
      <c r="B60" s="66" t="str">
        <f>Company_Input!B60</f>
        <v>Scheme 56</v>
      </c>
      <c r="C60" s="66" t="str">
        <f>INDEX(Company_Input!$C$5:$C$350,MATCH(' Scheme allowance'!$B60,Company_Input!$B$5:$B$350,0))</f>
        <v>£m</v>
      </c>
      <c r="D60" s="66">
        <f>INDEX(Company_Input!$D$5:$D$350,MATCH(' Scheme allowance'!$B60,Company_Input!$B$5:$B$350,0))</f>
        <v>3</v>
      </c>
      <c r="E60" s="161">
        <f>INDEX(Company_Input!$X$5:X$350,MATCH(' Scheme allowance'!$B60,Company_Input!$B$5:$B$350,0))</f>
        <v>0</v>
      </c>
      <c r="F60" s="66"/>
      <c r="H60" s="66" t="str">
        <f>_xlfn.IFNA(INDEX(Ofwat_Input!$C$22:$C$31,MATCH(' Scheme allowance'!$E60,Ofwat_Input!B$22:B$31,0)),"0")</f>
        <v>0</v>
      </c>
      <c r="I60" s="66">
        <f>_xlfn.IFNA(IF($F60="Y",INDEX(Company_Input!$Z$5:$AC$298,MATCH(' Scheme allowance'!$B60,Company_Input!$B$5:$B$298,0),MATCH(I$4,Company_Input!$Z$4:$AC$4,0)),"0"),"-")*$H60</f>
        <v>0</v>
      </c>
      <c r="J60" s="66">
        <f>_xlfn.IFNA(IF($F60="Y",INDEX(Company_Input!$Z$5:$AC$298,MATCH(' Scheme allowance'!$B60,Company_Input!$B$5:$B$298,0),MATCH(J$4,Company_Input!$Z$4:$AC$4,0)),"0"),"-")*$H60</f>
        <v>0</v>
      </c>
      <c r="K60" s="66">
        <f>_xlfn.IFNA(IF($F60="Y",INDEX(Company_Input!$Z$5:$AC$298,MATCH(' Scheme allowance'!$B60,Company_Input!$B$5:$B$298,0),MATCH(K$4,Company_Input!$Z$4:$AC$4,0)),"0"),"-")*$H60</f>
        <v>0</v>
      </c>
      <c r="L60" s="66">
        <f>_xlfn.IFNA(IF($F60="Y",INDEX(Company_Input!$Z$5:$AC$298,MATCH(' Scheme allowance'!$B60,Company_Input!$B$5:$B$298,0),MATCH(L$4,Company_Input!$Z$4:$AC$4,0)),"0"),"-")*$H60</f>
        <v>0</v>
      </c>
      <c r="M60" s="66" t="str">
        <f>_xlfn.IFNA(IF($F60="Y",INDEX(Company_Input!$W$5:$W$298,MATCH(' Scheme allowance'!$B60,Company_Input!$B$5:$B$298,0),MATCH(M$4,Company_Input!$W$4,0)),"-"),"-")</f>
        <v>-</v>
      </c>
    </row>
    <row r="61" spans="2:13">
      <c r="B61" s="66" t="str">
        <f>Company_Input!B61</f>
        <v>Scheme 57</v>
      </c>
      <c r="C61" s="66" t="str">
        <f>INDEX(Company_Input!$C$5:$C$350,MATCH(' Scheme allowance'!$B61,Company_Input!$B$5:$B$350,0))</f>
        <v>£m</v>
      </c>
      <c r="D61" s="66">
        <f>INDEX(Company_Input!$D$5:$D$350,MATCH(' Scheme allowance'!$B61,Company_Input!$B$5:$B$350,0))</f>
        <v>3</v>
      </c>
      <c r="E61" s="161">
        <f>INDEX(Company_Input!$X$5:X$350,MATCH(' Scheme allowance'!$B61,Company_Input!$B$5:$B$350,0))</f>
        <v>0</v>
      </c>
      <c r="F61" s="66"/>
      <c r="H61" s="66" t="str">
        <f>_xlfn.IFNA(INDEX(Ofwat_Input!$C$22:$C$31,MATCH(' Scheme allowance'!$E61,Ofwat_Input!B$22:B$31,0)),"0")</f>
        <v>0</v>
      </c>
      <c r="I61" s="66">
        <f>_xlfn.IFNA(IF($F61="Y",INDEX(Company_Input!$Z$5:$AC$298,MATCH(' Scheme allowance'!$B61,Company_Input!$B$5:$B$298,0),MATCH(I$4,Company_Input!$Z$4:$AC$4,0)),"0"),"-")*$H61</f>
        <v>0</v>
      </c>
      <c r="J61" s="66">
        <f>_xlfn.IFNA(IF($F61="Y",INDEX(Company_Input!$Z$5:$AC$298,MATCH(' Scheme allowance'!$B61,Company_Input!$B$5:$B$298,0),MATCH(J$4,Company_Input!$Z$4:$AC$4,0)),"0"),"-")*$H61</f>
        <v>0</v>
      </c>
      <c r="K61" s="66">
        <f>_xlfn.IFNA(IF($F61="Y",INDEX(Company_Input!$Z$5:$AC$298,MATCH(' Scheme allowance'!$B61,Company_Input!$B$5:$B$298,0),MATCH(K$4,Company_Input!$Z$4:$AC$4,0)),"0"),"-")*$H61</f>
        <v>0</v>
      </c>
      <c r="L61" s="66">
        <f>_xlfn.IFNA(IF($F61="Y",INDEX(Company_Input!$Z$5:$AC$298,MATCH(' Scheme allowance'!$B61,Company_Input!$B$5:$B$298,0),MATCH(L$4,Company_Input!$Z$4:$AC$4,0)),"0"),"-")*$H61</f>
        <v>0</v>
      </c>
      <c r="M61" s="66" t="str">
        <f>_xlfn.IFNA(IF($F61="Y",INDEX(Company_Input!$W$5:$W$298,MATCH(' Scheme allowance'!$B61,Company_Input!$B$5:$B$298,0),MATCH(M$4,Company_Input!$W$4,0)),"-"),"-")</f>
        <v>-</v>
      </c>
    </row>
    <row r="62" spans="2:13">
      <c r="B62" s="66" t="str">
        <f>Company_Input!B62</f>
        <v>Scheme 58</v>
      </c>
      <c r="C62" s="66" t="str">
        <f>INDEX(Company_Input!$C$5:$C$350,MATCH(' Scheme allowance'!$B62,Company_Input!$B$5:$B$350,0))</f>
        <v>£m</v>
      </c>
      <c r="D62" s="66">
        <f>INDEX(Company_Input!$D$5:$D$350,MATCH(' Scheme allowance'!$B62,Company_Input!$B$5:$B$350,0))</f>
        <v>3</v>
      </c>
      <c r="E62" s="161">
        <f>INDEX(Company_Input!$X$5:X$350,MATCH(' Scheme allowance'!$B62,Company_Input!$B$5:$B$350,0))</f>
        <v>0</v>
      </c>
      <c r="F62" s="66"/>
      <c r="H62" s="66" t="str">
        <f>_xlfn.IFNA(INDEX(Ofwat_Input!$C$22:$C$31,MATCH(' Scheme allowance'!$E62,Ofwat_Input!B$22:B$31,0)),"0")</f>
        <v>0</v>
      </c>
      <c r="I62" s="66">
        <f>_xlfn.IFNA(IF($F62="Y",INDEX(Company_Input!$Z$5:$AC$298,MATCH(' Scheme allowance'!$B62,Company_Input!$B$5:$B$298,0),MATCH(I$4,Company_Input!$Z$4:$AC$4,0)),"0"),"-")*$H62</f>
        <v>0</v>
      </c>
      <c r="J62" s="66">
        <f>_xlfn.IFNA(IF($F62="Y",INDEX(Company_Input!$Z$5:$AC$298,MATCH(' Scheme allowance'!$B62,Company_Input!$B$5:$B$298,0),MATCH(J$4,Company_Input!$Z$4:$AC$4,0)),"0"),"-")*$H62</f>
        <v>0</v>
      </c>
      <c r="K62" s="66">
        <f>_xlfn.IFNA(IF($F62="Y",INDEX(Company_Input!$Z$5:$AC$298,MATCH(' Scheme allowance'!$B62,Company_Input!$B$5:$B$298,0),MATCH(K$4,Company_Input!$Z$4:$AC$4,0)),"0"),"-")*$H62</f>
        <v>0</v>
      </c>
      <c r="L62" s="66">
        <f>_xlfn.IFNA(IF($F62="Y",INDEX(Company_Input!$Z$5:$AC$298,MATCH(' Scheme allowance'!$B62,Company_Input!$B$5:$B$298,0),MATCH(L$4,Company_Input!$Z$4:$AC$4,0)),"0"),"-")*$H62</f>
        <v>0</v>
      </c>
      <c r="M62" s="66" t="str">
        <f>_xlfn.IFNA(IF($F62="Y",INDEX(Company_Input!$W$5:$W$298,MATCH(' Scheme allowance'!$B62,Company_Input!$B$5:$B$298,0),MATCH(M$4,Company_Input!$W$4,0)),"-"),"-")</f>
        <v>-</v>
      </c>
    </row>
    <row r="63" spans="2:13">
      <c r="B63" s="66" t="str">
        <f>Company_Input!B63</f>
        <v>Scheme 59</v>
      </c>
      <c r="C63" s="66" t="str">
        <f>INDEX(Company_Input!$C$5:$C$350,MATCH(' Scheme allowance'!$B63,Company_Input!$B$5:$B$350,0))</f>
        <v>£m</v>
      </c>
      <c r="D63" s="66">
        <f>INDEX(Company_Input!$D$5:$D$350,MATCH(' Scheme allowance'!$B63,Company_Input!$B$5:$B$350,0))</f>
        <v>3</v>
      </c>
      <c r="E63" s="161">
        <f>INDEX(Company_Input!$X$5:X$350,MATCH(' Scheme allowance'!$B63,Company_Input!$B$5:$B$350,0))</f>
        <v>0</v>
      </c>
      <c r="F63" s="66"/>
      <c r="H63" s="66" t="str">
        <f>_xlfn.IFNA(INDEX(Ofwat_Input!$C$22:$C$31,MATCH(' Scheme allowance'!$E63,Ofwat_Input!B$22:B$31,0)),"0")</f>
        <v>0</v>
      </c>
      <c r="I63" s="66">
        <f>_xlfn.IFNA(IF($F63="Y",INDEX(Company_Input!$Z$5:$AC$298,MATCH(' Scheme allowance'!$B63,Company_Input!$B$5:$B$298,0),MATCH(I$4,Company_Input!$Z$4:$AC$4,0)),"0"),"-")*$H63</f>
        <v>0</v>
      </c>
      <c r="J63" s="66">
        <f>_xlfn.IFNA(IF($F63="Y",INDEX(Company_Input!$Z$5:$AC$298,MATCH(' Scheme allowance'!$B63,Company_Input!$B$5:$B$298,0),MATCH(J$4,Company_Input!$Z$4:$AC$4,0)),"0"),"-")*$H63</f>
        <v>0</v>
      </c>
      <c r="K63" s="66">
        <f>_xlfn.IFNA(IF($F63="Y",INDEX(Company_Input!$Z$5:$AC$298,MATCH(' Scheme allowance'!$B63,Company_Input!$B$5:$B$298,0),MATCH(K$4,Company_Input!$Z$4:$AC$4,0)),"0"),"-")*$H63</f>
        <v>0</v>
      </c>
      <c r="L63" s="66">
        <f>_xlfn.IFNA(IF($F63="Y",INDEX(Company_Input!$Z$5:$AC$298,MATCH(' Scheme allowance'!$B63,Company_Input!$B$5:$B$298,0),MATCH(L$4,Company_Input!$Z$4:$AC$4,0)),"0"),"-")*$H63</f>
        <v>0</v>
      </c>
      <c r="M63" s="66" t="str">
        <f>_xlfn.IFNA(IF($F63="Y",INDEX(Company_Input!$W$5:$W$298,MATCH(' Scheme allowance'!$B63,Company_Input!$B$5:$B$298,0),MATCH(M$4,Company_Input!$W$4,0)),"-"),"-")</f>
        <v>-</v>
      </c>
    </row>
    <row r="64" spans="2:13">
      <c r="B64" s="66" t="str">
        <f>Company_Input!B64</f>
        <v>Scheme 60</v>
      </c>
      <c r="C64" s="66" t="str">
        <f>INDEX(Company_Input!$C$5:$C$350,MATCH(' Scheme allowance'!$B64,Company_Input!$B$5:$B$350,0))</f>
        <v>£m</v>
      </c>
      <c r="D64" s="66">
        <f>INDEX(Company_Input!$D$5:$D$350,MATCH(' Scheme allowance'!$B64,Company_Input!$B$5:$B$350,0))</f>
        <v>3</v>
      </c>
      <c r="E64" s="161">
        <f>INDEX(Company_Input!$X$5:X$350,MATCH(' Scheme allowance'!$B64,Company_Input!$B$5:$B$350,0))</f>
        <v>0</v>
      </c>
      <c r="F64" s="66"/>
      <c r="H64" s="66" t="str">
        <f>_xlfn.IFNA(INDEX(Ofwat_Input!$C$22:$C$31,MATCH(' Scheme allowance'!$E64,Ofwat_Input!B$22:B$31,0)),"0")</f>
        <v>0</v>
      </c>
      <c r="I64" s="66">
        <f>_xlfn.IFNA(IF($F64="Y",INDEX(Company_Input!$Z$5:$AC$298,MATCH(' Scheme allowance'!$B64,Company_Input!$B$5:$B$298,0),MATCH(I$4,Company_Input!$Z$4:$AC$4,0)),"0"),"-")*$H64</f>
        <v>0</v>
      </c>
      <c r="J64" s="66">
        <f>_xlfn.IFNA(IF($F64="Y",INDEX(Company_Input!$Z$5:$AC$298,MATCH(' Scheme allowance'!$B64,Company_Input!$B$5:$B$298,0),MATCH(J$4,Company_Input!$Z$4:$AC$4,0)),"0"),"-")*$H64</f>
        <v>0</v>
      </c>
      <c r="K64" s="66">
        <f>_xlfn.IFNA(IF($F64="Y",INDEX(Company_Input!$Z$5:$AC$298,MATCH(' Scheme allowance'!$B64,Company_Input!$B$5:$B$298,0),MATCH(K$4,Company_Input!$Z$4:$AC$4,0)),"0"),"-")*$H64</f>
        <v>0</v>
      </c>
      <c r="L64" s="66">
        <f>_xlfn.IFNA(IF($F64="Y",INDEX(Company_Input!$Z$5:$AC$298,MATCH(' Scheme allowance'!$B64,Company_Input!$B$5:$B$298,0),MATCH(L$4,Company_Input!$Z$4:$AC$4,0)),"0"),"-")*$H64</f>
        <v>0</v>
      </c>
      <c r="M64" s="66" t="str">
        <f>_xlfn.IFNA(IF($F64="Y",INDEX(Company_Input!$W$5:$W$298,MATCH(' Scheme allowance'!$B64,Company_Input!$B$5:$B$298,0),MATCH(M$4,Company_Input!$W$4,0)),"-"),"-")</f>
        <v>-</v>
      </c>
    </row>
    <row r="65" spans="2:13">
      <c r="B65" s="66" t="str">
        <f>Company_Input!B65</f>
        <v>Scheme 61</v>
      </c>
      <c r="C65" s="66" t="str">
        <f>INDEX(Company_Input!$C$5:$C$350,MATCH(' Scheme allowance'!$B65,Company_Input!$B$5:$B$350,0))</f>
        <v>£m</v>
      </c>
      <c r="D65" s="66">
        <f>INDEX(Company_Input!$D$5:$D$350,MATCH(' Scheme allowance'!$B65,Company_Input!$B$5:$B$350,0))</f>
        <v>3</v>
      </c>
      <c r="E65" s="161">
        <f>INDEX(Company_Input!$X$5:X$350,MATCH(' Scheme allowance'!$B65,Company_Input!$B$5:$B$350,0))</f>
        <v>0</v>
      </c>
      <c r="F65" s="66"/>
      <c r="H65" s="66" t="str">
        <f>_xlfn.IFNA(INDEX(Ofwat_Input!$C$22:$C$31,MATCH(' Scheme allowance'!$E65,Ofwat_Input!B$22:B$31,0)),"0")</f>
        <v>0</v>
      </c>
      <c r="I65" s="66">
        <f>_xlfn.IFNA(IF($F65="Y",INDEX(Company_Input!$Z$5:$AC$298,MATCH(' Scheme allowance'!$B65,Company_Input!$B$5:$B$298,0),MATCH(I$4,Company_Input!$Z$4:$AC$4,0)),"0"),"-")*$H65</f>
        <v>0</v>
      </c>
      <c r="J65" s="66">
        <f>_xlfn.IFNA(IF($F65="Y",INDEX(Company_Input!$Z$5:$AC$298,MATCH(' Scheme allowance'!$B65,Company_Input!$B$5:$B$298,0),MATCH(J$4,Company_Input!$Z$4:$AC$4,0)),"0"),"-")*$H65</f>
        <v>0</v>
      </c>
      <c r="K65" s="66">
        <f>_xlfn.IFNA(IF($F65="Y",INDEX(Company_Input!$Z$5:$AC$298,MATCH(' Scheme allowance'!$B65,Company_Input!$B$5:$B$298,0),MATCH(K$4,Company_Input!$Z$4:$AC$4,0)),"0"),"-")*$H65</f>
        <v>0</v>
      </c>
      <c r="L65" s="66">
        <f>_xlfn.IFNA(IF($F65="Y",INDEX(Company_Input!$Z$5:$AC$298,MATCH(' Scheme allowance'!$B65,Company_Input!$B$5:$B$298,0),MATCH(L$4,Company_Input!$Z$4:$AC$4,0)),"0"),"-")*$H65</f>
        <v>0</v>
      </c>
      <c r="M65" s="66" t="str">
        <f>_xlfn.IFNA(IF($F65="Y",INDEX(Company_Input!$W$5:$W$298,MATCH(' Scheme allowance'!$B65,Company_Input!$B$5:$B$298,0),MATCH(M$4,Company_Input!$W$4,0)),"-"),"-")</f>
        <v>-</v>
      </c>
    </row>
    <row r="66" spans="2:13">
      <c r="B66" s="66" t="str">
        <f>Company_Input!B66</f>
        <v>Scheme 62</v>
      </c>
      <c r="C66" s="66" t="str">
        <f>INDEX(Company_Input!$C$5:$C$350,MATCH(' Scheme allowance'!$B66,Company_Input!$B$5:$B$350,0))</f>
        <v>£m</v>
      </c>
      <c r="D66" s="66">
        <f>INDEX(Company_Input!$D$5:$D$350,MATCH(' Scheme allowance'!$B66,Company_Input!$B$5:$B$350,0))</f>
        <v>3</v>
      </c>
      <c r="E66" s="161">
        <f>INDEX(Company_Input!$X$5:X$350,MATCH(' Scheme allowance'!$B66,Company_Input!$B$5:$B$350,0))</f>
        <v>0</v>
      </c>
      <c r="F66" s="66"/>
      <c r="H66" s="66" t="str">
        <f>_xlfn.IFNA(INDEX(Ofwat_Input!$C$22:$C$31,MATCH(' Scheme allowance'!$E66,Ofwat_Input!B$22:B$31,0)),"0")</f>
        <v>0</v>
      </c>
      <c r="I66" s="66">
        <f>_xlfn.IFNA(IF($F66="Y",INDEX(Company_Input!$Z$5:$AC$298,MATCH(' Scheme allowance'!$B66,Company_Input!$B$5:$B$298,0),MATCH(I$4,Company_Input!$Z$4:$AC$4,0)),"0"),"-")*$H66</f>
        <v>0</v>
      </c>
      <c r="J66" s="66">
        <f>_xlfn.IFNA(IF($F66="Y",INDEX(Company_Input!$Z$5:$AC$298,MATCH(' Scheme allowance'!$B66,Company_Input!$B$5:$B$298,0),MATCH(J$4,Company_Input!$Z$4:$AC$4,0)),"0"),"-")*$H66</f>
        <v>0</v>
      </c>
      <c r="K66" s="66">
        <f>_xlfn.IFNA(IF($F66="Y",INDEX(Company_Input!$Z$5:$AC$298,MATCH(' Scheme allowance'!$B66,Company_Input!$B$5:$B$298,0),MATCH(K$4,Company_Input!$Z$4:$AC$4,0)),"0"),"-")*$H66</f>
        <v>0</v>
      </c>
      <c r="L66" s="66">
        <f>_xlfn.IFNA(IF($F66="Y",INDEX(Company_Input!$Z$5:$AC$298,MATCH(' Scheme allowance'!$B66,Company_Input!$B$5:$B$298,0),MATCH(L$4,Company_Input!$Z$4:$AC$4,0)),"0"),"-")*$H66</f>
        <v>0</v>
      </c>
      <c r="M66" s="66" t="str">
        <f>_xlfn.IFNA(IF($F66="Y",INDEX(Company_Input!$W$5:$W$298,MATCH(' Scheme allowance'!$B66,Company_Input!$B$5:$B$298,0),MATCH(M$4,Company_Input!$W$4,0)),"-"),"-")</f>
        <v>-</v>
      </c>
    </row>
    <row r="67" spans="2:13">
      <c r="B67" s="66" t="str">
        <f>Company_Input!B67</f>
        <v>Scheme 63</v>
      </c>
      <c r="C67" s="66" t="str">
        <f>INDEX(Company_Input!$C$5:$C$350,MATCH(' Scheme allowance'!$B67,Company_Input!$B$5:$B$350,0))</f>
        <v>£m</v>
      </c>
      <c r="D67" s="66">
        <f>INDEX(Company_Input!$D$5:$D$350,MATCH(' Scheme allowance'!$B67,Company_Input!$B$5:$B$350,0))</f>
        <v>3</v>
      </c>
      <c r="E67" s="161">
        <f>INDEX(Company_Input!$X$5:X$350,MATCH(' Scheme allowance'!$B67,Company_Input!$B$5:$B$350,0))</f>
        <v>0</v>
      </c>
      <c r="F67" s="66"/>
      <c r="H67" s="66" t="str">
        <f>_xlfn.IFNA(INDEX(Ofwat_Input!$C$22:$C$31,MATCH(' Scheme allowance'!$E67,Ofwat_Input!B$22:B$31,0)),"0")</f>
        <v>0</v>
      </c>
      <c r="I67" s="66">
        <f>_xlfn.IFNA(IF($F67="Y",INDEX(Company_Input!$Z$5:$AC$298,MATCH(' Scheme allowance'!$B67,Company_Input!$B$5:$B$298,0),MATCH(I$4,Company_Input!$Z$4:$AC$4,0)),"0"),"-")*$H67</f>
        <v>0</v>
      </c>
      <c r="J67" s="66">
        <f>_xlfn.IFNA(IF($F67="Y",INDEX(Company_Input!$Z$5:$AC$298,MATCH(' Scheme allowance'!$B67,Company_Input!$B$5:$B$298,0),MATCH(J$4,Company_Input!$Z$4:$AC$4,0)),"0"),"-")*$H67</f>
        <v>0</v>
      </c>
      <c r="K67" s="66">
        <f>_xlfn.IFNA(IF($F67="Y",INDEX(Company_Input!$Z$5:$AC$298,MATCH(' Scheme allowance'!$B67,Company_Input!$B$5:$B$298,0),MATCH(K$4,Company_Input!$Z$4:$AC$4,0)),"0"),"-")*$H67</f>
        <v>0</v>
      </c>
      <c r="L67" s="66">
        <f>_xlfn.IFNA(IF($F67="Y",INDEX(Company_Input!$Z$5:$AC$298,MATCH(' Scheme allowance'!$B67,Company_Input!$B$5:$B$298,0),MATCH(L$4,Company_Input!$Z$4:$AC$4,0)),"0"),"-")*$H67</f>
        <v>0</v>
      </c>
      <c r="M67" s="66" t="str">
        <f>_xlfn.IFNA(IF($F67="Y",INDEX(Company_Input!$W$5:$W$298,MATCH(' Scheme allowance'!$B67,Company_Input!$B$5:$B$298,0),MATCH(M$4,Company_Input!$W$4,0)),"-"),"-")</f>
        <v>-</v>
      </c>
    </row>
    <row r="68" spans="2:13">
      <c r="B68" s="66" t="str">
        <f>Company_Input!B68</f>
        <v>Scheme 64</v>
      </c>
      <c r="C68" s="66" t="str">
        <f>INDEX(Company_Input!$C$5:$C$350,MATCH(' Scheme allowance'!$B68,Company_Input!$B$5:$B$350,0))</f>
        <v>£m</v>
      </c>
      <c r="D68" s="66">
        <f>INDEX(Company_Input!$D$5:$D$350,MATCH(' Scheme allowance'!$B68,Company_Input!$B$5:$B$350,0))</f>
        <v>3</v>
      </c>
      <c r="E68" s="161">
        <f>INDEX(Company_Input!$X$5:X$350,MATCH(' Scheme allowance'!$B68,Company_Input!$B$5:$B$350,0))</f>
        <v>0</v>
      </c>
      <c r="F68" s="66"/>
      <c r="H68" s="66" t="str">
        <f>_xlfn.IFNA(INDEX(Ofwat_Input!$C$22:$C$31,MATCH(' Scheme allowance'!$E68,Ofwat_Input!B$22:B$31,0)),"0")</f>
        <v>0</v>
      </c>
      <c r="I68" s="66">
        <f>_xlfn.IFNA(IF($F68="Y",INDEX(Company_Input!$Z$5:$AC$298,MATCH(' Scheme allowance'!$B68,Company_Input!$B$5:$B$298,0),MATCH(I$4,Company_Input!$Z$4:$AC$4,0)),"0"),"-")*$H68</f>
        <v>0</v>
      </c>
      <c r="J68" s="66">
        <f>_xlfn.IFNA(IF($F68="Y",INDEX(Company_Input!$Z$5:$AC$298,MATCH(' Scheme allowance'!$B68,Company_Input!$B$5:$B$298,0),MATCH(J$4,Company_Input!$Z$4:$AC$4,0)),"0"),"-")*$H68</f>
        <v>0</v>
      </c>
      <c r="K68" s="66">
        <f>_xlfn.IFNA(IF($F68="Y",INDEX(Company_Input!$Z$5:$AC$298,MATCH(' Scheme allowance'!$B68,Company_Input!$B$5:$B$298,0),MATCH(K$4,Company_Input!$Z$4:$AC$4,0)),"0"),"-")*$H68</f>
        <v>0</v>
      </c>
      <c r="L68" s="66">
        <f>_xlfn.IFNA(IF($F68="Y",INDEX(Company_Input!$Z$5:$AC$298,MATCH(' Scheme allowance'!$B68,Company_Input!$B$5:$B$298,0),MATCH(L$4,Company_Input!$Z$4:$AC$4,0)),"0"),"-")*$H68</f>
        <v>0</v>
      </c>
      <c r="M68" s="66" t="str">
        <f>_xlfn.IFNA(IF($F68="Y",INDEX(Company_Input!$W$5:$W$298,MATCH(' Scheme allowance'!$B68,Company_Input!$B$5:$B$298,0),MATCH(M$4,Company_Input!$W$4,0)),"-"),"-")</f>
        <v>-</v>
      </c>
    </row>
    <row r="69" spans="2:13">
      <c r="B69" s="66" t="str">
        <f>Company_Input!B69</f>
        <v>Scheme 65</v>
      </c>
      <c r="C69" s="66" t="str">
        <f>INDEX(Company_Input!$C$5:$C$350,MATCH(' Scheme allowance'!$B69,Company_Input!$B$5:$B$350,0))</f>
        <v>£m</v>
      </c>
      <c r="D69" s="66">
        <f>INDEX(Company_Input!$D$5:$D$350,MATCH(' Scheme allowance'!$B69,Company_Input!$B$5:$B$350,0))</f>
        <v>3</v>
      </c>
      <c r="E69" s="161">
        <f>INDEX(Company_Input!$X$5:X$350,MATCH(' Scheme allowance'!$B69,Company_Input!$B$5:$B$350,0))</f>
        <v>0</v>
      </c>
      <c r="F69" s="66"/>
      <c r="H69" s="66" t="str">
        <f>_xlfn.IFNA(INDEX(Ofwat_Input!$C$22:$C$31,MATCH(' Scheme allowance'!$E69,Ofwat_Input!B$22:B$31,0)),"0")</f>
        <v>0</v>
      </c>
      <c r="I69" s="66">
        <f>_xlfn.IFNA(IF($F69="Y",INDEX(Company_Input!$Z$5:$AC$298,MATCH(' Scheme allowance'!$B69,Company_Input!$B$5:$B$298,0),MATCH(I$4,Company_Input!$Z$4:$AC$4,0)),"0"),"-")*$H69</f>
        <v>0</v>
      </c>
      <c r="J69" s="66">
        <f>_xlfn.IFNA(IF($F69="Y",INDEX(Company_Input!$Z$5:$AC$298,MATCH(' Scheme allowance'!$B69,Company_Input!$B$5:$B$298,0),MATCH(J$4,Company_Input!$Z$4:$AC$4,0)),"0"),"-")*$H69</f>
        <v>0</v>
      </c>
      <c r="K69" s="66">
        <f>_xlfn.IFNA(IF($F69="Y",INDEX(Company_Input!$Z$5:$AC$298,MATCH(' Scheme allowance'!$B69,Company_Input!$B$5:$B$298,0),MATCH(K$4,Company_Input!$Z$4:$AC$4,0)),"0"),"-")*$H69</f>
        <v>0</v>
      </c>
      <c r="L69" s="66">
        <f>_xlfn.IFNA(IF($F69="Y",INDEX(Company_Input!$Z$5:$AC$298,MATCH(' Scheme allowance'!$B69,Company_Input!$B$5:$B$298,0),MATCH(L$4,Company_Input!$Z$4:$AC$4,0)),"0"),"-")*$H69</f>
        <v>0</v>
      </c>
      <c r="M69" s="66" t="str">
        <f>_xlfn.IFNA(IF($F69="Y",INDEX(Company_Input!$W$5:$W$298,MATCH(' Scheme allowance'!$B69,Company_Input!$B$5:$B$298,0),MATCH(M$4,Company_Input!$W$4,0)),"-"),"-")</f>
        <v>-</v>
      </c>
    </row>
    <row r="70" spans="2:13">
      <c r="B70" s="66" t="str">
        <f>Company_Input!B70</f>
        <v>Scheme 66</v>
      </c>
      <c r="C70" s="66" t="str">
        <f>INDEX(Company_Input!$C$5:$C$350,MATCH(' Scheme allowance'!$B70,Company_Input!$B$5:$B$350,0))</f>
        <v>£m</v>
      </c>
      <c r="D70" s="66">
        <f>INDEX(Company_Input!$D$5:$D$350,MATCH(' Scheme allowance'!$B70,Company_Input!$B$5:$B$350,0))</f>
        <v>3</v>
      </c>
      <c r="E70" s="161">
        <f>INDEX(Company_Input!$X$5:X$350,MATCH(' Scheme allowance'!$B70,Company_Input!$B$5:$B$350,0))</f>
        <v>0</v>
      </c>
      <c r="F70" s="66"/>
      <c r="H70" s="66" t="str">
        <f>_xlfn.IFNA(INDEX(Ofwat_Input!$C$22:$C$31,MATCH(' Scheme allowance'!$E70,Ofwat_Input!B$22:B$31,0)),"0")</f>
        <v>0</v>
      </c>
      <c r="I70" s="66">
        <f>_xlfn.IFNA(IF($F70="Y",INDEX(Company_Input!$Z$5:$AC$298,MATCH(' Scheme allowance'!$B70,Company_Input!$B$5:$B$298,0),MATCH(I$4,Company_Input!$Z$4:$AC$4,0)),"0"),"-")*$H70</f>
        <v>0</v>
      </c>
      <c r="J70" s="66">
        <f>_xlfn.IFNA(IF($F70="Y",INDEX(Company_Input!$Z$5:$AC$298,MATCH(' Scheme allowance'!$B70,Company_Input!$B$5:$B$298,0),MATCH(J$4,Company_Input!$Z$4:$AC$4,0)),"0"),"-")*$H70</f>
        <v>0</v>
      </c>
      <c r="K70" s="66">
        <f>_xlfn.IFNA(IF($F70="Y",INDEX(Company_Input!$Z$5:$AC$298,MATCH(' Scheme allowance'!$B70,Company_Input!$B$5:$B$298,0),MATCH(K$4,Company_Input!$Z$4:$AC$4,0)),"0"),"-")*$H70</f>
        <v>0</v>
      </c>
      <c r="L70" s="66">
        <f>_xlfn.IFNA(IF($F70="Y",INDEX(Company_Input!$Z$5:$AC$298,MATCH(' Scheme allowance'!$B70,Company_Input!$B$5:$B$298,0),MATCH(L$4,Company_Input!$Z$4:$AC$4,0)),"0"),"-")*$H70</f>
        <v>0</v>
      </c>
      <c r="M70" s="66" t="str">
        <f>_xlfn.IFNA(IF($F70="Y",INDEX(Company_Input!$W$5:$W$298,MATCH(' Scheme allowance'!$B70,Company_Input!$B$5:$B$298,0),MATCH(M$4,Company_Input!$W$4,0)),"-"),"-")</f>
        <v>-</v>
      </c>
    </row>
    <row r="71" spans="2:13">
      <c r="B71" s="66" t="str">
        <f>Company_Input!B71</f>
        <v>Scheme 67</v>
      </c>
      <c r="C71" s="66" t="str">
        <f>INDEX(Company_Input!$C$5:$C$350,MATCH(' Scheme allowance'!$B71,Company_Input!$B$5:$B$350,0))</f>
        <v>£m</v>
      </c>
      <c r="D71" s="66">
        <f>INDEX(Company_Input!$D$5:$D$350,MATCH(' Scheme allowance'!$B71,Company_Input!$B$5:$B$350,0))</f>
        <v>3</v>
      </c>
      <c r="E71" s="161">
        <f>INDEX(Company_Input!$X$5:X$350,MATCH(' Scheme allowance'!$B71,Company_Input!$B$5:$B$350,0))</f>
        <v>0</v>
      </c>
      <c r="F71" s="66"/>
      <c r="H71" s="66" t="str">
        <f>_xlfn.IFNA(INDEX(Ofwat_Input!$C$22:$C$31,MATCH(' Scheme allowance'!$E71,Ofwat_Input!B$22:B$31,0)),"0")</f>
        <v>0</v>
      </c>
      <c r="I71" s="66">
        <f>_xlfn.IFNA(IF($F71="Y",INDEX(Company_Input!$Z$5:$AC$298,MATCH(' Scheme allowance'!$B71,Company_Input!$B$5:$B$298,0),MATCH(I$4,Company_Input!$Z$4:$AC$4,0)),"0"),"-")*$H71</f>
        <v>0</v>
      </c>
      <c r="J71" s="66">
        <f>_xlfn.IFNA(IF($F71="Y",INDEX(Company_Input!$Z$5:$AC$298,MATCH(' Scheme allowance'!$B71,Company_Input!$B$5:$B$298,0),MATCH(J$4,Company_Input!$Z$4:$AC$4,0)),"0"),"-")*$H71</f>
        <v>0</v>
      </c>
      <c r="K71" s="66">
        <f>_xlfn.IFNA(IF($F71="Y",INDEX(Company_Input!$Z$5:$AC$298,MATCH(' Scheme allowance'!$B71,Company_Input!$B$5:$B$298,0),MATCH(K$4,Company_Input!$Z$4:$AC$4,0)),"0"),"-")*$H71</f>
        <v>0</v>
      </c>
      <c r="L71" s="66">
        <f>_xlfn.IFNA(IF($F71="Y",INDEX(Company_Input!$Z$5:$AC$298,MATCH(' Scheme allowance'!$B71,Company_Input!$B$5:$B$298,0),MATCH(L$4,Company_Input!$Z$4:$AC$4,0)),"0"),"-")*$H71</f>
        <v>0</v>
      </c>
      <c r="M71" s="66" t="str">
        <f>_xlfn.IFNA(IF($F71="Y",INDEX(Company_Input!$W$5:$W$298,MATCH(' Scheme allowance'!$B71,Company_Input!$B$5:$B$298,0),MATCH(M$4,Company_Input!$W$4,0)),"-"),"-")</f>
        <v>-</v>
      </c>
    </row>
    <row r="72" spans="2:13">
      <c r="B72" s="66" t="str">
        <f>Company_Input!B72</f>
        <v>Scheme 68</v>
      </c>
      <c r="C72" s="66" t="str">
        <f>INDEX(Company_Input!$C$5:$C$350,MATCH(' Scheme allowance'!$B72,Company_Input!$B$5:$B$350,0))</f>
        <v>£m</v>
      </c>
      <c r="D72" s="66">
        <f>INDEX(Company_Input!$D$5:$D$350,MATCH(' Scheme allowance'!$B72,Company_Input!$B$5:$B$350,0))</f>
        <v>3</v>
      </c>
      <c r="E72" s="161">
        <f>INDEX(Company_Input!$X$5:X$350,MATCH(' Scheme allowance'!$B72,Company_Input!$B$5:$B$350,0))</f>
        <v>0</v>
      </c>
      <c r="F72" s="66"/>
      <c r="H72" s="66" t="str">
        <f>_xlfn.IFNA(INDEX(Ofwat_Input!$C$22:$C$31,MATCH(' Scheme allowance'!$E72,Ofwat_Input!B$22:B$31,0)),"0")</f>
        <v>0</v>
      </c>
      <c r="I72" s="66">
        <f>_xlfn.IFNA(IF($F72="Y",INDEX(Company_Input!$Z$5:$AC$298,MATCH(' Scheme allowance'!$B72,Company_Input!$B$5:$B$298,0),MATCH(I$4,Company_Input!$Z$4:$AC$4,0)),"0"),"-")*$H72</f>
        <v>0</v>
      </c>
      <c r="J72" s="66">
        <f>_xlfn.IFNA(IF($F72="Y",INDEX(Company_Input!$Z$5:$AC$298,MATCH(' Scheme allowance'!$B72,Company_Input!$B$5:$B$298,0),MATCH(J$4,Company_Input!$Z$4:$AC$4,0)),"0"),"-")*$H72</f>
        <v>0</v>
      </c>
      <c r="K72" s="66">
        <f>_xlfn.IFNA(IF($F72="Y",INDEX(Company_Input!$Z$5:$AC$298,MATCH(' Scheme allowance'!$B72,Company_Input!$B$5:$B$298,0),MATCH(K$4,Company_Input!$Z$4:$AC$4,0)),"0"),"-")*$H72</f>
        <v>0</v>
      </c>
      <c r="L72" s="66">
        <f>_xlfn.IFNA(IF($F72="Y",INDEX(Company_Input!$Z$5:$AC$298,MATCH(' Scheme allowance'!$B72,Company_Input!$B$5:$B$298,0),MATCH(L$4,Company_Input!$Z$4:$AC$4,0)),"0"),"-")*$H72</f>
        <v>0</v>
      </c>
      <c r="M72" s="66" t="str">
        <f>_xlfn.IFNA(IF($F72="Y",INDEX(Company_Input!$W$5:$W$298,MATCH(' Scheme allowance'!$B72,Company_Input!$B$5:$B$298,0),MATCH(M$4,Company_Input!$W$4,0)),"-"),"-")</f>
        <v>-</v>
      </c>
    </row>
    <row r="73" spans="2:13">
      <c r="B73" s="66" t="str">
        <f>Company_Input!B73</f>
        <v>Scheme 69</v>
      </c>
      <c r="C73" s="66" t="str">
        <f>INDEX(Company_Input!$C$5:$C$350,MATCH(' Scheme allowance'!$B73,Company_Input!$B$5:$B$350,0))</f>
        <v>£m</v>
      </c>
      <c r="D73" s="66">
        <f>INDEX(Company_Input!$D$5:$D$350,MATCH(' Scheme allowance'!$B73,Company_Input!$B$5:$B$350,0))</f>
        <v>3</v>
      </c>
      <c r="E73" s="161">
        <f>INDEX(Company_Input!$X$5:X$350,MATCH(' Scheme allowance'!$B73,Company_Input!$B$5:$B$350,0))</f>
        <v>0</v>
      </c>
      <c r="F73" s="66"/>
      <c r="H73" s="66" t="str">
        <f>_xlfn.IFNA(INDEX(Ofwat_Input!$C$22:$C$31,MATCH(' Scheme allowance'!$E73,Ofwat_Input!B$22:B$31,0)),"0")</f>
        <v>0</v>
      </c>
      <c r="I73" s="66">
        <f>_xlfn.IFNA(IF($F73="Y",INDEX(Company_Input!$Z$5:$AC$298,MATCH(' Scheme allowance'!$B73,Company_Input!$B$5:$B$298,0),MATCH(I$4,Company_Input!$Z$4:$AC$4,0)),"0"),"-")*$H73</f>
        <v>0</v>
      </c>
      <c r="J73" s="66">
        <f>_xlfn.IFNA(IF($F73="Y",INDEX(Company_Input!$Z$5:$AC$298,MATCH(' Scheme allowance'!$B73,Company_Input!$B$5:$B$298,0),MATCH(J$4,Company_Input!$Z$4:$AC$4,0)),"0"),"-")*$H73</f>
        <v>0</v>
      </c>
      <c r="K73" s="66">
        <f>_xlfn.IFNA(IF($F73="Y",INDEX(Company_Input!$Z$5:$AC$298,MATCH(' Scheme allowance'!$B73,Company_Input!$B$5:$B$298,0),MATCH(K$4,Company_Input!$Z$4:$AC$4,0)),"0"),"-")*$H73</f>
        <v>0</v>
      </c>
      <c r="L73" s="66">
        <f>_xlfn.IFNA(IF($F73="Y",INDEX(Company_Input!$Z$5:$AC$298,MATCH(' Scheme allowance'!$B73,Company_Input!$B$5:$B$298,0),MATCH(L$4,Company_Input!$Z$4:$AC$4,0)),"0"),"-")*$H73</f>
        <v>0</v>
      </c>
      <c r="M73" s="66" t="str">
        <f>_xlfn.IFNA(IF($F73="Y",INDEX(Company_Input!$W$5:$W$298,MATCH(' Scheme allowance'!$B73,Company_Input!$B$5:$B$298,0),MATCH(M$4,Company_Input!$W$4,0)),"-"),"-")</f>
        <v>-</v>
      </c>
    </row>
    <row r="74" spans="2:13">
      <c r="B74" s="66" t="str">
        <f>Company_Input!B74</f>
        <v>Scheme 70</v>
      </c>
      <c r="C74" s="66" t="str">
        <f>INDEX(Company_Input!$C$5:$C$350,MATCH(' Scheme allowance'!$B74,Company_Input!$B$5:$B$350,0))</f>
        <v>£m</v>
      </c>
      <c r="D74" s="66">
        <f>INDEX(Company_Input!$D$5:$D$350,MATCH(' Scheme allowance'!$B74,Company_Input!$B$5:$B$350,0))</f>
        <v>3</v>
      </c>
      <c r="E74" s="161">
        <f>INDEX(Company_Input!$X$5:X$350,MATCH(' Scheme allowance'!$B74,Company_Input!$B$5:$B$350,0))</f>
        <v>0</v>
      </c>
      <c r="F74" s="66"/>
      <c r="H74" s="66" t="str">
        <f>_xlfn.IFNA(INDEX(Ofwat_Input!$C$22:$C$31,MATCH(' Scheme allowance'!$E74,Ofwat_Input!B$22:B$31,0)),"0")</f>
        <v>0</v>
      </c>
      <c r="I74" s="66">
        <f>_xlfn.IFNA(IF($F74="Y",INDEX(Company_Input!$Z$5:$AC$298,MATCH(' Scheme allowance'!$B74,Company_Input!$B$5:$B$298,0),MATCH(I$4,Company_Input!$Z$4:$AC$4,0)),"0"),"-")*$H74</f>
        <v>0</v>
      </c>
      <c r="J74" s="66">
        <f>_xlfn.IFNA(IF($F74="Y",INDEX(Company_Input!$Z$5:$AC$298,MATCH(' Scheme allowance'!$B74,Company_Input!$B$5:$B$298,0),MATCH(J$4,Company_Input!$Z$4:$AC$4,0)),"0"),"-")*$H74</f>
        <v>0</v>
      </c>
      <c r="K74" s="66">
        <f>_xlfn.IFNA(IF($F74="Y",INDEX(Company_Input!$Z$5:$AC$298,MATCH(' Scheme allowance'!$B74,Company_Input!$B$5:$B$298,0),MATCH(K$4,Company_Input!$Z$4:$AC$4,0)),"0"),"-")*$H74</f>
        <v>0</v>
      </c>
      <c r="L74" s="66">
        <f>_xlfn.IFNA(IF($F74="Y",INDEX(Company_Input!$Z$5:$AC$298,MATCH(' Scheme allowance'!$B74,Company_Input!$B$5:$B$298,0),MATCH(L$4,Company_Input!$Z$4:$AC$4,0)),"0"),"-")*$H74</f>
        <v>0</v>
      </c>
      <c r="M74" s="66" t="str">
        <f>_xlfn.IFNA(IF($F74="Y",INDEX(Company_Input!$W$5:$W$298,MATCH(' Scheme allowance'!$B74,Company_Input!$B$5:$B$298,0),MATCH(M$4,Company_Input!$W$4,0)),"-"),"-")</f>
        <v>-</v>
      </c>
    </row>
    <row r="75" spans="2:13">
      <c r="B75" s="66" t="str">
        <f>Company_Input!B75</f>
        <v>Scheme 71</v>
      </c>
      <c r="C75" s="66" t="str">
        <f>INDEX(Company_Input!$C$5:$C$350,MATCH(' Scheme allowance'!$B75,Company_Input!$B$5:$B$350,0))</f>
        <v>£m</v>
      </c>
      <c r="D75" s="66">
        <f>INDEX(Company_Input!$D$5:$D$350,MATCH(' Scheme allowance'!$B75,Company_Input!$B$5:$B$350,0))</f>
        <v>3</v>
      </c>
      <c r="E75" s="161">
        <f>INDEX(Company_Input!$X$5:X$350,MATCH(' Scheme allowance'!$B75,Company_Input!$B$5:$B$350,0))</f>
        <v>0</v>
      </c>
      <c r="F75" s="66"/>
      <c r="H75" s="66" t="str">
        <f>_xlfn.IFNA(INDEX(Ofwat_Input!$C$22:$C$31,MATCH(' Scheme allowance'!$E75,Ofwat_Input!B$22:B$31,0)),"0")</f>
        <v>0</v>
      </c>
      <c r="I75" s="66">
        <f>_xlfn.IFNA(IF($F75="Y",INDEX(Company_Input!$Z$5:$AC$298,MATCH(' Scheme allowance'!$B75,Company_Input!$B$5:$B$298,0),MATCH(I$4,Company_Input!$Z$4:$AC$4,0)),"0"),"-")*$H75</f>
        <v>0</v>
      </c>
      <c r="J75" s="66">
        <f>_xlfn.IFNA(IF($F75="Y",INDEX(Company_Input!$Z$5:$AC$298,MATCH(' Scheme allowance'!$B75,Company_Input!$B$5:$B$298,0),MATCH(J$4,Company_Input!$Z$4:$AC$4,0)),"0"),"-")*$H75</f>
        <v>0</v>
      </c>
      <c r="K75" s="66">
        <f>_xlfn.IFNA(IF($F75="Y",INDEX(Company_Input!$Z$5:$AC$298,MATCH(' Scheme allowance'!$B75,Company_Input!$B$5:$B$298,0),MATCH(K$4,Company_Input!$Z$4:$AC$4,0)),"0"),"-")*$H75</f>
        <v>0</v>
      </c>
      <c r="L75" s="66">
        <f>_xlfn.IFNA(IF($F75="Y",INDEX(Company_Input!$Z$5:$AC$298,MATCH(' Scheme allowance'!$B75,Company_Input!$B$5:$B$298,0),MATCH(L$4,Company_Input!$Z$4:$AC$4,0)),"0"),"-")*$H75</f>
        <v>0</v>
      </c>
      <c r="M75" s="66" t="str">
        <f>_xlfn.IFNA(IF($F75="Y",INDEX(Company_Input!$W$5:$W$298,MATCH(' Scheme allowance'!$B75,Company_Input!$B$5:$B$298,0),MATCH(M$4,Company_Input!$W$4,0)),"-"),"-")</f>
        <v>-</v>
      </c>
    </row>
    <row r="76" spans="2:13">
      <c r="B76" s="66" t="str">
        <f>Company_Input!B76</f>
        <v>Scheme 72</v>
      </c>
      <c r="C76" s="66" t="str">
        <f>INDEX(Company_Input!$C$5:$C$350,MATCH(' Scheme allowance'!$B76,Company_Input!$B$5:$B$350,0))</f>
        <v>£m</v>
      </c>
      <c r="D76" s="66">
        <f>INDEX(Company_Input!$D$5:$D$350,MATCH(' Scheme allowance'!$B76,Company_Input!$B$5:$B$350,0))</f>
        <v>3</v>
      </c>
      <c r="E76" s="161">
        <f>INDEX(Company_Input!$X$5:X$350,MATCH(' Scheme allowance'!$B76,Company_Input!$B$5:$B$350,0))</f>
        <v>0</v>
      </c>
      <c r="F76" s="66"/>
      <c r="H76" s="66" t="str">
        <f>_xlfn.IFNA(INDEX(Ofwat_Input!$C$22:$C$31,MATCH(' Scheme allowance'!$E76,Ofwat_Input!B$22:B$31,0)),"0")</f>
        <v>0</v>
      </c>
      <c r="I76" s="66">
        <f>_xlfn.IFNA(IF($F76="Y",INDEX(Company_Input!$Z$5:$AC$298,MATCH(' Scheme allowance'!$B76,Company_Input!$B$5:$B$298,0),MATCH(I$4,Company_Input!$Z$4:$AC$4,0)),"0"),"-")*$H76</f>
        <v>0</v>
      </c>
      <c r="J76" s="66">
        <f>_xlfn.IFNA(IF($F76="Y",INDEX(Company_Input!$Z$5:$AC$298,MATCH(' Scheme allowance'!$B76,Company_Input!$B$5:$B$298,0),MATCH(J$4,Company_Input!$Z$4:$AC$4,0)),"0"),"-")*$H76</f>
        <v>0</v>
      </c>
      <c r="K76" s="66">
        <f>_xlfn.IFNA(IF($F76="Y",INDEX(Company_Input!$Z$5:$AC$298,MATCH(' Scheme allowance'!$B76,Company_Input!$B$5:$B$298,0),MATCH(K$4,Company_Input!$Z$4:$AC$4,0)),"0"),"-")*$H76</f>
        <v>0</v>
      </c>
      <c r="L76" s="66">
        <f>_xlfn.IFNA(IF($F76="Y",INDEX(Company_Input!$Z$5:$AC$298,MATCH(' Scheme allowance'!$B76,Company_Input!$B$5:$B$298,0),MATCH(L$4,Company_Input!$Z$4:$AC$4,0)),"0"),"-")*$H76</f>
        <v>0</v>
      </c>
      <c r="M76" s="66" t="str">
        <f>_xlfn.IFNA(IF($F76="Y",INDEX(Company_Input!$W$5:$W$298,MATCH(' Scheme allowance'!$B76,Company_Input!$B$5:$B$298,0),MATCH(M$4,Company_Input!$W$4,0)),"-"),"-")</f>
        <v>-</v>
      </c>
    </row>
    <row r="77" spans="2:13">
      <c r="B77" s="66" t="str">
        <f>Company_Input!B77</f>
        <v>Scheme 73</v>
      </c>
      <c r="C77" s="66" t="str">
        <f>INDEX(Company_Input!$C$5:$C$350,MATCH(' Scheme allowance'!$B77,Company_Input!$B$5:$B$350,0))</f>
        <v>£m</v>
      </c>
      <c r="D77" s="66">
        <f>INDEX(Company_Input!$D$5:$D$350,MATCH(' Scheme allowance'!$B77,Company_Input!$B$5:$B$350,0))</f>
        <v>3</v>
      </c>
      <c r="E77" s="161">
        <f>INDEX(Company_Input!$X$5:X$350,MATCH(' Scheme allowance'!$B77,Company_Input!$B$5:$B$350,0))</f>
        <v>0</v>
      </c>
      <c r="F77" s="66"/>
      <c r="H77" s="66" t="str">
        <f>_xlfn.IFNA(INDEX(Ofwat_Input!$C$22:$C$31,MATCH(' Scheme allowance'!$E77,Ofwat_Input!B$22:B$31,0)),"0")</f>
        <v>0</v>
      </c>
      <c r="I77" s="66">
        <f>_xlfn.IFNA(IF($F77="Y",INDEX(Company_Input!$Z$5:$AC$298,MATCH(' Scheme allowance'!$B77,Company_Input!$B$5:$B$298,0),MATCH(I$4,Company_Input!$Z$4:$AC$4,0)),"0"),"-")*$H77</f>
        <v>0</v>
      </c>
      <c r="J77" s="66">
        <f>_xlfn.IFNA(IF($F77="Y",INDEX(Company_Input!$Z$5:$AC$298,MATCH(' Scheme allowance'!$B77,Company_Input!$B$5:$B$298,0),MATCH(J$4,Company_Input!$Z$4:$AC$4,0)),"0"),"-")*$H77</f>
        <v>0</v>
      </c>
      <c r="K77" s="66">
        <f>_xlfn.IFNA(IF($F77="Y",INDEX(Company_Input!$Z$5:$AC$298,MATCH(' Scheme allowance'!$B77,Company_Input!$B$5:$B$298,0),MATCH(K$4,Company_Input!$Z$4:$AC$4,0)),"0"),"-")*$H77</f>
        <v>0</v>
      </c>
      <c r="L77" s="66">
        <f>_xlfn.IFNA(IF($F77="Y",INDEX(Company_Input!$Z$5:$AC$298,MATCH(' Scheme allowance'!$B77,Company_Input!$B$5:$B$298,0),MATCH(L$4,Company_Input!$Z$4:$AC$4,0)),"0"),"-")*$H77</f>
        <v>0</v>
      </c>
      <c r="M77" s="66" t="str">
        <f>_xlfn.IFNA(IF($F77="Y",INDEX(Company_Input!$W$5:$W$298,MATCH(' Scheme allowance'!$B77,Company_Input!$B$5:$B$298,0),MATCH(M$4,Company_Input!$W$4,0)),"-"),"-")</f>
        <v>-</v>
      </c>
    </row>
    <row r="78" spans="2:13">
      <c r="B78" s="66" t="str">
        <f>Company_Input!B78</f>
        <v>Scheme 74</v>
      </c>
      <c r="C78" s="66" t="str">
        <f>INDEX(Company_Input!$C$5:$C$350,MATCH(' Scheme allowance'!$B78,Company_Input!$B$5:$B$350,0))</f>
        <v>£m</v>
      </c>
      <c r="D78" s="66">
        <f>INDEX(Company_Input!$D$5:$D$350,MATCH(' Scheme allowance'!$B78,Company_Input!$B$5:$B$350,0))</f>
        <v>3</v>
      </c>
      <c r="E78" s="161">
        <f>INDEX(Company_Input!$X$5:X$350,MATCH(' Scheme allowance'!$B78,Company_Input!$B$5:$B$350,0))</f>
        <v>0</v>
      </c>
      <c r="F78" s="66"/>
      <c r="H78" s="66" t="str">
        <f>_xlfn.IFNA(INDEX(Ofwat_Input!$C$22:$C$31,MATCH(' Scheme allowance'!$E78,Ofwat_Input!B$22:B$31,0)),"0")</f>
        <v>0</v>
      </c>
      <c r="I78" s="66">
        <f>_xlfn.IFNA(IF($F78="Y",INDEX(Company_Input!$Z$5:$AC$298,MATCH(' Scheme allowance'!$B78,Company_Input!$B$5:$B$298,0),MATCH(I$4,Company_Input!$Z$4:$AC$4,0)),"0"),"-")*$H78</f>
        <v>0</v>
      </c>
      <c r="J78" s="66">
        <f>_xlfn.IFNA(IF($F78="Y",INDEX(Company_Input!$Z$5:$AC$298,MATCH(' Scheme allowance'!$B78,Company_Input!$B$5:$B$298,0),MATCH(J$4,Company_Input!$Z$4:$AC$4,0)),"0"),"-")*$H78</f>
        <v>0</v>
      </c>
      <c r="K78" s="66">
        <f>_xlfn.IFNA(IF($F78="Y",INDEX(Company_Input!$Z$5:$AC$298,MATCH(' Scheme allowance'!$B78,Company_Input!$B$5:$B$298,0),MATCH(K$4,Company_Input!$Z$4:$AC$4,0)),"0"),"-")*$H78</f>
        <v>0</v>
      </c>
      <c r="L78" s="66">
        <f>_xlfn.IFNA(IF($F78="Y",INDEX(Company_Input!$Z$5:$AC$298,MATCH(' Scheme allowance'!$B78,Company_Input!$B$5:$B$298,0),MATCH(L$4,Company_Input!$Z$4:$AC$4,0)),"0"),"-")*$H78</f>
        <v>0</v>
      </c>
      <c r="M78" s="66" t="str">
        <f>_xlfn.IFNA(IF($F78="Y",INDEX(Company_Input!$W$5:$W$298,MATCH(' Scheme allowance'!$B78,Company_Input!$B$5:$B$298,0),MATCH(M$4,Company_Input!$W$4,0)),"-"),"-")</f>
        <v>-</v>
      </c>
    </row>
    <row r="79" spans="2:13">
      <c r="B79" s="66" t="str">
        <f>Company_Input!B79</f>
        <v>Scheme 75</v>
      </c>
      <c r="C79" s="66" t="str">
        <f>INDEX(Company_Input!$C$5:$C$350,MATCH(' Scheme allowance'!$B79,Company_Input!$B$5:$B$350,0))</f>
        <v>£m</v>
      </c>
      <c r="D79" s="66">
        <f>INDEX(Company_Input!$D$5:$D$350,MATCH(' Scheme allowance'!$B79,Company_Input!$B$5:$B$350,0))</f>
        <v>3</v>
      </c>
      <c r="E79" s="161">
        <f>INDEX(Company_Input!$X$5:X$350,MATCH(' Scheme allowance'!$B79,Company_Input!$B$5:$B$350,0))</f>
        <v>0</v>
      </c>
      <c r="F79" s="66"/>
      <c r="H79" s="66" t="str">
        <f>_xlfn.IFNA(INDEX(Ofwat_Input!$C$22:$C$31,MATCH(' Scheme allowance'!$E79,Ofwat_Input!B$22:B$31,0)),"0")</f>
        <v>0</v>
      </c>
      <c r="I79" s="66">
        <f>_xlfn.IFNA(IF($F79="Y",INDEX(Company_Input!$Z$5:$AC$298,MATCH(' Scheme allowance'!$B79,Company_Input!$B$5:$B$298,0),MATCH(I$4,Company_Input!$Z$4:$AC$4,0)),"0"),"-")*$H79</f>
        <v>0</v>
      </c>
      <c r="J79" s="66">
        <f>_xlfn.IFNA(IF($F79="Y",INDEX(Company_Input!$Z$5:$AC$298,MATCH(' Scheme allowance'!$B79,Company_Input!$B$5:$B$298,0),MATCH(J$4,Company_Input!$Z$4:$AC$4,0)),"0"),"-")*$H79</f>
        <v>0</v>
      </c>
      <c r="K79" s="66">
        <f>_xlfn.IFNA(IF($F79="Y",INDEX(Company_Input!$Z$5:$AC$298,MATCH(' Scheme allowance'!$B79,Company_Input!$B$5:$B$298,0),MATCH(K$4,Company_Input!$Z$4:$AC$4,0)),"0"),"-")*$H79</f>
        <v>0</v>
      </c>
      <c r="L79" s="66">
        <f>_xlfn.IFNA(IF($F79="Y",INDEX(Company_Input!$Z$5:$AC$298,MATCH(' Scheme allowance'!$B79,Company_Input!$B$5:$B$298,0),MATCH(L$4,Company_Input!$Z$4:$AC$4,0)),"0"),"-")*$H79</f>
        <v>0</v>
      </c>
      <c r="M79" s="66" t="str">
        <f>_xlfn.IFNA(IF($F79="Y",INDEX(Company_Input!$W$5:$W$298,MATCH(' Scheme allowance'!$B79,Company_Input!$B$5:$B$298,0),MATCH(M$4,Company_Input!$W$4,0)),"-"),"-")</f>
        <v>-</v>
      </c>
    </row>
    <row r="80" spans="2:13">
      <c r="B80" s="66" t="str">
        <f>Company_Input!B80</f>
        <v>Scheme 76</v>
      </c>
      <c r="C80" s="66" t="str">
        <f>INDEX(Company_Input!$C$5:$C$350,MATCH(' Scheme allowance'!$B80,Company_Input!$B$5:$B$350,0))</f>
        <v>£m</v>
      </c>
      <c r="D80" s="66">
        <f>INDEX(Company_Input!$D$5:$D$350,MATCH(' Scheme allowance'!$B80,Company_Input!$B$5:$B$350,0))</f>
        <v>3</v>
      </c>
      <c r="E80" s="161">
        <f>INDEX(Company_Input!$X$5:X$350,MATCH(' Scheme allowance'!$B80,Company_Input!$B$5:$B$350,0))</f>
        <v>0</v>
      </c>
      <c r="F80" s="66"/>
      <c r="H80" s="66" t="str">
        <f>_xlfn.IFNA(INDEX(Ofwat_Input!$C$22:$C$31,MATCH(' Scheme allowance'!$E80,Ofwat_Input!B$22:B$31,0)),"0")</f>
        <v>0</v>
      </c>
      <c r="I80" s="66">
        <f>_xlfn.IFNA(IF($F80="Y",INDEX(Company_Input!$Z$5:$AC$298,MATCH(' Scheme allowance'!$B80,Company_Input!$B$5:$B$298,0),MATCH(I$4,Company_Input!$Z$4:$AC$4,0)),"0"),"-")*$H80</f>
        <v>0</v>
      </c>
      <c r="J80" s="66">
        <f>_xlfn.IFNA(IF($F80="Y",INDEX(Company_Input!$Z$5:$AC$298,MATCH(' Scheme allowance'!$B80,Company_Input!$B$5:$B$298,0),MATCH(J$4,Company_Input!$Z$4:$AC$4,0)),"0"),"-")*$H80</f>
        <v>0</v>
      </c>
      <c r="K80" s="66">
        <f>_xlfn.IFNA(IF($F80="Y",INDEX(Company_Input!$Z$5:$AC$298,MATCH(' Scheme allowance'!$B80,Company_Input!$B$5:$B$298,0),MATCH(K$4,Company_Input!$Z$4:$AC$4,0)),"0"),"-")*$H80</f>
        <v>0</v>
      </c>
      <c r="L80" s="66">
        <f>_xlfn.IFNA(IF($F80="Y",INDEX(Company_Input!$Z$5:$AC$298,MATCH(' Scheme allowance'!$B80,Company_Input!$B$5:$B$298,0),MATCH(L$4,Company_Input!$Z$4:$AC$4,0)),"0"),"-")*$H80</f>
        <v>0</v>
      </c>
      <c r="M80" s="66" t="str">
        <f>_xlfn.IFNA(IF($F80="Y",INDEX(Company_Input!$W$5:$W$298,MATCH(' Scheme allowance'!$B80,Company_Input!$B$5:$B$298,0),MATCH(M$4,Company_Input!$W$4,0)),"-"),"-")</f>
        <v>-</v>
      </c>
    </row>
    <row r="81" spans="2:13">
      <c r="B81" s="66" t="str">
        <f>Company_Input!B81</f>
        <v>Scheme 77</v>
      </c>
      <c r="C81" s="66" t="str">
        <f>INDEX(Company_Input!$C$5:$C$350,MATCH(' Scheme allowance'!$B81,Company_Input!$B$5:$B$350,0))</f>
        <v>£m</v>
      </c>
      <c r="D81" s="66">
        <f>INDEX(Company_Input!$D$5:$D$350,MATCH(' Scheme allowance'!$B81,Company_Input!$B$5:$B$350,0))</f>
        <v>3</v>
      </c>
      <c r="E81" s="161">
        <f>INDEX(Company_Input!$X$5:X$350,MATCH(' Scheme allowance'!$B81,Company_Input!$B$5:$B$350,0))</f>
        <v>0</v>
      </c>
      <c r="F81" s="66"/>
      <c r="H81" s="66" t="str">
        <f>_xlfn.IFNA(INDEX(Ofwat_Input!$C$22:$C$31,MATCH(' Scheme allowance'!$E81,Ofwat_Input!B$22:B$31,0)),"0")</f>
        <v>0</v>
      </c>
      <c r="I81" s="66">
        <f>_xlfn.IFNA(IF($F81="Y",INDEX(Company_Input!$Z$5:$AC$298,MATCH(' Scheme allowance'!$B81,Company_Input!$B$5:$B$298,0),MATCH(I$4,Company_Input!$Z$4:$AC$4,0)),"0"),"-")*$H81</f>
        <v>0</v>
      </c>
      <c r="J81" s="66">
        <f>_xlfn.IFNA(IF($F81="Y",INDEX(Company_Input!$Z$5:$AC$298,MATCH(' Scheme allowance'!$B81,Company_Input!$B$5:$B$298,0),MATCH(J$4,Company_Input!$Z$4:$AC$4,0)),"0"),"-")*$H81</f>
        <v>0</v>
      </c>
      <c r="K81" s="66">
        <f>_xlfn.IFNA(IF($F81="Y",INDEX(Company_Input!$Z$5:$AC$298,MATCH(' Scheme allowance'!$B81,Company_Input!$B$5:$B$298,0),MATCH(K$4,Company_Input!$Z$4:$AC$4,0)),"0"),"-")*$H81</f>
        <v>0</v>
      </c>
      <c r="L81" s="66">
        <f>_xlfn.IFNA(IF($F81="Y",INDEX(Company_Input!$Z$5:$AC$298,MATCH(' Scheme allowance'!$B81,Company_Input!$B$5:$B$298,0),MATCH(L$4,Company_Input!$Z$4:$AC$4,0)),"0"),"-")*$H81</f>
        <v>0</v>
      </c>
      <c r="M81" s="66" t="str">
        <f>_xlfn.IFNA(IF($F81="Y",INDEX(Company_Input!$W$5:$W$298,MATCH(' Scheme allowance'!$B81,Company_Input!$B$5:$B$298,0),MATCH(M$4,Company_Input!$W$4,0)),"-"),"-")</f>
        <v>-</v>
      </c>
    </row>
    <row r="82" spans="2:13">
      <c r="B82" s="66" t="str">
        <f>Company_Input!B82</f>
        <v>Scheme 78</v>
      </c>
      <c r="C82" s="66" t="str">
        <f>INDEX(Company_Input!$C$5:$C$350,MATCH(' Scheme allowance'!$B82,Company_Input!$B$5:$B$350,0))</f>
        <v>£m</v>
      </c>
      <c r="D82" s="66">
        <f>INDEX(Company_Input!$D$5:$D$350,MATCH(' Scheme allowance'!$B82,Company_Input!$B$5:$B$350,0))</f>
        <v>3</v>
      </c>
      <c r="E82" s="161">
        <f>INDEX(Company_Input!$X$5:X$350,MATCH(' Scheme allowance'!$B82,Company_Input!$B$5:$B$350,0))</f>
        <v>0</v>
      </c>
      <c r="F82" s="66"/>
      <c r="H82" s="66" t="str">
        <f>_xlfn.IFNA(INDEX(Ofwat_Input!$C$22:$C$31,MATCH(' Scheme allowance'!$E82,Ofwat_Input!B$22:B$31,0)),"0")</f>
        <v>0</v>
      </c>
      <c r="I82" s="66">
        <f>_xlfn.IFNA(IF($F82="Y",INDEX(Company_Input!$Z$5:$AC$298,MATCH(' Scheme allowance'!$B82,Company_Input!$B$5:$B$298,0),MATCH(I$4,Company_Input!$Z$4:$AC$4,0)),"0"),"-")*$H82</f>
        <v>0</v>
      </c>
      <c r="J82" s="66">
        <f>_xlfn.IFNA(IF($F82="Y",INDEX(Company_Input!$Z$5:$AC$298,MATCH(' Scheme allowance'!$B82,Company_Input!$B$5:$B$298,0),MATCH(J$4,Company_Input!$Z$4:$AC$4,0)),"0"),"-")*$H82</f>
        <v>0</v>
      </c>
      <c r="K82" s="66">
        <f>_xlfn.IFNA(IF($F82="Y",INDEX(Company_Input!$Z$5:$AC$298,MATCH(' Scheme allowance'!$B82,Company_Input!$B$5:$B$298,0),MATCH(K$4,Company_Input!$Z$4:$AC$4,0)),"0"),"-")*$H82</f>
        <v>0</v>
      </c>
      <c r="L82" s="66">
        <f>_xlfn.IFNA(IF($F82="Y",INDEX(Company_Input!$Z$5:$AC$298,MATCH(' Scheme allowance'!$B82,Company_Input!$B$5:$B$298,0),MATCH(L$4,Company_Input!$Z$4:$AC$4,0)),"0"),"-")*$H82</f>
        <v>0</v>
      </c>
      <c r="M82" s="66" t="str">
        <f>_xlfn.IFNA(IF($F82="Y",INDEX(Company_Input!$W$5:$W$298,MATCH(' Scheme allowance'!$B82,Company_Input!$B$5:$B$298,0),MATCH(M$4,Company_Input!$W$4,0)),"-"),"-")</f>
        <v>-</v>
      </c>
    </row>
    <row r="83" spans="2:13">
      <c r="B83" s="66" t="str">
        <f>Company_Input!B83</f>
        <v>Scheme 79</v>
      </c>
      <c r="C83" s="66" t="str">
        <f>INDEX(Company_Input!$C$5:$C$350,MATCH(' Scheme allowance'!$B83,Company_Input!$B$5:$B$350,0))</f>
        <v>£m</v>
      </c>
      <c r="D83" s="66">
        <f>INDEX(Company_Input!$D$5:$D$350,MATCH(' Scheme allowance'!$B83,Company_Input!$B$5:$B$350,0))</f>
        <v>3</v>
      </c>
      <c r="E83" s="161">
        <f>INDEX(Company_Input!$X$5:X$350,MATCH(' Scheme allowance'!$B83,Company_Input!$B$5:$B$350,0))</f>
        <v>0</v>
      </c>
      <c r="F83" s="66"/>
      <c r="H83" s="66" t="str">
        <f>_xlfn.IFNA(INDEX(Ofwat_Input!$C$22:$C$31,MATCH(' Scheme allowance'!$E83,Ofwat_Input!B$22:B$31,0)),"0")</f>
        <v>0</v>
      </c>
      <c r="I83" s="66">
        <f>_xlfn.IFNA(IF($F83="Y",INDEX(Company_Input!$Z$5:$AC$298,MATCH(' Scheme allowance'!$B83,Company_Input!$B$5:$B$298,0),MATCH(I$4,Company_Input!$Z$4:$AC$4,0)),"0"),"-")*$H83</f>
        <v>0</v>
      </c>
      <c r="J83" s="66">
        <f>_xlfn.IFNA(IF($F83="Y",INDEX(Company_Input!$Z$5:$AC$298,MATCH(' Scheme allowance'!$B83,Company_Input!$B$5:$B$298,0),MATCH(J$4,Company_Input!$Z$4:$AC$4,0)),"0"),"-")*$H83</f>
        <v>0</v>
      </c>
      <c r="K83" s="66">
        <f>_xlfn.IFNA(IF($F83="Y",INDEX(Company_Input!$Z$5:$AC$298,MATCH(' Scheme allowance'!$B83,Company_Input!$B$5:$B$298,0),MATCH(K$4,Company_Input!$Z$4:$AC$4,0)),"0"),"-")*$H83</f>
        <v>0</v>
      </c>
      <c r="L83" s="66">
        <f>_xlfn.IFNA(IF($F83="Y",INDEX(Company_Input!$Z$5:$AC$298,MATCH(' Scheme allowance'!$B83,Company_Input!$B$5:$B$298,0),MATCH(L$4,Company_Input!$Z$4:$AC$4,0)),"0"),"-")*$H83</f>
        <v>0</v>
      </c>
      <c r="M83" s="66" t="str">
        <f>_xlfn.IFNA(IF($F83="Y",INDEX(Company_Input!$W$5:$W$298,MATCH(' Scheme allowance'!$B83,Company_Input!$B$5:$B$298,0),MATCH(M$4,Company_Input!$W$4,0)),"-"),"-")</f>
        <v>-</v>
      </c>
    </row>
    <row r="84" spans="2:13">
      <c r="B84" s="66" t="str">
        <f>Company_Input!B84</f>
        <v>Scheme 80</v>
      </c>
      <c r="C84" s="66" t="str">
        <f>INDEX(Company_Input!$C$5:$C$350,MATCH(' Scheme allowance'!$B84,Company_Input!$B$5:$B$350,0))</f>
        <v>£m</v>
      </c>
      <c r="D84" s="66">
        <f>INDEX(Company_Input!$D$5:$D$350,MATCH(' Scheme allowance'!$B84,Company_Input!$B$5:$B$350,0))</f>
        <v>3</v>
      </c>
      <c r="E84" s="161">
        <f>INDEX(Company_Input!$X$5:X$350,MATCH(' Scheme allowance'!$B84,Company_Input!$B$5:$B$350,0))</f>
        <v>0</v>
      </c>
      <c r="F84" s="66"/>
      <c r="H84" s="66" t="str">
        <f>_xlfn.IFNA(INDEX(Ofwat_Input!$C$22:$C$31,MATCH(' Scheme allowance'!$E84,Ofwat_Input!B$22:B$31,0)),"0")</f>
        <v>0</v>
      </c>
      <c r="I84" s="66">
        <f>_xlfn.IFNA(IF($F84="Y",INDEX(Company_Input!$Z$5:$AC$298,MATCH(' Scheme allowance'!$B84,Company_Input!$B$5:$B$298,0),MATCH(I$4,Company_Input!$Z$4:$AC$4,0)),"0"),"-")*$H84</f>
        <v>0</v>
      </c>
      <c r="J84" s="66">
        <f>_xlfn.IFNA(IF($F84="Y",INDEX(Company_Input!$Z$5:$AC$298,MATCH(' Scheme allowance'!$B84,Company_Input!$B$5:$B$298,0),MATCH(J$4,Company_Input!$Z$4:$AC$4,0)),"0"),"-")*$H84</f>
        <v>0</v>
      </c>
      <c r="K84" s="66">
        <f>_xlfn.IFNA(IF($F84="Y",INDEX(Company_Input!$Z$5:$AC$298,MATCH(' Scheme allowance'!$B84,Company_Input!$B$5:$B$298,0),MATCH(K$4,Company_Input!$Z$4:$AC$4,0)),"0"),"-")*$H84</f>
        <v>0</v>
      </c>
      <c r="L84" s="66">
        <f>_xlfn.IFNA(IF($F84="Y",INDEX(Company_Input!$Z$5:$AC$298,MATCH(' Scheme allowance'!$B84,Company_Input!$B$5:$B$298,0),MATCH(L$4,Company_Input!$Z$4:$AC$4,0)),"0"),"-")*$H84</f>
        <v>0</v>
      </c>
      <c r="M84" s="66" t="str">
        <f>_xlfn.IFNA(IF($F84="Y",INDEX(Company_Input!$W$5:$W$298,MATCH(' Scheme allowance'!$B84,Company_Input!$B$5:$B$298,0),MATCH(M$4,Company_Input!$W$4,0)),"-"),"-")</f>
        <v>-</v>
      </c>
    </row>
    <row r="85" spans="2:13">
      <c r="B85" s="66" t="str">
        <f>Company_Input!B85</f>
        <v>Scheme 81</v>
      </c>
      <c r="C85" s="66" t="str">
        <f>INDEX(Company_Input!$C$5:$C$350,MATCH(' Scheme allowance'!$B85,Company_Input!$B$5:$B$350,0))</f>
        <v>£m</v>
      </c>
      <c r="D85" s="66">
        <f>INDEX(Company_Input!$D$5:$D$350,MATCH(' Scheme allowance'!$B85,Company_Input!$B$5:$B$350,0))</f>
        <v>3</v>
      </c>
      <c r="E85" s="161">
        <f>INDEX(Company_Input!$X$5:X$350,MATCH(' Scheme allowance'!$B85,Company_Input!$B$5:$B$350,0))</f>
        <v>0</v>
      </c>
      <c r="F85" s="66"/>
      <c r="H85" s="66" t="str">
        <f>_xlfn.IFNA(INDEX(Ofwat_Input!$C$22:$C$31,MATCH(' Scheme allowance'!$E85,Ofwat_Input!B$22:B$31,0)),"0")</f>
        <v>0</v>
      </c>
      <c r="I85" s="66">
        <f>_xlfn.IFNA(IF($F85="Y",INDEX(Company_Input!$Z$5:$AC$298,MATCH(' Scheme allowance'!$B85,Company_Input!$B$5:$B$298,0),MATCH(I$4,Company_Input!$Z$4:$AC$4,0)),"0"),"-")*$H85</f>
        <v>0</v>
      </c>
      <c r="J85" s="66">
        <f>_xlfn.IFNA(IF($F85="Y",INDEX(Company_Input!$Z$5:$AC$298,MATCH(' Scheme allowance'!$B85,Company_Input!$B$5:$B$298,0),MATCH(J$4,Company_Input!$Z$4:$AC$4,0)),"0"),"-")*$H85</f>
        <v>0</v>
      </c>
      <c r="K85" s="66">
        <f>_xlfn.IFNA(IF($F85="Y",INDEX(Company_Input!$Z$5:$AC$298,MATCH(' Scheme allowance'!$B85,Company_Input!$B$5:$B$298,0),MATCH(K$4,Company_Input!$Z$4:$AC$4,0)),"0"),"-")*$H85</f>
        <v>0</v>
      </c>
      <c r="L85" s="66">
        <f>_xlfn.IFNA(IF($F85="Y",INDEX(Company_Input!$Z$5:$AC$298,MATCH(' Scheme allowance'!$B85,Company_Input!$B$5:$B$298,0),MATCH(L$4,Company_Input!$Z$4:$AC$4,0)),"0"),"-")*$H85</f>
        <v>0</v>
      </c>
      <c r="M85" s="66" t="str">
        <f>_xlfn.IFNA(IF($F85="Y",INDEX(Company_Input!$W$5:$W$298,MATCH(' Scheme allowance'!$B85,Company_Input!$B$5:$B$298,0),MATCH(M$4,Company_Input!$W$4,0)),"-"),"-")</f>
        <v>-</v>
      </c>
    </row>
    <row r="86" spans="2:13">
      <c r="B86" s="66" t="str">
        <f>Company_Input!B86</f>
        <v>Scheme 82</v>
      </c>
      <c r="C86" s="66" t="str">
        <f>INDEX(Company_Input!$C$5:$C$350,MATCH(' Scheme allowance'!$B86,Company_Input!$B$5:$B$350,0))</f>
        <v>£m</v>
      </c>
      <c r="D86" s="66">
        <f>INDEX(Company_Input!$D$5:$D$350,MATCH(' Scheme allowance'!$B86,Company_Input!$B$5:$B$350,0))</f>
        <v>3</v>
      </c>
      <c r="E86" s="161">
        <f>INDEX(Company_Input!$X$5:X$350,MATCH(' Scheme allowance'!$B86,Company_Input!$B$5:$B$350,0))</f>
        <v>0</v>
      </c>
      <c r="F86" s="66"/>
      <c r="H86" s="66" t="str">
        <f>_xlfn.IFNA(INDEX(Ofwat_Input!$C$22:$C$31,MATCH(' Scheme allowance'!$E86,Ofwat_Input!B$22:B$31,0)),"0")</f>
        <v>0</v>
      </c>
      <c r="I86" s="66">
        <f>_xlfn.IFNA(IF($F86="Y",INDEX(Company_Input!$Z$5:$AC$298,MATCH(' Scheme allowance'!$B86,Company_Input!$B$5:$B$298,0),MATCH(I$4,Company_Input!$Z$4:$AC$4,0)),"0"),"-")*$H86</f>
        <v>0</v>
      </c>
      <c r="J86" s="66">
        <f>_xlfn.IFNA(IF($F86="Y",INDEX(Company_Input!$Z$5:$AC$298,MATCH(' Scheme allowance'!$B86,Company_Input!$B$5:$B$298,0),MATCH(J$4,Company_Input!$Z$4:$AC$4,0)),"0"),"-")*$H86</f>
        <v>0</v>
      </c>
      <c r="K86" s="66">
        <f>_xlfn.IFNA(IF($F86="Y",INDEX(Company_Input!$Z$5:$AC$298,MATCH(' Scheme allowance'!$B86,Company_Input!$B$5:$B$298,0),MATCH(K$4,Company_Input!$Z$4:$AC$4,0)),"0"),"-")*$H86</f>
        <v>0</v>
      </c>
      <c r="L86" s="66">
        <f>_xlfn.IFNA(IF($F86="Y",INDEX(Company_Input!$Z$5:$AC$298,MATCH(' Scheme allowance'!$B86,Company_Input!$B$5:$B$298,0),MATCH(L$4,Company_Input!$Z$4:$AC$4,0)),"0"),"-")*$H86</f>
        <v>0</v>
      </c>
      <c r="M86" s="66" t="str">
        <f>_xlfn.IFNA(IF($F86="Y",INDEX(Company_Input!$W$5:$W$298,MATCH(' Scheme allowance'!$B86,Company_Input!$B$5:$B$298,0),MATCH(M$4,Company_Input!$W$4,0)),"-"),"-")</f>
        <v>-</v>
      </c>
    </row>
    <row r="87" spans="2:13">
      <c r="B87" s="66" t="str">
        <f>Company_Input!B87</f>
        <v>Scheme 83</v>
      </c>
      <c r="C87" s="66" t="str">
        <f>INDEX(Company_Input!$C$5:$C$350,MATCH(' Scheme allowance'!$B87,Company_Input!$B$5:$B$350,0))</f>
        <v>£m</v>
      </c>
      <c r="D87" s="66">
        <f>INDEX(Company_Input!$D$5:$D$350,MATCH(' Scheme allowance'!$B87,Company_Input!$B$5:$B$350,0))</f>
        <v>3</v>
      </c>
      <c r="E87" s="161">
        <f>INDEX(Company_Input!$X$5:X$350,MATCH(' Scheme allowance'!$B87,Company_Input!$B$5:$B$350,0))</f>
        <v>0</v>
      </c>
      <c r="F87" s="66"/>
      <c r="H87" s="66" t="str">
        <f>_xlfn.IFNA(INDEX(Ofwat_Input!$C$22:$C$31,MATCH(' Scheme allowance'!$E87,Ofwat_Input!B$22:B$31,0)),"0")</f>
        <v>0</v>
      </c>
      <c r="I87" s="66">
        <f>_xlfn.IFNA(IF($F87="Y",INDEX(Company_Input!$Z$5:$AC$298,MATCH(' Scheme allowance'!$B87,Company_Input!$B$5:$B$298,0),MATCH(I$4,Company_Input!$Z$4:$AC$4,0)),"0"),"-")*$H87</f>
        <v>0</v>
      </c>
      <c r="J87" s="66">
        <f>_xlfn.IFNA(IF($F87="Y",INDEX(Company_Input!$Z$5:$AC$298,MATCH(' Scheme allowance'!$B87,Company_Input!$B$5:$B$298,0),MATCH(J$4,Company_Input!$Z$4:$AC$4,0)),"0"),"-")*$H87</f>
        <v>0</v>
      </c>
      <c r="K87" s="66">
        <f>_xlfn.IFNA(IF($F87="Y",INDEX(Company_Input!$Z$5:$AC$298,MATCH(' Scheme allowance'!$B87,Company_Input!$B$5:$B$298,0),MATCH(K$4,Company_Input!$Z$4:$AC$4,0)),"0"),"-")*$H87</f>
        <v>0</v>
      </c>
      <c r="L87" s="66">
        <f>_xlfn.IFNA(IF($F87="Y",INDEX(Company_Input!$Z$5:$AC$298,MATCH(' Scheme allowance'!$B87,Company_Input!$B$5:$B$298,0),MATCH(L$4,Company_Input!$Z$4:$AC$4,0)),"0"),"-")*$H87</f>
        <v>0</v>
      </c>
      <c r="M87" s="66" t="str">
        <f>_xlfn.IFNA(IF($F87="Y",INDEX(Company_Input!$W$5:$W$298,MATCH(' Scheme allowance'!$B87,Company_Input!$B$5:$B$298,0),MATCH(M$4,Company_Input!$W$4,0)),"-"),"-")</f>
        <v>-</v>
      </c>
    </row>
    <row r="88" spans="2:13">
      <c r="B88" s="66" t="str">
        <f>Company_Input!B88</f>
        <v>Scheme 84</v>
      </c>
      <c r="C88" s="66" t="str">
        <f>INDEX(Company_Input!$C$5:$C$350,MATCH(' Scheme allowance'!$B88,Company_Input!$B$5:$B$350,0))</f>
        <v>£m</v>
      </c>
      <c r="D88" s="66">
        <f>INDEX(Company_Input!$D$5:$D$350,MATCH(' Scheme allowance'!$B88,Company_Input!$B$5:$B$350,0))</f>
        <v>3</v>
      </c>
      <c r="E88" s="161">
        <f>INDEX(Company_Input!$X$5:X$350,MATCH(' Scheme allowance'!$B88,Company_Input!$B$5:$B$350,0))</f>
        <v>0</v>
      </c>
      <c r="F88" s="66"/>
      <c r="H88" s="66" t="str">
        <f>_xlfn.IFNA(INDEX(Ofwat_Input!$C$22:$C$31,MATCH(' Scheme allowance'!$E88,Ofwat_Input!B$22:B$31,0)),"0")</f>
        <v>0</v>
      </c>
      <c r="I88" s="66">
        <f>_xlfn.IFNA(IF($F88="Y",INDEX(Company_Input!$Z$5:$AC$298,MATCH(' Scheme allowance'!$B88,Company_Input!$B$5:$B$298,0),MATCH(I$4,Company_Input!$Z$4:$AC$4,0)),"0"),"-")*$H88</f>
        <v>0</v>
      </c>
      <c r="J88" s="66">
        <f>_xlfn.IFNA(IF($F88="Y",INDEX(Company_Input!$Z$5:$AC$298,MATCH(' Scheme allowance'!$B88,Company_Input!$B$5:$B$298,0),MATCH(J$4,Company_Input!$Z$4:$AC$4,0)),"0"),"-")*$H88</f>
        <v>0</v>
      </c>
      <c r="K88" s="66">
        <f>_xlfn.IFNA(IF($F88="Y",INDEX(Company_Input!$Z$5:$AC$298,MATCH(' Scheme allowance'!$B88,Company_Input!$B$5:$B$298,0),MATCH(K$4,Company_Input!$Z$4:$AC$4,0)),"0"),"-")*$H88</f>
        <v>0</v>
      </c>
      <c r="L88" s="66">
        <f>_xlfn.IFNA(IF($F88="Y",INDEX(Company_Input!$Z$5:$AC$298,MATCH(' Scheme allowance'!$B88,Company_Input!$B$5:$B$298,0),MATCH(L$4,Company_Input!$Z$4:$AC$4,0)),"0"),"-")*$H88</f>
        <v>0</v>
      </c>
      <c r="M88" s="66" t="str">
        <f>_xlfn.IFNA(IF($F88="Y",INDEX(Company_Input!$W$5:$W$298,MATCH(' Scheme allowance'!$B88,Company_Input!$B$5:$B$298,0),MATCH(M$4,Company_Input!$W$4,0)),"-"),"-")</f>
        <v>-</v>
      </c>
    </row>
    <row r="89" spans="2:13">
      <c r="B89" s="66" t="str">
        <f>Company_Input!B89</f>
        <v>Scheme 85</v>
      </c>
      <c r="C89" s="66" t="str">
        <f>INDEX(Company_Input!$C$5:$C$350,MATCH(' Scheme allowance'!$B89,Company_Input!$B$5:$B$350,0))</f>
        <v>£m</v>
      </c>
      <c r="D89" s="66">
        <f>INDEX(Company_Input!$D$5:$D$350,MATCH(' Scheme allowance'!$B89,Company_Input!$B$5:$B$350,0))</f>
        <v>3</v>
      </c>
      <c r="E89" s="161">
        <f>INDEX(Company_Input!$X$5:X$350,MATCH(' Scheme allowance'!$B89,Company_Input!$B$5:$B$350,0))</f>
        <v>0</v>
      </c>
      <c r="F89" s="66"/>
      <c r="H89" s="66" t="str">
        <f>_xlfn.IFNA(INDEX(Ofwat_Input!$C$22:$C$31,MATCH(' Scheme allowance'!$E89,Ofwat_Input!B$22:B$31,0)),"0")</f>
        <v>0</v>
      </c>
      <c r="I89" s="66">
        <f>_xlfn.IFNA(IF($F89="Y",INDEX(Company_Input!$Z$5:$AC$298,MATCH(' Scheme allowance'!$B89,Company_Input!$B$5:$B$298,0),MATCH(I$4,Company_Input!$Z$4:$AC$4,0)),"0"),"-")*$H89</f>
        <v>0</v>
      </c>
      <c r="J89" s="66">
        <f>_xlfn.IFNA(IF($F89="Y",INDEX(Company_Input!$Z$5:$AC$298,MATCH(' Scheme allowance'!$B89,Company_Input!$B$5:$B$298,0),MATCH(J$4,Company_Input!$Z$4:$AC$4,0)),"0"),"-")*$H89</f>
        <v>0</v>
      </c>
      <c r="K89" s="66">
        <f>_xlfn.IFNA(IF($F89="Y",INDEX(Company_Input!$Z$5:$AC$298,MATCH(' Scheme allowance'!$B89,Company_Input!$B$5:$B$298,0),MATCH(K$4,Company_Input!$Z$4:$AC$4,0)),"0"),"-")*$H89</f>
        <v>0</v>
      </c>
      <c r="L89" s="66">
        <f>_xlfn.IFNA(IF($F89="Y",INDEX(Company_Input!$Z$5:$AC$298,MATCH(' Scheme allowance'!$B89,Company_Input!$B$5:$B$298,0),MATCH(L$4,Company_Input!$Z$4:$AC$4,0)),"0"),"-")*$H89</f>
        <v>0</v>
      </c>
      <c r="M89" s="66" t="str">
        <f>_xlfn.IFNA(IF($F89="Y",INDEX(Company_Input!$W$5:$W$298,MATCH(' Scheme allowance'!$B89,Company_Input!$B$5:$B$298,0),MATCH(M$4,Company_Input!$W$4,0)),"-"),"-")</f>
        <v>-</v>
      </c>
    </row>
    <row r="90" spans="2:13">
      <c r="B90" s="66" t="str">
        <f>Company_Input!B90</f>
        <v>Scheme 86</v>
      </c>
      <c r="C90" s="66" t="str">
        <f>INDEX(Company_Input!$C$5:$C$350,MATCH(' Scheme allowance'!$B90,Company_Input!$B$5:$B$350,0))</f>
        <v>£m</v>
      </c>
      <c r="D90" s="66">
        <f>INDEX(Company_Input!$D$5:$D$350,MATCH(' Scheme allowance'!$B90,Company_Input!$B$5:$B$350,0))</f>
        <v>3</v>
      </c>
      <c r="E90" s="161">
        <f>INDEX(Company_Input!$X$5:X$350,MATCH(' Scheme allowance'!$B90,Company_Input!$B$5:$B$350,0))</f>
        <v>0</v>
      </c>
      <c r="F90" s="66"/>
      <c r="H90" s="66" t="str">
        <f>_xlfn.IFNA(INDEX(Ofwat_Input!$C$22:$C$31,MATCH(' Scheme allowance'!$E90,Ofwat_Input!B$22:B$31,0)),"0")</f>
        <v>0</v>
      </c>
      <c r="I90" s="66">
        <f>_xlfn.IFNA(IF($F90="Y",INDEX(Company_Input!$Z$5:$AC$298,MATCH(' Scheme allowance'!$B90,Company_Input!$B$5:$B$298,0),MATCH(I$4,Company_Input!$Z$4:$AC$4,0)),"0"),"-")*$H90</f>
        <v>0</v>
      </c>
      <c r="J90" s="66">
        <f>_xlfn.IFNA(IF($F90="Y",INDEX(Company_Input!$Z$5:$AC$298,MATCH(' Scheme allowance'!$B90,Company_Input!$B$5:$B$298,0),MATCH(J$4,Company_Input!$Z$4:$AC$4,0)),"0"),"-")*$H90</f>
        <v>0</v>
      </c>
      <c r="K90" s="66">
        <f>_xlfn.IFNA(IF($F90="Y",INDEX(Company_Input!$Z$5:$AC$298,MATCH(' Scheme allowance'!$B90,Company_Input!$B$5:$B$298,0),MATCH(K$4,Company_Input!$Z$4:$AC$4,0)),"0"),"-")*$H90</f>
        <v>0</v>
      </c>
      <c r="L90" s="66">
        <f>_xlfn.IFNA(IF($F90="Y",INDEX(Company_Input!$Z$5:$AC$298,MATCH(' Scheme allowance'!$B90,Company_Input!$B$5:$B$298,0),MATCH(L$4,Company_Input!$Z$4:$AC$4,0)),"0"),"-")*$H90</f>
        <v>0</v>
      </c>
      <c r="M90" s="66" t="str">
        <f>_xlfn.IFNA(IF($F90="Y",INDEX(Company_Input!$W$5:$W$298,MATCH(' Scheme allowance'!$B90,Company_Input!$B$5:$B$298,0),MATCH(M$4,Company_Input!$W$4,0)),"-"),"-")</f>
        <v>-</v>
      </c>
    </row>
    <row r="91" spans="2:13">
      <c r="B91" s="66" t="str">
        <f>Company_Input!B91</f>
        <v>Scheme 87</v>
      </c>
      <c r="C91" s="66" t="str">
        <f>INDEX(Company_Input!$C$5:$C$350,MATCH(' Scheme allowance'!$B91,Company_Input!$B$5:$B$350,0))</f>
        <v>£m</v>
      </c>
      <c r="D91" s="66">
        <f>INDEX(Company_Input!$D$5:$D$350,MATCH(' Scheme allowance'!$B91,Company_Input!$B$5:$B$350,0))</f>
        <v>3</v>
      </c>
      <c r="E91" s="161">
        <f>INDEX(Company_Input!$X$5:X$350,MATCH(' Scheme allowance'!$B91,Company_Input!$B$5:$B$350,0))</f>
        <v>0</v>
      </c>
      <c r="F91" s="66"/>
      <c r="H91" s="66" t="str">
        <f>_xlfn.IFNA(INDEX(Ofwat_Input!$C$22:$C$31,MATCH(' Scheme allowance'!$E91,Ofwat_Input!B$22:B$31,0)),"0")</f>
        <v>0</v>
      </c>
      <c r="I91" s="66">
        <f>_xlfn.IFNA(IF($F91="Y",INDEX(Company_Input!$Z$5:$AC$298,MATCH(' Scheme allowance'!$B91,Company_Input!$B$5:$B$298,0),MATCH(I$4,Company_Input!$Z$4:$AC$4,0)),"0"),"-")*$H91</f>
        <v>0</v>
      </c>
      <c r="J91" s="66">
        <f>_xlfn.IFNA(IF($F91="Y",INDEX(Company_Input!$Z$5:$AC$298,MATCH(' Scheme allowance'!$B91,Company_Input!$B$5:$B$298,0),MATCH(J$4,Company_Input!$Z$4:$AC$4,0)),"0"),"-")*$H91</f>
        <v>0</v>
      </c>
      <c r="K91" s="66">
        <f>_xlfn.IFNA(IF($F91="Y",INDEX(Company_Input!$Z$5:$AC$298,MATCH(' Scheme allowance'!$B91,Company_Input!$B$5:$B$298,0),MATCH(K$4,Company_Input!$Z$4:$AC$4,0)),"0"),"-")*$H91</f>
        <v>0</v>
      </c>
      <c r="L91" s="66">
        <f>_xlfn.IFNA(IF($F91="Y",INDEX(Company_Input!$Z$5:$AC$298,MATCH(' Scheme allowance'!$B91,Company_Input!$B$5:$B$298,0),MATCH(L$4,Company_Input!$Z$4:$AC$4,0)),"0"),"-")*$H91</f>
        <v>0</v>
      </c>
      <c r="M91" s="66" t="str">
        <f>_xlfn.IFNA(IF($F91="Y",INDEX(Company_Input!$W$5:$W$298,MATCH(' Scheme allowance'!$B91,Company_Input!$B$5:$B$298,0),MATCH(M$4,Company_Input!$W$4,0)),"-"),"-")</f>
        <v>-</v>
      </c>
    </row>
    <row r="92" spans="2:13">
      <c r="B92" s="66" t="str">
        <f>Company_Input!B92</f>
        <v>Scheme 88</v>
      </c>
      <c r="C92" s="66" t="str">
        <f>INDEX(Company_Input!$C$5:$C$350,MATCH(' Scheme allowance'!$B92,Company_Input!$B$5:$B$350,0))</f>
        <v>£m</v>
      </c>
      <c r="D92" s="66">
        <f>INDEX(Company_Input!$D$5:$D$350,MATCH(' Scheme allowance'!$B92,Company_Input!$B$5:$B$350,0))</f>
        <v>3</v>
      </c>
      <c r="E92" s="161">
        <f>INDEX(Company_Input!$X$5:X$350,MATCH(' Scheme allowance'!$B92,Company_Input!$B$5:$B$350,0))</f>
        <v>0</v>
      </c>
      <c r="F92" s="66"/>
      <c r="H92" s="66" t="str">
        <f>_xlfn.IFNA(INDEX(Ofwat_Input!$C$22:$C$31,MATCH(' Scheme allowance'!$E92,Ofwat_Input!B$22:B$31,0)),"0")</f>
        <v>0</v>
      </c>
      <c r="I92" s="66">
        <f>_xlfn.IFNA(IF($F92="Y",INDEX(Company_Input!$Z$5:$AC$298,MATCH(' Scheme allowance'!$B92,Company_Input!$B$5:$B$298,0),MATCH(I$4,Company_Input!$Z$4:$AC$4,0)),"0"),"-")*$H92</f>
        <v>0</v>
      </c>
      <c r="J92" s="66">
        <f>_xlfn.IFNA(IF($F92="Y",INDEX(Company_Input!$Z$5:$AC$298,MATCH(' Scheme allowance'!$B92,Company_Input!$B$5:$B$298,0),MATCH(J$4,Company_Input!$Z$4:$AC$4,0)),"0"),"-")*$H92</f>
        <v>0</v>
      </c>
      <c r="K92" s="66">
        <f>_xlfn.IFNA(IF($F92="Y",INDEX(Company_Input!$Z$5:$AC$298,MATCH(' Scheme allowance'!$B92,Company_Input!$B$5:$B$298,0),MATCH(K$4,Company_Input!$Z$4:$AC$4,0)),"0"),"-")*$H92</f>
        <v>0</v>
      </c>
      <c r="L92" s="66">
        <f>_xlfn.IFNA(IF($F92="Y",INDEX(Company_Input!$Z$5:$AC$298,MATCH(' Scheme allowance'!$B92,Company_Input!$B$5:$B$298,0),MATCH(L$4,Company_Input!$Z$4:$AC$4,0)),"0"),"-")*$H92</f>
        <v>0</v>
      </c>
      <c r="M92" s="66" t="str">
        <f>_xlfn.IFNA(IF($F92="Y",INDEX(Company_Input!$W$5:$W$298,MATCH(' Scheme allowance'!$B92,Company_Input!$B$5:$B$298,0),MATCH(M$4,Company_Input!$W$4,0)),"-"),"-")</f>
        <v>-</v>
      </c>
    </row>
    <row r="93" spans="2:13">
      <c r="B93" s="66" t="str">
        <f>Company_Input!B93</f>
        <v>Scheme 89</v>
      </c>
      <c r="C93" s="66" t="str">
        <f>INDEX(Company_Input!$C$5:$C$350,MATCH(' Scheme allowance'!$B93,Company_Input!$B$5:$B$350,0))</f>
        <v>£m</v>
      </c>
      <c r="D93" s="66">
        <f>INDEX(Company_Input!$D$5:$D$350,MATCH(' Scheme allowance'!$B93,Company_Input!$B$5:$B$350,0))</f>
        <v>3</v>
      </c>
      <c r="E93" s="161">
        <f>INDEX(Company_Input!$X$5:X$350,MATCH(' Scheme allowance'!$B93,Company_Input!$B$5:$B$350,0))</f>
        <v>0</v>
      </c>
      <c r="F93" s="66"/>
      <c r="H93" s="66" t="str">
        <f>_xlfn.IFNA(INDEX(Ofwat_Input!$C$22:$C$31,MATCH(' Scheme allowance'!$E93,Ofwat_Input!B$22:B$31,0)),"0")</f>
        <v>0</v>
      </c>
      <c r="I93" s="66">
        <f>_xlfn.IFNA(IF($F93="Y",INDEX(Company_Input!$Z$5:$AC$298,MATCH(' Scheme allowance'!$B93,Company_Input!$B$5:$B$298,0),MATCH(I$4,Company_Input!$Z$4:$AC$4,0)),"0"),"-")*$H93</f>
        <v>0</v>
      </c>
      <c r="J93" s="66">
        <f>_xlfn.IFNA(IF($F93="Y",INDEX(Company_Input!$Z$5:$AC$298,MATCH(' Scheme allowance'!$B93,Company_Input!$B$5:$B$298,0),MATCH(J$4,Company_Input!$Z$4:$AC$4,0)),"0"),"-")*$H93</f>
        <v>0</v>
      </c>
      <c r="K93" s="66">
        <f>_xlfn.IFNA(IF($F93="Y",INDEX(Company_Input!$Z$5:$AC$298,MATCH(' Scheme allowance'!$B93,Company_Input!$B$5:$B$298,0),MATCH(K$4,Company_Input!$Z$4:$AC$4,0)),"0"),"-")*$H93</f>
        <v>0</v>
      </c>
      <c r="L93" s="66">
        <f>_xlfn.IFNA(IF($F93="Y",INDEX(Company_Input!$Z$5:$AC$298,MATCH(' Scheme allowance'!$B93,Company_Input!$B$5:$B$298,0),MATCH(L$4,Company_Input!$Z$4:$AC$4,0)),"0"),"-")*$H93</f>
        <v>0</v>
      </c>
      <c r="M93" s="66" t="str">
        <f>_xlfn.IFNA(IF($F93="Y",INDEX(Company_Input!$W$5:$W$298,MATCH(' Scheme allowance'!$B93,Company_Input!$B$5:$B$298,0),MATCH(M$4,Company_Input!$W$4,0)),"-"),"-")</f>
        <v>-</v>
      </c>
    </row>
    <row r="94" spans="2:13">
      <c r="B94" s="66" t="str">
        <f>Company_Input!B94</f>
        <v>Scheme 90</v>
      </c>
      <c r="C94" s="66" t="str">
        <f>INDEX(Company_Input!$C$5:$C$350,MATCH(' Scheme allowance'!$B94,Company_Input!$B$5:$B$350,0))</f>
        <v>£m</v>
      </c>
      <c r="D94" s="66">
        <f>INDEX(Company_Input!$D$5:$D$350,MATCH(' Scheme allowance'!$B94,Company_Input!$B$5:$B$350,0))</f>
        <v>3</v>
      </c>
      <c r="E94" s="161">
        <f>INDEX(Company_Input!$X$5:X$350,MATCH(' Scheme allowance'!$B94,Company_Input!$B$5:$B$350,0))</f>
        <v>0</v>
      </c>
      <c r="F94" s="66"/>
      <c r="H94" s="66" t="str">
        <f>_xlfn.IFNA(INDEX(Ofwat_Input!$C$22:$C$31,MATCH(' Scheme allowance'!$E94,Ofwat_Input!B$22:B$31,0)),"0")</f>
        <v>0</v>
      </c>
      <c r="I94" s="66">
        <f>_xlfn.IFNA(IF($F94="Y",INDEX(Company_Input!$Z$5:$AC$298,MATCH(' Scheme allowance'!$B94,Company_Input!$B$5:$B$298,0),MATCH(I$4,Company_Input!$Z$4:$AC$4,0)),"0"),"-")*$H94</f>
        <v>0</v>
      </c>
      <c r="J94" s="66">
        <f>_xlfn.IFNA(IF($F94="Y",INDEX(Company_Input!$Z$5:$AC$298,MATCH(' Scheme allowance'!$B94,Company_Input!$B$5:$B$298,0),MATCH(J$4,Company_Input!$Z$4:$AC$4,0)),"0"),"-")*$H94</f>
        <v>0</v>
      </c>
      <c r="K94" s="66">
        <f>_xlfn.IFNA(IF($F94="Y",INDEX(Company_Input!$Z$5:$AC$298,MATCH(' Scheme allowance'!$B94,Company_Input!$B$5:$B$298,0),MATCH(K$4,Company_Input!$Z$4:$AC$4,0)),"0"),"-")*$H94</f>
        <v>0</v>
      </c>
      <c r="L94" s="66">
        <f>_xlfn.IFNA(IF($F94="Y",INDEX(Company_Input!$Z$5:$AC$298,MATCH(' Scheme allowance'!$B94,Company_Input!$B$5:$B$298,0),MATCH(L$4,Company_Input!$Z$4:$AC$4,0)),"0"),"-")*$H94</f>
        <v>0</v>
      </c>
      <c r="M94" s="66" t="str">
        <f>_xlfn.IFNA(IF($F94="Y",INDEX(Company_Input!$W$5:$W$298,MATCH(' Scheme allowance'!$B94,Company_Input!$B$5:$B$298,0),MATCH(M$4,Company_Input!$W$4,0)),"-"),"-")</f>
        <v>-</v>
      </c>
    </row>
    <row r="95" spans="2:13">
      <c r="B95" s="66" t="str">
        <f>Company_Input!B95</f>
        <v>Scheme 91</v>
      </c>
      <c r="C95" s="66" t="str">
        <f>INDEX(Company_Input!$C$5:$C$350,MATCH(' Scheme allowance'!$B95,Company_Input!$B$5:$B$350,0))</f>
        <v>£m</v>
      </c>
      <c r="D95" s="66">
        <f>INDEX(Company_Input!$D$5:$D$350,MATCH(' Scheme allowance'!$B95,Company_Input!$B$5:$B$350,0))</f>
        <v>3</v>
      </c>
      <c r="E95" s="161">
        <f>INDEX(Company_Input!$X$5:X$350,MATCH(' Scheme allowance'!$B95,Company_Input!$B$5:$B$350,0))</f>
        <v>0</v>
      </c>
      <c r="F95" s="66"/>
      <c r="H95" s="66" t="str">
        <f>_xlfn.IFNA(INDEX(Ofwat_Input!$C$22:$C$31,MATCH(' Scheme allowance'!$E95,Ofwat_Input!B$22:B$31,0)),"0")</f>
        <v>0</v>
      </c>
      <c r="I95" s="66">
        <f>_xlfn.IFNA(IF($F95="Y",INDEX(Company_Input!$Z$5:$AC$298,MATCH(' Scheme allowance'!$B95,Company_Input!$B$5:$B$298,0),MATCH(I$4,Company_Input!$Z$4:$AC$4,0)),"0"),"-")*$H95</f>
        <v>0</v>
      </c>
      <c r="J95" s="66">
        <f>_xlfn.IFNA(IF($F95="Y",INDEX(Company_Input!$Z$5:$AC$298,MATCH(' Scheme allowance'!$B95,Company_Input!$B$5:$B$298,0),MATCH(J$4,Company_Input!$Z$4:$AC$4,0)),"0"),"-")*$H95</f>
        <v>0</v>
      </c>
      <c r="K95" s="66">
        <f>_xlfn.IFNA(IF($F95="Y",INDEX(Company_Input!$Z$5:$AC$298,MATCH(' Scheme allowance'!$B95,Company_Input!$B$5:$B$298,0),MATCH(K$4,Company_Input!$Z$4:$AC$4,0)),"0"),"-")*$H95</f>
        <v>0</v>
      </c>
      <c r="L95" s="66">
        <f>_xlfn.IFNA(IF($F95="Y",INDEX(Company_Input!$Z$5:$AC$298,MATCH(' Scheme allowance'!$B95,Company_Input!$B$5:$B$298,0),MATCH(L$4,Company_Input!$Z$4:$AC$4,0)),"0"),"-")*$H95</f>
        <v>0</v>
      </c>
      <c r="M95" s="66" t="str">
        <f>_xlfn.IFNA(IF($F95="Y",INDEX(Company_Input!$W$5:$W$298,MATCH(' Scheme allowance'!$B95,Company_Input!$B$5:$B$298,0),MATCH(M$4,Company_Input!$W$4,0)),"-"),"-")</f>
        <v>-</v>
      </c>
    </row>
    <row r="96" spans="2:13">
      <c r="B96" s="66" t="str">
        <f>Company_Input!B96</f>
        <v>Scheme 92</v>
      </c>
      <c r="C96" s="66" t="str">
        <f>INDEX(Company_Input!$C$5:$C$350,MATCH(' Scheme allowance'!$B96,Company_Input!$B$5:$B$350,0))</f>
        <v>£m</v>
      </c>
      <c r="D96" s="66">
        <f>INDEX(Company_Input!$D$5:$D$350,MATCH(' Scheme allowance'!$B96,Company_Input!$B$5:$B$350,0))</f>
        <v>3</v>
      </c>
      <c r="E96" s="161">
        <f>INDEX(Company_Input!$X$5:X$350,MATCH(' Scheme allowance'!$B96,Company_Input!$B$5:$B$350,0))</f>
        <v>0</v>
      </c>
      <c r="F96" s="66"/>
      <c r="H96" s="66" t="str">
        <f>_xlfn.IFNA(INDEX(Ofwat_Input!$C$22:$C$31,MATCH(' Scheme allowance'!$E96,Ofwat_Input!B$22:B$31,0)),"0")</f>
        <v>0</v>
      </c>
      <c r="I96" s="66">
        <f>_xlfn.IFNA(IF($F96="Y",INDEX(Company_Input!$Z$5:$AC$298,MATCH(' Scheme allowance'!$B96,Company_Input!$B$5:$B$298,0),MATCH(I$4,Company_Input!$Z$4:$AC$4,0)),"0"),"-")*$H96</f>
        <v>0</v>
      </c>
      <c r="J96" s="66">
        <f>_xlfn.IFNA(IF($F96="Y",INDEX(Company_Input!$Z$5:$AC$298,MATCH(' Scheme allowance'!$B96,Company_Input!$B$5:$B$298,0),MATCH(J$4,Company_Input!$Z$4:$AC$4,0)),"0"),"-")*$H96</f>
        <v>0</v>
      </c>
      <c r="K96" s="66">
        <f>_xlfn.IFNA(IF($F96="Y",INDEX(Company_Input!$Z$5:$AC$298,MATCH(' Scheme allowance'!$B96,Company_Input!$B$5:$B$298,0),MATCH(K$4,Company_Input!$Z$4:$AC$4,0)),"0"),"-")*$H96</f>
        <v>0</v>
      </c>
      <c r="L96" s="66">
        <f>_xlfn.IFNA(IF($F96="Y",INDEX(Company_Input!$Z$5:$AC$298,MATCH(' Scheme allowance'!$B96,Company_Input!$B$5:$B$298,0),MATCH(L$4,Company_Input!$Z$4:$AC$4,0)),"0"),"-")*$H96</f>
        <v>0</v>
      </c>
      <c r="M96" s="66" t="str">
        <f>_xlfn.IFNA(IF($F96="Y",INDEX(Company_Input!$W$5:$W$298,MATCH(' Scheme allowance'!$B96,Company_Input!$B$5:$B$298,0),MATCH(M$4,Company_Input!$W$4,0)),"-"),"-")</f>
        <v>-</v>
      </c>
    </row>
    <row r="97" spans="2:13">
      <c r="B97" s="66" t="str">
        <f>Company_Input!B97</f>
        <v>Scheme 93</v>
      </c>
      <c r="C97" s="66" t="str">
        <f>INDEX(Company_Input!$C$5:$C$350,MATCH(' Scheme allowance'!$B97,Company_Input!$B$5:$B$350,0))</f>
        <v>£m</v>
      </c>
      <c r="D97" s="66">
        <f>INDEX(Company_Input!$D$5:$D$350,MATCH(' Scheme allowance'!$B97,Company_Input!$B$5:$B$350,0))</f>
        <v>3</v>
      </c>
      <c r="E97" s="161">
        <f>INDEX(Company_Input!$X$5:X$350,MATCH(' Scheme allowance'!$B97,Company_Input!$B$5:$B$350,0))</f>
        <v>0</v>
      </c>
      <c r="F97" s="66"/>
      <c r="H97" s="66" t="str">
        <f>_xlfn.IFNA(INDEX(Ofwat_Input!$C$22:$C$31,MATCH(' Scheme allowance'!$E97,Ofwat_Input!B$22:B$31,0)),"0")</f>
        <v>0</v>
      </c>
      <c r="I97" s="66">
        <f>_xlfn.IFNA(IF($F97="Y",INDEX(Company_Input!$Z$5:$AC$298,MATCH(' Scheme allowance'!$B97,Company_Input!$B$5:$B$298,0),MATCH(I$4,Company_Input!$Z$4:$AC$4,0)),"0"),"-")*$H97</f>
        <v>0</v>
      </c>
      <c r="J97" s="66">
        <f>_xlfn.IFNA(IF($F97="Y",INDEX(Company_Input!$Z$5:$AC$298,MATCH(' Scheme allowance'!$B97,Company_Input!$B$5:$B$298,0),MATCH(J$4,Company_Input!$Z$4:$AC$4,0)),"0"),"-")*$H97</f>
        <v>0</v>
      </c>
      <c r="K97" s="66">
        <f>_xlfn.IFNA(IF($F97="Y",INDEX(Company_Input!$Z$5:$AC$298,MATCH(' Scheme allowance'!$B97,Company_Input!$B$5:$B$298,0),MATCH(K$4,Company_Input!$Z$4:$AC$4,0)),"0"),"-")*$H97</f>
        <v>0</v>
      </c>
      <c r="L97" s="66">
        <f>_xlfn.IFNA(IF($F97="Y",INDEX(Company_Input!$Z$5:$AC$298,MATCH(' Scheme allowance'!$B97,Company_Input!$B$5:$B$298,0),MATCH(L$4,Company_Input!$Z$4:$AC$4,0)),"0"),"-")*$H97</f>
        <v>0</v>
      </c>
      <c r="M97" s="66" t="str">
        <f>_xlfn.IFNA(IF($F97="Y",INDEX(Company_Input!$W$5:$W$298,MATCH(' Scheme allowance'!$B97,Company_Input!$B$5:$B$298,0),MATCH(M$4,Company_Input!$W$4,0)),"-"),"-")</f>
        <v>-</v>
      </c>
    </row>
    <row r="98" spans="2:13">
      <c r="B98" s="66" t="str">
        <f>Company_Input!B98</f>
        <v>Scheme 94</v>
      </c>
      <c r="C98" s="66" t="str">
        <f>INDEX(Company_Input!$C$5:$C$350,MATCH(' Scheme allowance'!$B98,Company_Input!$B$5:$B$350,0))</f>
        <v>£m</v>
      </c>
      <c r="D98" s="66">
        <f>INDEX(Company_Input!$D$5:$D$350,MATCH(' Scheme allowance'!$B98,Company_Input!$B$5:$B$350,0))</f>
        <v>3</v>
      </c>
      <c r="E98" s="161">
        <f>INDEX(Company_Input!$X$5:X$350,MATCH(' Scheme allowance'!$B98,Company_Input!$B$5:$B$350,0))</f>
        <v>0</v>
      </c>
      <c r="F98" s="66"/>
      <c r="H98" s="66" t="str">
        <f>_xlfn.IFNA(INDEX(Ofwat_Input!$C$22:$C$31,MATCH(' Scheme allowance'!$E98,Ofwat_Input!B$22:B$31,0)),"0")</f>
        <v>0</v>
      </c>
      <c r="I98" s="66">
        <f>_xlfn.IFNA(IF($F98="Y",INDEX(Company_Input!$Z$5:$AC$298,MATCH(' Scheme allowance'!$B98,Company_Input!$B$5:$B$298,0),MATCH(I$4,Company_Input!$Z$4:$AC$4,0)),"0"),"-")*$H98</f>
        <v>0</v>
      </c>
      <c r="J98" s="66">
        <f>_xlfn.IFNA(IF($F98="Y",INDEX(Company_Input!$Z$5:$AC$298,MATCH(' Scheme allowance'!$B98,Company_Input!$B$5:$B$298,0),MATCH(J$4,Company_Input!$Z$4:$AC$4,0)),"0"),"-")*$H98</f>
        <v>0</v>
      </c>
      <c r="K98" s="66">
        <f>_xlfn.IFNA(IF($F98="Y",INDEX(Company_Input!$Z$5:$AC$298,MATCH(' Scheme allowance'!$B98,Company_Input!$B$5:$B$298,0),MATCH(K$4,Company_Input!$Z$4:$AC$4,0)),"0"),"-")*$H98</f>
        <v>0</v>
      </c>
      <c r="L98" s="66">
        <f>_xlfn.IFNA(IF($F98="Y",INDEX(Company_Input!$Z$5:$AC$298,MATCH(' Scheme allowance'!$B98,Company_Input!$B$5:$B$298,0),MATCH(L$4,Company_Input!$Z$4:$AC$4,0)),"0"),"-")*$H98</f>
        <v>0</v>
      </c>
      <c r="M98" s="66" t="str">
        <f>_xlfn.IFNA(IF($F98="Y",INDEX(Company_Input!$W$5:$W$298,MATCH(' Scheme allowance'!$B98,Company_Input!$B$5:$B$298,0),MATCH(M$4,Company_Input!$W$4,0)),"-"),"-")</f>
        <v>-</v>
      </c>
    </row>
    <row r="99" spans="2:13">
      <c r="B99" s="66" t="str">
        <f>Company_Input!B99</f>
        <v>Scheme 95</v>
      </c>
      <c r="C99" s="66" t="str">
        <f>INDEX(Company_Input!$C$5:$C$350,MATCH(' Scheme allowance'!$B99,Company_Input!$B$5:$B$350,0))</f>
        <v>£m</v>
      </c>
      <c r="D99" s="66">
        <f>INDEX(Company_Input!$D$5:$D$350,MATCH(' Scheme allowance'!$B99,Company_Input!$B$5:$B$350,0))</f>
        <v>3</v>
      </c>
      <c r="E99" s="161">
        <f>INDEX(Company_Input!$X$5:X$350,MATCH(' Scheme allowance'!$B99,Company_Input!$B$5:$B$350,0))</f>
        <v>0</v>
      </c>
      <c r="F99" s="66"/>
      <c r="H99" s="66" t="str">
        <f>_xlfn.IFNA(INDEX(Ofwat_Input!$C$22:$C$31,MATCH(' Scheme allowance'!$E99,Ofwat_Input!B$22:B$31,0)),"0")</f>
        <v>0</v>
      </c>
      <c r="I99" s="66">
        <f>_xlfn.IFNA(IF($F99="Y",INDEX(Company_Input!$Z$5:$AC$298,MATCH(' Scheme allowance'!$B99,Company_Input!$B$5:$B$298,0),MATCH(I$4,Company_Input!$Z$4:$AC$4,0)),"0"),"-")*$H99</f>
        <v>0</v>
      </c>
      <c r="J99" s="66">
        <f>_xlfn.IFNA(IF($F99="Y",INDEX(Company_Input!$Z$5:$AC$298,MATCH(' Scheme allowance'!$B99,Company_Input!$B$5:$B$298,0),MATCH(J$4,Company_Input!$Z$4:$AC$4,0)),"0"),"-")*$H99</f>
        <v>0</v>
      </c>
      <c r="K99" s="66">
        <f>_xlfn.IFNA(IF($F99="Y",INDEX(Company_Input!$Z$5:$AC$298,MATCH(' Scheme allowance'!$B99,Company_Input!$B$5:$B$298,0),MATCH(K$4,Company_Input!$Z$4:$AC$4,0)),"0"),"-")*$H99</f>
        <v>0</v>
      </c>
      <c r="L99" s="66">
        <f>_xlfn.IFNA(IF($F99="Y",INDEX(Company_Input!$Z$5:$AC$298,MATCH(' Scheme allowance'!$B99,Company_Input!$B$5:$B$298,0),MATCH(L$4,Company_Input!$Z$4:$AC$4,0)),"0"),"-")*$H99</f>
        <v>0</v>
      </c>
      <c r="M99" s="66" t="str">
        <f>_xlfn.IFNA(IF($F99="Y",INDEX(Company_Input!$W$5:$W$298,MATCH(' Scheme allowance'!$B99,Company_Input!$B$5:$B$298,0),MATCH(M$4,Company_Input!$W$4,0)),"-"),"-")</f>
        <v>-</v>
      </c>
    </row>
    <row r="100" spans="2:13">
      <c r="B100" s="66" t="str">
        <f>Company_Input!B100</f>
        <v>Scheme 96</v>
      </c>
      <c r="C100" s="66" t="str">
        <f>INDEX(Company_Input!$C$5:$C$350,MATCH(' Scheme allowance'!$B100,Company_Input!$B$5:$B$350,0))</f>
        <v>£m</v>
      </c>
      <c r="D100" s="66">
        <f>INDEX(Company_Input!$D$5:$D$350,MATCH(' Scheme allowance'!$B100,Company_Input!$B$5:$B$350,0))</f>
        <v>3</v>
      </c>
      <c r="E100" s="161">
        <f>INDEX(Company_Input!$X$5:X$350,MATCH(' Scheme allowance'!$B100,Company_Input!$B$5:$B$350,0))</f>
        <v>0</v>
      </c>
      <c r="F100" s="66"/>
      <c r="H100" s="66" t="str">
        <f>_xlfn.IFNA(INDEX(Ofwat_Input!$C$22:$C$31,MATCH(' Scheme allowance'!$E100,Ofwat_Input!B$22:B$31,0)),"0")</f>
        <v>0</v>
      </c>
      <c r="I100" s="66">
        <f>_xlfn.IFNA(IF($F100="Y",INDEX(Company_Input!$Z$5:$AC$298,MATCH(' Scheme allowance'!$B100,Company_Input!$B$5:$B$298,0),MATCH(I$4,Company_Input!$Z$4:$AC$4,0)),"0"),"-")*$H100</f>
        <v>0</v>
      </c>
      <c r="J100" s="66">
        <f>_xlfn.IFNA(IF($F100="Y",INDEX(Company_Input!$Z$5:$AC$298,MATCH(' Scheme allowance'!$B100,Company_Input!$B$5:$B$298,0),MATCH(J$4,Company_Input!$Z$4:$AC$4,0)),"0"),"-")*$H100</f>
        <v>0</v>
      </c>
      <c r="K100" s="66">
        <f>_xlfn.IFNA(IF($F100="Y",INDEX(Company_Input!$Z$5:$AC$298,MATCH(' Scheme allowance'!$B100,Company_Input!$B$5:$B$298,0),MATCH(K$4,Company_Input!$Z$4:$AC$4,0)),"0"),"-")*$H100</f>
        <v>0</v>
      </c>
      <c r="L100" s="66">
        <f>_xlfn.IFNA(IF($F100="Y",INDEX(Company_Input!$Z$5:$AC$298,MATCH(' Scheme allowance'!$B100,Company_Input!$B$5:$B$298,0),MATCH(L$4,Company_Input!$Z$4:$AC$4,0)),"0"),"-")*$H100</f>
        <v>0</v>
      </c>
      <c r="M100" s="66" t="str">
        <f>_xlfn.IFNA(IF($F100="Y",INDEX(Company_Input!$W$5:$W$298,MATCH(' Scheme allowance'!$B100,Company_Input!$B$5:$B$298,0),MATCH(M$4,Company_Input!$W$4,0)),"-"),"-")</f>
        <v>-</v>
      </c>
    </row>
    <row r="101" spans="2:13">
      <c r="B101" s="66" t="str">
        <f>Company_Input!B101</f>
        <v>Scheme 97</v>
      </c>
      <c r="C101" s="66" t="str">
        <f>INDEX(Company_Input!$C$5:$C$350,MATCH(' Scheme allowance'!$B101,Company_Input!$B$5:$B$350,0))</f>
        <v>£m</v>
      </c>
      <c r="D101" s="66">
        <f>INDEX(Company_Input!$D$5:$D$350,MATCH(' Scheme allowance'!$B101,Company_Input!$B$5:$B$350,0))</f>
        <v>3</v>
      </c>
      <c r="E101" s="161">
        <f>INDEX(Company_Input!$X$5:X$350,MATCH(' Scheme allowance'!$B101,Company_Input!$B$5:$B$350,0))</f>
        <v>0</v>
      </c>
      <c r="F101" s="66"/>
      <c r="H101" s="66" t="str">
        <f>_xlfn.IFNA(INDEX(Ofwat_Input!$C$22:$C$31,MATCH(' Scheme allowance'!$E101,Ofwat_Input!B$22:B$31,0)),"0")</f>
        <v>0</v>
      </c>
      <c r="I101" s="66">
        <f>_xlfn.IFNA(IF($F101="Y",INDEX(Company_Input!$Z$5:$AC$298,MATCH(' Scheme allowance'!$B101,Company_Input!$B$5:$B$298,0),MATCH(I$4,Company_Input!$Z$4:$AC$4,0)),"0"),"-")*$H101</f>
        <v>0</v>
      </c>
      <c r="J101" s="66">
        <f>_xlfn.IFNA(IF($F101="Y",INDEX(Company_Input!$Z$5:$AC$298,MATCH(' Scheme allowance'!$B101,Company_Input!$B$5:$B$298,0),MATCH(J$4,Company_Input!$Z$4:$AC$4,0)),"0"),"-")*$H101</f>
        <v>0</v>
      </c>
      <c r="K101" s="66">
        <f>_xlfn.IFNA(IF($F101="Y",INDEX(Company_Input!$Z$5:$AC$298,MATCH(' Scheme allowance'!$B101,Company_Input!$B$5:$B$298,0),MATCH(K$4,Company_Input!$Z$4:$AC$4,0)),"0"),"-")*$H101</f>
        <v>0</v>
      </c>
      <c r="L101" s="66">
        <f>_xlfn.IFNA(IF($F101="Y",INDEX(Company_Input!$Z$5:$AC$298,MATCH(' Scheme allowance'!$B101,Company_Input!$B$5:$B$298,0),MATCH(L$4,Company_Input!$Z$4:$AC$4,0)),"0"),"-")*$H101</f>
        <v>0</v>
      </c>
      <c r="M101" s="66" t="str">
        <f>_xlfn.IFNA(IF($F101="Y",INDEX(Company_Input!$W$5:$W$298,MATCH(' Scheme allowance'!$B101,Company_Input!$B$5:$B$298,0),MATCH(M$4,Company_Input!$W$4,0)),"-"),"-")</f>
        <v>-</v>
      </c>
    </row>
    <row r="102" spans="2:13">
      <c r="B102" s="66" t="str">
        <f>Company_Input!B102</f>
        <v>Scheme 98</v>
      </c>
      <c r="C102" s="66" t="str">
        <f>INDEX(Company_Input!$C$5:$C$350,MATCH(' Scheme allowance'!$B102,Company_Input!$B$5:$B$350,0))</f>
        <v>£m</v>
      </c>
      <c r="D102" s="66">
        <f>INDEX(Company_Input!$D$5:$D$350,MATCH(' Scheme allowance'!$B102,Company_Input!$B$5:$B$350,0))</f>
        <v>3</v>
      </c>
      <c r="E102" s="161">
        <f>INDEX(Company_Input!$X$5:X$350,MATCH(' Scheme allowance'!$B102,Company_Input!$B$5:$B$350,0))</f>
        <v>0</v>
      </c>
      <c r="F102" s="66"/>
      <c r="H102" s="66" t="str">
        <f>_xlfn.IFNA(INDEX(Ofwat_Input!$C$22:$C$31,MATCH(' Scheme allowance'!$E102,Ofwat_Input!B$22:B$31,0)),"0")</f>
        <v>0</v>
      </c>
      <c r="I102" s="66">
        <f>_xlfn.IFNA(IF($F102="Y",INDEX(Company_Input!$Z$5:$AC$298,MATCH(' Scheme allowance'!$B102,Company_Input!$B$5:$B$298,0),MATCH(I$4,Company_Input!$Z$4:$AC$4,0)),"0"),"-")*$H102</f>
        <v>0</v>
      </c>
      <c r="J102" s="66">
        <f>_xlfn.IFNA(IF($F102="Y",INDEX(Company_Input!$Z$5:$AC$298,MATCH(' Scheme allowance'!$B102,Company_Input!$B$5:$B$298,0),MATCH(J$4,Company_Input!$Z$4:$AC$4,0)),"0"),"-")*$H102</f>
        <v>0</v>
      </c>
      <c r="K102" s="66">
        <f>_xlfn.IFNA(IF($F102="Y",INDEX(Company_Input!$Z$5:$AC$298,MATCH(' Scheme allowance'!$B102,Company_Input!$B$5:$B$298,0),MATCH(K$4,Company_Input!$Z$4:$AC$4,0)),"0"),"-")*$H102</f>
        <v>0</v>
      </c>
      <c r="L102" s="66">
        <f>_xlfn.IFNA(IF($F102="Y",INDEX(Company_Input!$Z$5:$AC$298,MATCH(' Scheme allowance'!$B102,Company_Input!$B$5:$B$298,0),MATCH(L$4,Company_Input!$Z$4:$AC$4,0)),"0"),"-")*$H102</f>
        <v>0</v>
      </c>
      <c r="M102" s="66" t="str">
        <f>_xlfn.IFNA(IF($F102="Y",INDEX(Company_Input!$W$5:$W$298,MATCH(' Scheme allowance'!$B102,Company_Input!$B$5:$B$298,0),MATCH(M$4,Company_Input!$W$4,0)),"-"),"-")</f>
        <v>-</v>
      </c>
    </row>
    <row r="103" spans="2:13">
      <c r="B103" s="66" t="str">
        <f>Company_Input!B103</f>
        <v>Scheme 99</v>
      </c>
      <c r="C103" s="66" t="str">
        <f>INDEX(Company_Input!$C$5:$C$350,MATCH(' Scheme allowance'!$B103,Company_Input!$B$5:$B$350,0))</f>
        <v>£m</v>
      </c>
      <c r="D103" s="66">
        <f>INDEX(Company_Input!$D$5:$D$350,MATCH(' Scheme allowance'!$B103,Company_Input!$B$5:$B$350,0))</f>
        <v>3</v>
      </c>
      <c r="E103" s="161">
        <f>INDEX(Company_Input!$X$5:X$350,MATCH(' Scheme allowance'!$B103,Company_Input!$B$5:$B$350,0))</f>
        <v>0</v>
      </c>
      <c r="F103" s="66"/>
      <c r="H103" s="66" t="str">
        <f>_xlfn.IFNA(INDEX(Ofwat_Input!$C$22:$C$31,MATCH(' Scheme allowance'!$E103,Ofwat_Input!B$22:B$31,0)),"0")</f>
        <v>0</v>
      </c>
      <c r="I103" s="66">
        <f>_xlfn.IFNA(IF($F103="Y",INDEX(Company_Input!$Z$5:$AC$298,MATCH(' Scheme allowance'!$B103,Company_Input!$B$5:$B$298,0),MATCH(I$4,Company_Input!$Z$4:$AC$4,0)),"0"),"-")*$H103</f>
        <v>0</v>
      </c>
      <c r="J103" s="66">
        <f>_xlfn.IFNA(IF($F103="Y",INDEX(Company_Input!$Z$5:$AC$298,MATCH(' Scheme allowance'!$B103,Company_Input!$B$5:$B$298,0),MATCH(J$4,Company_Input!$Z$4:$AC$4,0)),"0"),"-")*$H103</f>
        <v>0</v>
      </c>
      <c r="K103" s="66">
        <f>_xlfn.IFNA(IF($F103="Y",INDEX(Company_Input!$Z$5:$AC$298,MATCH(' Scheme allowance'!$B103,Company_Input!$B$5:$B$298,0),MATCH(K$4,Company_Input!$Z$4:$AC$4,0)),"0"),"-")*$H103</f>
        <v>0</v>
      </c>
      <c r="L103" s="66">
        <f>_xlfn.IFNA(IF($F103="Y",INDEX(Company_Input!$Z$5:$AC$298,MATCH(' Scheme allowance'!$B103,Company_Input!$B$5:$B$298,0),MATCH(L$4,Company_Input!$Z$4:$AC$4,0)),"0"),"-")*$H103</f>
        <v>0</v>
      </c>
      <c r="M103" s="66" t="str">
        <f>_xlfn.IFNA(IF($F103="Y",INDEX(Company_Input!$W$5:$W$298,MATCH(' Scheme allowance'!$B103,Company_Input!$B$5:$B$298,0),MATCH(M$4,Company_Input!$W$4,0)),"-"),"-")</f>
        <v>-</v>
      </c>
    </row>
    <row r="104" spans="2:13">
      <c r="B104" s="66" t="str">
        <f>Company_Input!B104</f>
        <v>Scheme 100</v>
      </c>
      <c r="C104" s="66" t="str">
        <f>INDEX(Company_Input!$C$5:$C$350,MATCH(' Scheme allowance'!$B104,Company_Input!$B$5:$B$350,0))</f>
        <v>£m</v>
      </c>
      <c r="D104" s="66">
        <f>INDEX(Company_Input!$D$5:$D$350,MATCH(' Scheme allowance'!$B104,Company_Input!$B$5:$B$350,0))</f>
        <v>3</v>
      </c>
      <c r="E104" s="161">
        <f>INDEX(Company_Input!$X$5:X$350,MATCH(' Scheme allowance'!$B104,Company_Input!$B$5:$B$350,0))</f>
        <v>0</v>
      </c>
      <c r="F104" s="66"/>
      <c r="H104" s="66" t="str">
        <f>_xlfn.IFNA(INDEX(Ofwat_Input!$C$22:$C$31,MATCH(' Scheme allowance'!$E104,Ofwat_Input!B$22:B$31,0)),"0")</f>
        <v>0</v>
      </c>
      <c r="I104" s="66">
        <f>_xlfn.IFNA(IF($F104="Y",INDEX(Company_Input!$Z$5:$AC$298,MATCH(' Scheme allowance'!$B104,Company_Input!$B$5:$B$298,0),MATCH(I$4,Company_Input!$Z$4:$AC$4,0)),"0"),"-")*$H104</f>
        <v>0</v>
      </c>
      <c r="J104" s="66">
        <f>_xlfn.IFNA(IF($F104="Y",INDEX(Company_Input!$Z$5:$AC$298,MATCH(' Scheme allowance'!$B104,Company_Input!$B$5:$B$298,0),MATCH(J$4,Company_Input!$Z$4:$AC$4,0)),"0"),"-")*$H104</f>
        <v>0</v>
      </c>
      <c r="K104" s="66">
        <f>_xlfn.IFNA(IF($F104="Y",INDEX(Company_Input!$Z$5:$AC$298,MATCH(' Scheme allowance'!$B104,Company_Input!$B$5:$B$298,0),MATCH(K$4,Company_Input!$Z$4:$AC$4,0)),"0"),"-")*$H104</f>
        <v>0</v>
      </c>
      <c r="L104" s="66">
        <f>_xlfn.IFNA(IF($F104="Y",INDEX(Company_Input!$Z$5:$AC$298,MATCH(' Scheme allowance'!$B104,Company_Input!$B$5:$B$298,0),MATCH(L$4,Company_Input!$Z$4:$AC$4,0)),"0"),"-")*$H104</f>
        <v>0</v>
      </c>
      <c r="M104" s="66" t="str">
        <f>_xlfn.IFNA(IF($F104="Y",INDEX(Company_Input!$W$5:$W$298,MATCH(' Scheme allowance'!$B104,Company_Input!$B$5:$B$298,0),MATCH(M$4,Company_Input!$W$4,0)),"-"),"-")</f>
        <v>-</v>
      </c>
    </row>
    <row r="105" spans="2:13">
      <c r="B105" s="66" t="str">
        <f>Company_Input!B105</f>
        <v>Scheme 101</v>
      </c>
      <c r="C105" s="66" t="str">
        <f>INDEX(Company_Input!$C$5:$C$350,MATCH(' Scheme allowance'!$B105,Company_Input!$B$5:$B$350,0))</f>
        <v>£m</v>
      </c>
      <c r="D105" s="66">
        <f>INDEX(Company_Input!$D$5:$D$350,MATCH(' Scheme allowance'!$B105,Company_Input!$B$5:$B$350,0))</f>
        <v>3</v>
      </c>
      <c r="E105" s="161">
        <f>INDEX(Company_Input!$X$5:X$350,MATCH(' Scheme allowance'!$B105,Company_Input!$B$5:$B$350,0))</f>
        <v>0</v>
      </c>
      <c r="F105" s="66"/>
      <c r="H105" s="66" t="str">
        <f>_xlfn.IFNA(INDEX(Ofwat_Input!$C$22:$C$31,MATCH(' Scheme allowance'!$E105,Ofwat_Input!B$22:B$31,0)),"0")</f>
        <v>0</v>
      </c>
      <c r="I105" s="66">
        <f>_xlfn.IFNA(IF($F105="Y",INDEX(Company_Input!$Z$5:$AC$298,MATCH(' Scheme allowance'!$B105,Company_Input!$B$5:$B$298,0),MATCH(I$4,Company_Input!$Z$4:$AC$4,0)),"0"),"-")*$H105</f>
        <v>0</v>
      </c>
      <c r="J105" s="66">
        <f>_xlfn.IFNA(IF($F105="Y",INDEX(Company_Input!$Z$5:$AC$298,MATCH(' Scheme allowance'!$B105,Company_Input!$B$5:$B$298,0),MATCH(J$4,Company_Input!$Z$4:$AC$4,0)),"0"),"-")*$H105</f>
        <v>0</v>
      </c>
      <c r="K105" s="66">
        <f>_xlfn.IFNA(IF($F105="Y",INDEX(Company_Input!$Z$5:$AC$298,MATCH(' Scheme allowance'!$B105,Company_Input!$B$5:$B$298,0),MATCH(K$4,Company_Input!$Z$4:$AC$4,0)),"0"),"-")*$H105</f>
        <v>0</v>
      </c>
      <c r="L105" s="66">
        <f>_xlfn.IFNA(IF($F105="Y",INDEX(Company_Input!$Z$5:$AC$298,MATCH(' Scheme allowance'!$B105,Company_Input!$B$5:$B$298,0),MATCH(L$4,Company_Input!$Z$4:$AC$4,0)),"0"),"-")*$H105</f>
        <v>0</v>
      </c>
      <c r="M105" s="66" t="str">
        <f>_xlfn.IFNA(IF($F105="Y",INDEX(Company_Input!$W$5:$W$298,MATCH(' Scheme allowance'!$B105,Company_Input!$B$5:$B$298,0),MATCH(M$4,Company_Input!$W$4,0)),"-"),"-")</f>
        <v>-</v>
      </c>
    </row>
    <row r="106" spans="2:13">
      <c r="B106" s="66" t="str">
        <f>Company_Input!B106</f>
        <v>Scheme 102</v>
      </c>
      <c r="C106" s="66" t="str">
        <f>INDEX(Company_Input!$C$5:$C$350,MATCH(' Scheme allowance'!$B106,Company_Input!$B$5:$B$350,0))</f>
        <v>£m</v>
      </c>
      <c r="D106" s="66">
        <f>INDEX(Company_Input!$D$5:$D$350,MATCH(' Scheme allowance'!$B106,Company_Input!$B$5:$B$350,0))</f>
        <v>3</v>
      </c>
      <c r="E106" s="161">
        <f>INDEX(Company_Input!$X$5:X$350,MATCH(' Scheme allowance'!$B106,Company_Input!$B$5:$B$350,0))</f>
        <v>0</v>
      </c>
      <c r="F106" s="66"/>
      <c r="H106" s="66" t="str">
        <f>_xlfn.IFNA(INDEX(Ofwat_Input!$C$22:$C$31,MATCH(' Scheme allowance'!$E106,Ofwat_Input!B$22:B$31,0)),"0")</f>
        <v>0</v>
      </c>
      <c r="I106" s="66">
        <f>_xlfn.IFNA(IF($F106="Y",INDEX(Company_Input!$Z$5:$AC$298,MATCH(' Scheme allowance'!$B106,Company_Input!$B$5:$B$298,0),MATCH(I$4,Company_Input!$Z$4:$AC$4,0)),"0"),"-")*$H106</f>
        <v>0</v>
      </c>
      <c r="J106" s="66">
        <f>_xlfn.IFNA(IF($F106="Y",INDEX(Company_Input!$Z$5:$AC$298,MATCH(' Scheme allowance'!$B106,Company_Input!$B$5:$B$298,0),MATCH(J$4,Company_Input!$Z$4:$AC$4,0)),"0"),"-")*$H106</f>
        <v>0</v>
      </c>
      <c r="K106" s="66">
        <f>_xlfn.IFNA(IF($F106="Y",INDEX(Company_Input!$Z$5:$AC$298,MATCH(' Scheme allowance'!$B106,Company_Input!$B$5:$B$298,0),MATCH(K$4,Company_Input!$Z$4:$AC$4,0)),"0"),"-")*$H106</f>
        <v>0</v>
      </c>
      <c r="L106" s="66">
        <f>_xlfn.IFNA(IF($F106="Y",INDEX(Company_Input!$Z$5:$AC$298,MATCH(' Scheme allowance'!$B106,Company_Input!$B$5:$B$298,0),MATCH(L$4,Company_Input!$Z$4:$AC$4,0)),"0"),"-")*$H106</f>
        <v>0</v>
      </c>
      <c r="M106" s="66" t="str">
        <f>_xlfn.IFNA(IF($F106="Y",INDEX(Company_Input!$W$5:$W$298,MATCH(' Scheme allowance'!$B106,Company_Input!$B$5:$B$298,0),MATCH(M$4,Company_Input!$W$4,0)),"-"),"-")</f>
        <v>-</v>
      </c>
    </row>
    <row r="107" spans="2:13">
      <c r="B107" s="66" t="str">
        <f>Company_Input!B107</f>
        <v>Scheme 103</v>
      </c>
      <c r="C107" s="66" t="str">
        <f>INDEX(Company_Input!$C$5:$C$350,MATCH(' Scheme allowance'!$B107,Company_Input!$B$5:$B$350,0))</f>
        <v>£m</v>
      </c>
      <c r="D107" s="66">
        <f>INDEX(Company_Input!$D$5:$D$350,MATCH(' Scheme allowance'!$B107,Company_Input!$B$5:$B$350,0))</f>
        <v>3</v>
      </c>
      <c r="E107" s="161">
        <f>INDEX(Company_Input!$X$5:X$350,MATCH(' Scheme allowance'!$B107,Company_Input!$B$5:$B$350,0))</f>
        <v>0</v>
      </c>
      <c r="F107" s="66"/>
      <c r="H107" s="66" t="str">
        <f>_xlfn.IFNA(INDEX(Ofwat_Input!$C$22:$C$31,MATCH(' Scheme allowance'!$E107,Ofwat_Input!B$22:B$31,0)),"0")</f>
        <v>0</v>
      </c>
      <c r="I107" s="66">
        <f>_xlfn.IFNA(IF($F107="Y",INDEX(Company_Input!$Z$5:$AC$298,MATCH(' Scheme allowance'!$B107,Company_Input!$B$5:$B$298,0),MATCH(I$4,Company_Input!$Z$4:$AC$4,0)),"0"),"-")*$H107</f>
        <v>0</v>
      </c>
      <c r="J107" s="66">
        <f>_xlfn.IFNA(IF($F107="Y",INDEX(Company_Input!$Z$5:$AC$298,MATCH(' Scheme allowance'!$B107,Company_Input!$B$5:$B$298,0),MATCH(J$4,Company_Input!$Z$4:$AC$4,0)),"0"),"-")*$H107</f>
        <v>0</v>
      </c>
      <c r="K107" s="66">
        <f>_xlfn.IFNA(IF($F107="Y",INDEX(Company_Input!$Z$5:$AC$298,MATCH(' Scheme allowance'!$B107,Company_Input!$B$5:$B$298,0),MATCH(K$4,Company_Input!$Z$4:$AC$4,0)),"0"),"-")*$H107</f>
        <v>0</v>
      </c>
      <c r="L107" s="66">
        <f>_xlfn.IFNA(IF($F107="Y",INDEX(Company_Input!$Z$5:$AC$298,MATCH(' Scheme allowance'!$B107,Company_Input!$B$5:$B$298,0),MATCH(L$4,Company_Input!$Z$4:$AC$4,0)),"0"),"-")*$H107</f>
        <v>0</v>
      </c>
      <c r="M107" s="66" t="str">
        <f>_xlfn.IFNA(IF($F107="Y",INDEX(Company_Input!$W$5:$W$298,MATCH(' Scheme allowance'!$B107,Company_Input!$B$5:$B$298,0),MATCH(M$4,Company_Input!$W$4,0)),"-"),"-")</f>
        <v>-</v>
      </c>
    </row>
    <row r="108" spans="2:13">
      <c r="B108" s="66" t="str">
        <f>Company_Input!B108</f>
        <v>Scheme 104</v>
      </c>
      <c r="C108" s="66" t="str">
        <f>INDEX(Company_Input!$C$5:$C$350,MATCH(' Scheme allowance'!$B108,Company_Input!$B$5:$B$350,0))</f>
        <v>£m</v>
      </c>
      <c r="D108" s="66">
        <f>INDEX(Company_Input!$D$5:$D$350,MATCH(' Scheme allowance'!$B108,Company_Input!$B$5:$B$350,0))</f>
        <v>3</v>
      </c>
      <c r="E108" s="161">
        <f>INDEX(Company_Input!$X$5:X$350,MATCH(' Scheme allowance'!$B108,Company_Input!$B$5:$B$350,0))</f>
        <v>0</v>
      </c>
      <c r="F108" s="66"/>
      <c r="H108" s="66" t="str">
        <f>_xlfn.IFNA(INDEX(Ofwat_Input!$C$22:$C$31,MATCH(' Scheme allowance'!$E108,Ofwat_Input!B$22:B$31,0)),"0")</f>
        <v>0</v>
      </c>
      <c r="I108" s="66">
        <f>_xlfn.IFNA(IF($F108="Y",INDEX(Company_Input!$Z$5:$AC$298,MATCH(' Scheme allowance'!$B108,Company_Input!$B$5:$B$298,0),MATCH(I$4,Company_Input!$Z$4:$AC$4,0)),"0"),"-")*$H108</f>
        <v>0</v>
      </c>
      <c r="J108" s="66">
        <f>_xlfn.IFNA(IF($F108="Y",INDEX(Company_Input!$Z$5:$AC$298,MATCH(' Scheme allowance'!$B108,Company_Input!$B$5:$B$298,0),MATCH(J$4,Company_Input!$Z$4:$AC$4,0)),"0"),"-")*$H108</f>
        <v>0</v>
      </c>
      <c r="K108" s="66">
        <f>_xlfn.IFNA(IF($F108="Y",INDEX(Company_Input!$Z$5:$AC$298,MATCH(' Scheme allowance'!$B108,Company_Input!$B$5:$B$298,0),MATCH(K$4,Company_Input!$Z$4:$AC$4,0)),"0"),"-")*$H108</f>
        <v>0</v>
      </c>
      <c r="L108" s="66">
        <f>_xlfn.IFNA(IF($F108="Y",INDEX(Company_Input!$Z$5:$AC$298,MATCH(' Scheme allowance'!$B108,Company_Input!$B$5:$B$298,0),MATCH(L$4,Company_Input!$Z$4:$AC$4,0)),"0"),"-")*$H108</f>
        <v>0</v>
      </c>
      <c r="M108" s="66" t="str">
        <f>_xlfn.IFNA(IF($F108="Y",INDEX(Company_Input!$W$5:$W$298,MATCH(' Scheme allowance'!$B108,Company_Input!$B$5:$B$298,0),MATCH(M$4,Company_Input!$W$4,0)),"-"),"-")</f>
        <v>-</v>
      </c>
    </row>
    <row r="109" spans="2:13">
      <c r="B109" s="66" t="str">
        <f>Company_Input!B109</f>
        <v>Scheme 105</v>
      </c>
      <c r="C109" s="66" t="str">
        <f>INDEX(Company_Input!$C$5:$C$350,MATCH(' Scheme allowance'!$B109,Company_Input!$B$5:$B$350,0))</f>
        <v>£m</v>
      </c>
      <c r="D109" s="66">
        <f>INDEX(Company_Input!$D$5:$D$350,MATCH(' Scheme allowance'!$B109,Company_Input!$B$5:$B$350,0))</f>
        <v>3</v>
      </c>
      <c r="E109" s="161">
        <f>INDEX(Company_Input!$X$5:X$350,MATCH(' Scheme allowance'!$B109,Company_Input!$B$5:$B$350,0))</f>
        <v>0</v>
      </c>
      <c r="F109" s="66"/>
      <c r="H109" s="66" t="str">
        <f>_xlfn.IFNA(INDEX(Ofwat_Input!$C$22:$C$31,MATCH(' Scheme allowance'!$E109,Ofwat_Input!B$22:B$31,0)),"0")</f>
        <v>0</v>
      </c>
      <c r="I109" s="66">
        <f>_xlfn.IFNA(IF($F109="Y",INDEX(Company_Input!$Z$5:$AC$298,MATCH(' Scheme allowance'!$B109,Company_Input!$B$5:$B$298,0),MATCH(I$4,Company_Input!$Z$4:$AC$4,0)),"0"),"-")*$H109</f>
        <v>0</v>
      </c>
      <c r="J109" s="66">
        <f>_xlfn.IFNA(IF($F109="Y",INDEX(Company_Input!$Z$5:$AC$298,MATCH(' Scheme allowance'!$B109,Company_Input!$B$5:$B$298,0),MATCH(J$4,Company_Input!$Z$4:$AC$4,0)),"0"),"-")*$H109</f>
        <v>0</v>
      </c>
      <c r="K109" s="66">
        <f>_xlfn.IFNA(IF($F109="Y",INDEX(Company_Input!$Z$5:$AC$298,MATCH(' Scheme allowance'!$B109,Company_Input!$B$5:$B$298,0),MATCH(K$4,Company_Input!$Z$4:$AC$4,0)),"0"),"-")*$H109</f>
        <v>0</v>
      </c>
      <c r="L109" s="66">
        <f>_xlfn.IFNA(IF($F109="Y",INDEX(Company_Input!$Z$5:$AC$298,MATCH(' Scheme allowance'!$B109,Company_Input!$B$5:$B$298,0),MATCH(L$4,Company_Input!$Z$4:$AC$4,0)),"0"),"-")*$H109</f>
        <v>0</v>
      </c>
      <c r="M109" s="66" t="str">
        <f>_xlfn.IFNA(IF($F109="Y",INDEX(Company_Input!$W$5:$W$298,MATCH(' Scheme allowance'!$B109,Company_Input!$B$5:$B$298,0),MATCH(M$4,Company_Input!$W$4,0)),"-"),"-")</f>
        <v>-</v>
      </c>
    </row>
    <row r="110" spans="2:13">
      <c r="B110" s="66" t="str">
        <f>Company_Input!B110</f>
        <v>Scheme 106</v>
      </c>
      <c r="C110" s="66" t="str">
        <f>INDEX(Company_Input!$C$5:$C$350,MATCH(' Scheme allowance'!$B110,Company_Input!$B$5:$B$350,0))</f>
        <v>£m</v>
      </c>
      <c r="D110" s="66">
        <f>INDEX(Company_Input!$D$5:$D$350,MATCH(' Scheme allowance'!$B110,Company_Input!$B$5:$B$350,0))</f>
        <v>3</v>
      </c>
      <c r="E110" s="161">
        <f>INDEX(Company_Input!$X$5:X$350,MATCH(' Scheme allowance'!$B110,Company_Input!$B$5:$B$350,0))</f>
        <v>0</v>
      </c>
      <c r="F110" s="66"/>
      <c r="H110" s="66" t="str">
        <f>_xlfn.IFNA(INDEX(Ofwat_Input!$C$22:$C$31,MATCH(' Scheme allowance'!$E110,Ofwat_Input!B$22:B$31,0)),"0")</f>
        <v>0</v>
      </c>
      <c r="I110" s="66">
        <f>_xlfn.IFNA(IF($F110="Y",INDEX(Company_Input!$Z$5:$AC$298,MATCH(' Scheme allowance'!$B110,Company_Input!$B$5:$B$298,0),MATCH(I$4,Company_Input!$Z$4:$AC$4,0)),"0"),"-")*$H110</f>
        <v>0</v>
      </c>
      <c r="J110" s="66">
        <f>_xlfn.IFNA(IF($F110="Y",INDEX(Company_Input!$Z$5:$AC$298,MATCH(' Scheme allowance'!$B110,Company_Input!$B$5:$B$298,0),MATCH(J$4,Company_Input!$Z$4:$AC$4,0)),"0"),"-")*$H110</f>
        <v>0</v>
      </c>
      <c r="K110" s="66">
        <f>_xlfn.IFNA(IF($F110="Y",INDEX(Company_Input!$Z$5:$AC$298,MATCH(' Scheme allowance'!$B110,Company_Input!$B$5:$B$298,0),MATCH(K$4,Company_Input!$Z$4:$AC$4,0)),"0"),"-")*$H110</f>
        <v>0</v>
      </c>
      <c r="L110" s="66">
        <f>_xlfn.IFNA(IF($F110="Y",INDEX(Company_Input!$Z$5:$AC$298,MATCH(' Scheme allowance'!$B110,Company_Input!$B$5:$B$298,0),MATCH(L$4,Company_Input!$Z$4:$AC$4,0)),"0"),"-")*$H110</f>
        <v>0</v>
      </c>
      <c r="M110" s="66" t="str">
        <f>_xlfn.IFNA(IF($F110="Y",INDEX(Company_Input!$W$5:$W$298,MATCH(' Scheme allowance'!$B110,Company_Input!$B$5:$B$298,0),MATCH(M$4,Company_Input!$W$4,0)),"-"),"-")</f>
        <v>-</v>
      </c>
    </row>
    <row r="111" spans="2:13">
      <c r="B111" s="66" t="str">
        <f>Company_Input!B111</f>
        <v>Scheme 107</v>
      </c>
      <c r="C111" s="66" t="str">
        <f>INDEX(Company_Input!$C$5:$C$350,MATCH(' Scheme allowance'!$B111,Company_Input!$B$5:$B$350,0))</f>
        <v>£m</v>
      </c>
      <c r="D111" s="66">
        <f>INDEX(Company_Input!$D$5:$D$350,MATCH(' Scheme allowance'!$B111,Company_Input!$B$5:$B$350,0))</f>
        <v>3</v>
      </c>
      <c r="E111" s="161">
        <f>INDEX(Company_Input!$X$5:X$350,MATCH(' Scheme allowance'!$B111,Company_Input!$B$5:$B$350,0))</f>
        <v>0</v>
      </c>
      <c r="F111" s="66"/>
      <c r="H111" s="66" t="str">
        <f>_xlfn.IFNA(INDEX(Ofwat_Input!$C$22:$C$31,MATCH(' Scheme allowance'!$E111,Ofwat_Input!B$22:B$31,0)),"0")</f>
        <v>0</v>
      </c>
      <c r="I111" s="66">
        <f>_xlfn.IFNA(IF($F111="Y",INDEX(Company_Input!$Z$5:$AC$298,MATCH(' Scheme allowance'!$B111,Company_Input!$B$5:$B$298,0),MATCH(I$4,Company_Input!$Z$4:$AC$4,0)),"0"),"-")*$H111</f>
        <v>0</v>
      </c>
      <c r="J111" s="66">
        <f>_xlfn.IFNA(IF($F111="Y",INDEX(Company_Input!$Z$5:$AC$298,MATCH(' Scheme allowance'!$B111,Company_Input!$B$5:$B$298,0),MATCH(J$4,Company_Input!$Z$4:$AC$4,0)),"0"),"-")*$H111</f>
        <v>0</v>
      </c>
      <c r="K111" s="66">
        <f>_xlfn.IFNA(IF($F111="Y",INDEX(Company_Input!$Z$5:$AC$298,MATCH(' Scheme allowance'!$B111,Company_Input!$B$5:$B$298,0),MATCH(K$4,Company_Input!$Z$4:$AC$4,0)),"0"),"-")*$H111</f>
        <v>0</v>
      </c>
      <c r="L111" s="66">
        <f>_xlfn.IFNA(IF($F111="Y",INDEX(Company_Input!$Z$5:$AC$298,MATCH(' Scheme allowance'!$B111,Company_Input!$B$5:$B$298,0),MATCH(L$4,Company_Input!$Z$4:$AC$4,0)),"0"),"-")*$H111</f>
        <v>0</v>
      </c>
      <c r="M111" s="66" t="str">
        <f>_xlfn.IFNA(IF($F111="Y",INDEX(Company_Input!$W$5:$W$298,MATCH(' Scheme allowance'!$B111,Company_Input!$B$5:$B$298,0),MATCH(M$4,Company_Input!$W$4,0)),"-"),"-")</f>
        <v>-</v>
      </c>
    </row>
    <row r="112" spans="2:13">
      <c r="B112" s="66" t="str">
        <f>Company_Input!B112</f>
        <v>Scheme 108</v>
      </c>
      <c r="C112" s="66" t="str">
        <f>INDEX(Company_Input!$C$5:$C$350,MATCH(' Scheme allowance'!$B112,Company_Input!$B$5:$B$350,0))</f>
        <v>£m</v>
      </c>
      <c r="D112" s="66">
        <f>INDEX(Company_Input!$D$5:$D$350,MATCH(' Scheme allowance'!$B112,Company_Input!$B$5:$B$350,0))</f>
        <v>3</v>
      </c>
      <c r="E112" s="161">
        <f>INDEX(Company_Input!$X$5:X$350,MATCH(' Scheme allowance'!$B112,Company_Input!$B$5:$B$350,0))</f>
        <v>0</v>
      </c>
      <c r="F112" s="66"/>
      <c r="H112" s="66" t="str">
        <f>_xlfn.IFNA(INDEX(Ofwat_Input!$C$22:$C$31,MATCH(' Scheme allowance'!$E112,Ofwat_Input!B$22:B$31,0)),"0")</f>
        <v>0</v>
      </c>
      <c r="I112" s="66">
        <f>_xlfn.IFNA(IF($F112="Y",INDEX(Company_Input!$Z$5:$AC$298,MATCH(' Scheme allowance'!$B112,Company_Input!$B$5:$B$298,0),MATCH(I$4,Company_Input!$Z$4:$AC$4,0)),"0"),"-")*$H112</f>
        <v>0</v>
      </c>
      <c r="J112" s="66">
        <f>_xlfn.IFNA(IF($F112="Y",INDEX(Company_Input!$Z$5:$AC$298,MATCH(' Scheme allowance'!$B112,Company_Input!$B$5:$B$298,0),MATCH(J$4,Company_Input!$Z$4:$AC$4,0)),"0"),"-")*$H112</f>
        <v>0</v>
      </c>
      <c r="K112" s="66">
        <f>_xlfn.IFNA(IF($F112="Y",INDEX(Company_Input!$Z$5:$AC$298,MATCH(' Scheme allowance'!$B112,Company_Input!$B$5:$B$298,0),MATCH(K$4,Company_Input!$Z$4:$AC$4,0)),"0"),"-")*$H112</f>
        <v>0</v>
      </c>
      <c r="L112" s="66">
        <f>_xlfn.IFNA(IF($F112="Y",INDEX(Company_Input!$Z$5:$AC$298,MATCH(' Scheme allowance'!$B112,Company_Input!$B$5:$B$298,0),MATCH(L$4,Company_Input!$Z$4:$AC$4,0)),"0"),"-")*$H112</f>
        <v>0</v>
      </c>
      <c r="M112" s="66" t="str">
        <f>_xlfn.IFNA(IF($F112="Y",INDEX(Company_Input!$W$5:$W$298,MATCH(' Scheme allowance'!$B112,Company_Input!$B$5:$B$298,0),MATCH(M$4,Company_Input!$W$4,0)),"-"),"-")</f>
        <v>-</v>
      </c>
    </row>
    <row r="113" spans="2:13">
      <c r="B113" s="66" t="str">
        <f>Company_Input!B113</f>
        <v>Scheme 109</v>
      </c>
      <c r="C113" s="66" t="str">
        <f>INDEX(Company_Input!$C$5:$C$350,MATCH(' Scheme allowance'!$B113,Company_Input!$B$5:$B$350,0))</f>
        <v>£m</v>
      </c>
      <c r="D113" s="66">
        <f>INDEX(Company_Input!$D$5:$D$350,MATCH(' Scheme allowance'!$B113,Company_Input!$B$5:$B$350,0))</f>
        <v>3</v>
      </c>
      <c r="E113" s="161">
        <f>INDEX(Company_Input!$X$5:X$350,MATCH(' Scheme allowance'!$B113,Company_Input!$B$5:$B$350,0))</f>
        <v>0</v>
      </c>
      <c r="F113" s="66"/>
      <c r="H113" s="66" t="str">
        <f>_xlfn.IFNA(INDEX(Ofwat_Input!$C$22:$C$31,MATCH(' Scheme allowance'!$E113,Ofwat_Input!B$22:B$31,0)),"0")</f>
        <v>0</v>
      </c>
      <c r="I113" s="66">
        <f>_xlfn.IFNA(IF($F113="Y",INDEX(Company_Input!$Z$5:$AC$298,MATCH(' Scheme allowance'!$B113,Company_Input!$B$5:$B$298,0),MATCH(I$4,Company_Input!$Z$4:$AC$4,0)),"0"),"-")*$H113</f>
        <v>0</v>
      </c>
      <c r="J113" s="66">
        <f>_xlfn.IFNA(IF($F113="Y",INDEX(Company_Input!$Z$5:$AC$298,MATCH(' Scheme allowance'!$B113,Company_Input!$B$5:$B$298,0),MATCH(J$4,Company_Input!$Z$4:$AC$4,0)),"0"),"-")*$H113</f>
        <v>0</v>
      </c>
      <c r="K113" s="66">
        <f>_xlfn.IFNA(IF($F113="Y",INDEX(Company_Input!$Z$5:$AC$298,MATCH(' Scheme allowance'!$B113,Company_Input!$B$5:$B$298,0),MATCH(K$4,Company_Input!$Z$4:$AC$4,0)),"0"),"-")*$H113</f>
        <v>0</v>
      </c>
      <c r="L113" s="66">
        <f>_xlfn.IFNA(IF($F113="Y",INDEX(Company_Input!$Z$5:$AC$298,MATCH(' Scheme allowance'!$B113,Company_Input!$B$5:$B$298,0),MATCH(L$4,Company_Input!$Z$4:$AC$4,0)),"0"),"-")*$H113</f>
        <v>0</v>
      </c>
      <c r="M113" s="66" t="str">
        <f>_xlfn.IFNA(IF($F113="Y",INDEX(Company_Input!$W$5:$W$298,MATCH(' Scheme allowance'!$B113,Company_Input!$B$5:$B$298,0),MATCH(M$4,Company_Input!$W$4,0)),"-"),"-")</f>
        <v>-</v>
      </c>
    </row>
    <row r="114" spans="2:13">
      <c r="B114" s="66" t="str">
        <f>Company_Input!B114</f>
        <v>Scheme 110</v>
      </c>
      <c r="C114" s="66" t="str">
        <f>INDEX(Company_Input!$C$5:$C$350,MATCH(' Scheme allowance'!$B114,Company_Input!$B$5:$B$350,0))</f>
        <v>£m</v>
      </c>
      <c r="D114" s="66">
        <f>INDEX(Company_Input!$D$5:$D$350,MATCH(' Scheme allowance'!$B114,Company_Input!$B$5:$B$350,0))</f>
        <v>3</v>
      </c>
      <c r="E114" s="161">
        <f>INDEX(Company_Input!$X$5:X$350,MATCH(' Scheme allowance'!$B114,Company_Input!$B$5:$B$350,0))</f>
        <v>0</v>
      </c>
      <c r="F114" s="66"/>
      <c r="H114" s="66" t="str">
        <f>_xlfn.IFNA(INDEX(Ofwat_Input!$C$22:$C$31,MATCH(' Scheme allowance'!$E114,Ofwat_Input!B$22:B$31,0)),"0")</f>
        <v>0</v>
      </c>
      <c r="I114" s="66">
        <f>_xlfn.IFNA(IF($F114="Y",INDEX(Company_Input!$Z$5:$AC$298,MATCH(' Scheme allowance'!$B114,Company_Input!$B$5:$B$298,0),MATCH(I$4,Company_Input!$Z$4:$AC$4,0)),"0"),"-")*$H114</f>
        <v>0</v>
      </c>
      <c r="J114" s="66">
        <f>_xlfn.IFNA(IF($F114="Y",INDEX(Company_Input!$Z$5:$AC$298,MATCH(' Scheme allowance'!$B114,Company_Input!$B$5:$B$298,0),MATCH(J$4,Company_Input!$Z$4:$AC$4,0)),"0"),"-")*$H114</f>
        <v>0</v>
      </c>
      <c r="K114" s="66">
        <f>_xlfn.IFNA(IF($F114="Y",INDEX(Company_Input!$Z$5:$AC$298,MATCH(' Scheme allowance'!$B114,Company_Input!$B$5:$B$298,0),MATCH(K$4,Company_Input!$Z$4:$AC$4,0)),"0"),"-")*$H114</f>
        <v>0</v>
      </c>
      <c r="L114" s="66">
        <f>_xlfn.IFNA(IF($F114="Y",INDEX(Company_Input!$Z$5:$AC$298,MATCH(' Scheme allowance'!$B114,Company_Input!$B$5:$B$298,0),MATCH(L$4,Company_Input!$Z$4:$AC$4,0)),"0"),"-")*$H114</f>
        <v>0</v>
      </c>
      <c r="M114" s="66" t="str">
        <f>_xlfn.IFNA(IF($F114="Y",INDEX(Company_Input!$W$5:$W$298,MATCH(' Scheme allowance'!$B114,Company_Input!$B$5:$B$298,0),MATCH(M$4,Company_Input!$W$4,0)),"-"),"-")</f>
        <v>-</v>
      </c>
    </row>
    <row r="115" spans="2:13">
      <c r="B115" s="66" t="str">
        <f>Company_Input!B115</f>
        <v>Scheme 111</v>
      </c>
      <c r="C115" s="66" t="str">
        <f>INDEX(Company_Input!$C$5:$C$350,MATCH(' Scheme allowance'!$B115,Company_Input!$B$5:$B$350,0))</f>
        <v>£m</v>
      </c>
      <c r="D115" s="66">
        <f>INDEX(Company_Input!$D$5:$D$350,MATCH(' Scheme allowance'!$B115,Company_Input!$B$5:$B$350,0))</f>
        <v>3</v>
      </c>
      <c r="E115" s="161">
        <f>INDEX(Company_Input!$X$5:X$350,MATCH(' Scheme allowance'!$B115,Company_Input!$B$5:$B$350,0))</f>
        <v>0</v>
      </c>
      <c r="F115" s="66"/>
      <c r="H115" s="66" t="str">
        <f>_xlfn.IFNA(INDEX(Ofwat_Input!$C$22:$C$31,MATCH(' Scheme allowance'!$E115,Ofwat_Input!B$22:B$31,0)),"0")</f>
        <v>0</v>
      </c>
      <c r="I115" s="66">
        <f>_xlfn.IFNA(IF($F115="Y",INDEX(Company_Input!$Z$5:$AC$298,MATCH(' Scheme allowance'!$B115,Company_Input!$B$5:$B$298,0),MATCH(I$4,Company_Input!$Z$4:$AC$4,0)),"0"),"-")*$H115</f>
        <v>0</v>
      </c>
      <c r="J115" s="66">
        <f>_xlfn.IFNA(IF($F115="Y",INDEX(Company_Input!$Z$5:$AC$298,MATCH(' Scheme allowance'!$B115,Company_Input!$B$5:$B$298,0),MATCH(J$4,Company_Input!$Z$4:$AC$4,0)),"0"),"-")*$H115</f>
        <v>0</v>
      </c>
      <c r="K115" s="66">
        <f>_xlfn.IFNA(IF($F115="Y",INDEX(Company_Input!$Z$5:$AC$298,MATCH(' Scheme allowance'!$B115,Company_Input!$B$5:$B$298,0),MATCH(K$4,Company_Input!$Z$4:$AC$4,0)),"0"),"-")*$H115</f>
        <v>0</v>
      </c>
      <c r="L115" s="66">
        <f>_xlfn.IFNA(IF($F115="Y",INDEX(Company_Input!$Z$5:$AC$298,MATCH(' Scheme allowance'!$B115,Company_Input!$B$5:$B$298,0),MATCH(L$4,Company_Input!$Z$4:$AC$4,0)),"0"),"-")*$H115</f>
        <v>0</v>
      </c>
      <c r="M115" s="66" t="str">
        <f>_xlfn.IFNA(IF($F115="Y",INDEX(Company_Input!$W$5:$W$298,MATCH(' Scheme allowance'!$B115,Company_Input!$B$5:$B$298,0),MATCH(M$4,Company_Input!$W$4,0)),"-"),"-")</f>
        <v>-</v>
      </c>
    </row>
    <row r="116" spans="2:13">
      <c r="B116" s="66" t="str">
        <f>Company_Input!B116</f>
        <v>Scheme 112</v>
      </c>
      <c r="C116" s="66" t="str">
        <f>INDEX(Company_Input!$C$5:$C$350,MATCH(' Scheme allowance'!$B116,Company_Input!$B$5:$B$350,0))</f>
        <v>£m</v>
      </c>
      <c r="D116" s="66">
        <f>INDEX(Company_Input!$D$5:$D$350,MATCH(' Scheme allowance'!$B116,Company_Input!$B$5:$B$350,0))</f>
        <v>3</v>
      </c>
      <c r="E116" s="161">
        <f>INDEX(Company_Input!$X$5:X$350,MATCH(' Scheme allowance'!$B116,Company_Input!$B$5:$B$350,0))</f>
        <v>0</v>
      </c>
      <c r="F116" s="66"/>
      <c r="H116" s="66" t="str">
        <f>_xlfn.IFNA(INDEX(Ofwat_Input!$C$22:$C$31,MATCH(' Scheme allowance'!$E116,Ofwat_Input!B$22:B$31,0)),"0")</f>
        <v>0</v>
      </c>
      <c r="I116" s="66">
        <f>_xlfn.IFNA(IF($F116="Y",INDEX(Company_Input!$Z$5:$AC$298,MATCH(' Scheme allowance'!$B116,Company_Input!$B$5:$B$298,0),MATCH(I$4,Company_Input!$Z$4:$AC$4,0)),"0"),"-")*$H116</f>
        <v>0</v>
      </c>
      <c r="J116" s="66">
        <f>_xlfn.IFNA(IF($F116="Y",INDEX(Company_Input!$Z$5:$AC$298,MATCH(' Scheme allowance'!$B116,Company_Input!$B$5:$B$298,0),MATCH(J$4,Company_Input!$Z$4:$AC$4,0)),"0"),"-")*$H116</f>
        <v>0</v>
      </c>
      <c r="K116" s="66">
        <f>_xlfn.IFNA(IF($F116="Y",INDEX(Company_Input!$Z$5:$AC$298,MATCH(' Scheme allowance'!$B116,Company_Input!$B$5:$B$298,0),MATCH(K$4,Company_Input!$Z$4:$AC$4,0)),"0"),"-")*$H116</f>
        <v>0</v>
      </c>
      <c r="L116" s="66">
        <f>_xlfn.IFNA(IF($F116="Y",INDEX(Company_Input!$Z$5:$AC$298,MATCH(' Scheme allowance'!$B116,Company_Input!$B$5:$B$298,0),MATCH(L$4,Company_Input!$Z$4:$AC$4,0)),"0"),"-")*$H116</f>
        <v>0</v>
      </c>
      <c r="M116" s="66" t="str">
        <f>_xlfn.IFNA(IF($F116="Y",INDEX(Company_Input!$W$5:$W$298,MATCH(' Scheme allowance'!$B116,Company_Input!$B$5:$B$298,0),MATCH(M$4,Company_Input!$W$4,0)),"-"),"-")</f>
        <v>-</v>
      </c>
    </row>
    <row r="117" spans="2:13">
      <c r="B117" s="66" t="str">
        <f>Company_Input!B117</f>
        <v>Scheme 113</v>
      </c>
      <c r="C117" s="66" t="str">
        <f>INDEX(Company_Input!$C$5:$C$350,MATCH(' Scheme allowance'!$B117,Company_Input!$B$5:$B$350,0))</f>
        <v>£m</v>
      </c>
      <c r="D117" s="66">
        <f>INDEX(Company_Input!$D$5:$D$350,MATCH(' Scheme allowance'!$B117,Company_Input!$B$5:$B$350,0))</f>
        <v>3</v>
      </c>
      <c r="E117" s="161">
        <f>INDEX(Company_Input!$X$5:X$350,MATCH(' Scheme allowance'!$B117,Company_Input!$B$5:$B$350,0))</f>
        <v>0</v>
      </c>
      <c r="F117" s="66"/>
      <c r="H117" s="66" t="str">
        <f>_xlfn.IFNA(INDEX(Ofwat_Input!$C$22:$C$31,MATCH(' Scheme allowance'!$E117,Ofwat_Input!B$22:B$31,0)),"0")</f>
        <v>0</v>
      </c>
      <c r="I117" s="66">
        <f>_xlfn.IFNA(IF($F117="Y",INDEX(Company_Input!$Z$5:$AC$298,MATCH(' Scheme allowance'!$B117,Company_Input!$B$5:$B$298,0),MATCH(I$4,Company_Input!$Z$4:$AC$4,0)),"0"),"-")*$H117</f>
        <v>0</v>
      </c>
      <c r="J117" s="66">
        <f>_xlfn.IFNA(IF($F117="Y",INDEX(Company_Input!$Z$5:$AC$298,MATCH(' Scheme allowance'!$B117,Company_Input!$B$5:$B$298,0),MATCH(J$4,Company_Input!$Z$4:$AC$4,0)),"0"),"-")*$H117</f>
        <v>0</v>
      </c>
      <c r="K117" s="66">
        <f>_xlfn.IFNA(IF($F117="Y",INDEX(Company_Input!$Z$5:$AC$298,MATCH(' Scheme allowance'!$B117,Company_Input!$B$5:$B$298,0),MATCH(K$4,Company_Input!$Z$4:$AC$4,0)),"0"),"-")*$H117</f>
        <v>0</v>
      </c>
      <c r="L117" s="66">
        <f>_xlfn.IFNA(IF($F117="Y",INDEX(Company_Input!$Z$5:$AC$298,MATCH(' Scheme allowance'!$B117,Company_Input!$B$5:$B$298,0),MATCH(L$4,Company_Input!$Z$4:$AC$4,0)),"0"),"-")*$H117</f>
        <v>0</v>
      </c>
      <c r="M117" s="66" t="str">
        <f>_xlfn.IFNA(IF($F117="Y",INDEX(Company_Input!$W$5:$W$298,MATCH(' Scheme allowance'!$B117,Company_Input!$B$5:$B$298,0),MATCH(M$4,Company_Input!$W$4,0)),"-"),"-")</f>
        <v>-</v>
      </c>
    </row>
    <row r="118" spans="2:13">
      <c r="B118" s="66" t="str">
        <f>Company_Input!B118</f>
        <v>Scheme 114</v>
      </c>
      <c r="C118" s="66" t="str">
        <f>INDEX(Company_Input!$C$5:$C$350,MATCH(' Scheme allowance'!$B118,Company_Input!$B$5:$B$350,0))</f>
        <v>£m</v>
      </c>
      <c r="D118" s="66">
        <f>INDEX(Company_Input!$D$5:$D$350,MATCH(' Scheme allowance'!$B118,Company_Input!$B$5:$B$350,0))</f>
        <v>3</v>
      </c>
      <c r="E118" s="161">
        <f>INDEX(Company_Input!$X$5:X$350,MATCH(' Scheme allowance'!$B118,Company_Input!$B$5:$B$350,0))</f>
        <v>0</v>
      </c>
      <c r="F118" s="66"/>
      <c r="H118" s="66" t="str">
        <f>_xlfn.IFNA(INDEX(Ofwat_Input!$C$22:$C$31,MATCH(' Scheme allowance'!$E118,Ofwat_Input!B$22:B$31,0)),"0")</f>
        <v>0</v>
      </c>
      <c r="I118" s="66">
        <f>_xlfn.IFNA(IF($F118="Y",INDEX(Company_Input!$Z$5:$AC$298,MATCH(' Scheme allowance'!$B118,Company_Input!$B$5:$B$298,0),MATCH(I$4,Company_Input!$Z$4:$AC$4,0)),"0"),"-")*$H118</f>
        <v>0</v>
      </c>
      <c r="J118" s="66">
        <f>_xlfn.IFNA(IF($F118="Y",INDEX(Company_Input!$Z$5:$AC$298,MATCH(' Scheme allowance'!$B118,Company_Input!$B$5:$B$298,0),MATCH(J$4,Company_Input!$Z$4:$AC$4,0)),"0"),"-")*$H118</f>
        <v>0</v>
      </c>
      <c r="K118" s="66">
        <f>_xlfn.IFNA(IF($F118="Y",INDEX(Company_Input!$Z$5:$AC$298,MATCH(' Scheme allowance'!$B118,Company_Input!$B$5:$B$298,0),MATCH(K$4,Company_Input!$Z$4:$AC$4,0)),"0"),"-")*$H118</f>
        <v>0</v>
      </c>
      <c r="L118" s="66">
        <f>_xlfn.IFNA(IF($F118="Y",INDEX(Company_Input!$Z$5:$AC$298,MATCH(' Scheme allowance'!$B118,Company_Input!$B$5:$B$298,0),MATCH(L$4,Company_Input!$Z$4:$AC$4,0)),"0"),"-")*$H118</f>
        <v>0</v>
      </c>
      <c r="M118" s="66" t="str">
        <f>_xlfn.IFNA(IF($F118="Y",INDEX(Company_Input!$W$5:$W$298,MATCH(' Scheme allowance'!$B118,Company_Input!$B$5:$B$298,0),MATCH(M$4,Company_Input!$W$4,0)),"-"),"-")</f>
        <v>-</v>
      </c>
    </row>
    <row r="119" spans="2:13">
      <c r="B119" s="66" t="str">
        <f>Company_Input!B119</f>
        <v>Scheme 115</v>
      </c>
      <c r="C119" s="66" t="str">
        <f>INDEX(Company_Input!$C$5:$C$350,MATCH(' Scheme allowance'!$B119,Company_Input!$B$5:$B$350,0))</f>
        <v>£m</v>
      </c>
      <c r="D119" s="66">
        <f>INDEX(Company_Input!$D$5:$D$350,MATCH(' Scheme allowance'!$B119,Company_Input!$B$5:$B$350,0))</f>
        <v>3</v>
      </c>
      <c r="E119" s="161">
        <f>INDEX(Company_Input!$X$5:X$350,MATCH(' Scheme allowance'!$B119,Company_Input!$B$5:$B$350,0))</f>
        <v>0</v>
      </c>
      <c r="F119" s="66"/>
      <c r="H119" s="66" t="str">
        <f>_xlfn.IFNA(INDEX(Ofwat_Input!$C$22:$C$31,MATCH(' Scheme allowance'!$E119,Ofwat_Input!B$22:B$31,0)),"0")</f>
        <v>0</v>
      </c>
      <c r="I119" s="66">
        <f>_xlfn.IFNA(IF($F119="Y",INDEX(Company_Input!$Z$5:$AC$298,MATCH(' Scheme allowance'!$B119,Company_Input!$B$5:$B$298,0),MATCH(I$4,Company_Input!$Z$4:$AC$4,0)),"0"),"-")*$H119</f>
        <v>0</v>
      </c>
      <c r="J119" s="66">
        <f>_xlfn.IFNA(IF($F119="Y",INDEX(Company_Input!$Z$5:$AC$298,MATCH(' Scheme allowance'!$B119,Company_Input!$B$5:$B$298,0),MATCH(J$4,Company_Input!$Z$4:$AC$4,0)),"0"),"-")*$H119</f>
        <v>0</v>
      </c>
      <c r="K119" s="66">
        <f>_xlfn.IFNA(IF($F119="Y",INDEX(Company_Input!$Z$5:$AC$298,MATCH(' Scheme allowance'!$B119,Company_Input!$B$5:$B$298,0),MATCH(K$4,Company_Input!$Z$4:$AC$4,0)),"0"),"-")*$H119</f>
        <v>0</v>
      </c>
      <c r="L119" s="66">
        <f>_xlfn.IFNA(IF($F119="Y",INDEX(Company_Input!$Z$5:$AC$298,MATCH(' Scheme allowance'!$B119,Company_Input!$B$5:$B$298,0),MATCH(L$4,Company_Input!$Z$4:$AC$4,0)),"0"),"-")*$H119</f>
        <v>0</v>
      </c>
      <c r="M119" s="66" t="str">
        <f>_xlfn.IFNA(IF($F119="Y",INDEX(Company_Input!$W$5:$W$298,MATCH(' Scheme allowance'!$B119,Company_Input!$B$5:$B$298,0),MATCH(M$4,Company_Input!$W$4,0)),"-"),"-")</f>
        <v>-</v>
      </c>
    </row>
    <row r="120" spans="2:13">
      <c r="B120" s="66" t="str">
        <f>Company_Input!B120</f>
        <v>Scheme 116</v>
      </c>
      <c r="C120" s="66" t="str">
        <f>INDEX(Company_Input!$C$5:$C$350,MATCH(' Scheme allowance'!$B120,Company_Input!$B$5:$B$350,0))</f>
        <v>£m</v>
      </c>
      <c r="D120" s="66">
        <f>INDEX(Company_Input!$D$5:$D$350,MATCH(' Scheme allowance'!$B120,Company_Input!$B$5:$B$350,0))</f>
        <v>3</v>
      </c>
      <c r="E120" s="161">
        <f>INDEX(Company_Input!$X$5:X$350,MATCH(' Scheme allowance'!$B120,Company_Input!$B$5:$B$350,0))</f>
        <v>0</v>
      </c>
      <c r="F120" s="66"/>
      <c r="H120" s="66" t="str">
        <f>_xlfn.IFNA(INDEX(Ofwat_Input!$C$22:$C$31,MATCH(' Scheme allowance'!$E120,Ofwat_Input!B$22:B$31,0)),"0")</f>
        <v>0</v>
      </c>
      <c r="I120" s="66">
        <f>_xlfn.IFNA(IF($F120="Y",INDEX(Company_Input!$Z$5:$AC$298,MATCH(' Scheme allowance'!$B120,Company_Input!$B$5:$B$298,0),MATCH(I$4,Company_Input!$Z$4:$AC$4,0)),"0"),"-")*$H120</f>
        <v>0</v>
      </c>
      <c r="J120" s="66">
        <f>_xlfn.IFNA(IF($F120="Y",INDEX(Company_Input!$Z$5:$AC$298,MATCH(' Scheme allowance'!$B120,Company_Input!$B$5:$B$298,0),MATCH(J$4,Company_Input!$Z$4:$AC$4,0)),"0"),"-")*$H120</f>
        <v>0</v>
      </c>
      <c r="K120" s="66">
        <f>_xlfn.IFNA(IF($F120="Y",INDEX(Company_Input!$Z$5:$AC$298,MATCH(' Scheme allowance'!$B120,Company_Input!$B$5:$B$298,0),MATCH(K$4,Company_Input!$Z$4:$AC$4,0)),"0"),"-")*$H120</f>
        <v>0</v>
      </c>
      <c r="L120" s="66">
        <f>_xlfn.IFNA(IF($F120="Y",INDEX(Company_Input!$Z$5:$AC$298,MATCH(' Scheme allowance'!$B120,Company_Input!$B$5:$B$298,0),MATCH(L$4,Company_Input!$Z$4:$AC$4,0)),"0"),"-")*$H120</f>
        <v>0</v>
      </c>
      <c r="M120" s="66" t="str">
        <f>_xlfn.IFNA(IF($F120="Y",INDEX(Company_Input!$W$5:$W$298,MATCH(' Scheme allowance'!$B120,Company_Input!$B$5:$B$298,0),MATCH(M$4,Company_Input!$W$4,0)),"-"),"-")</f>
        <v>-</v>
      </c>
    </row>
    <row r="121" spans="2:13">
      <c r="B121" s="66" t="str">
        <f>Company_Input!B121</f>
        <v>Scheme 117</v>
      </c>
      <c r="C121" s="66" t="str">
        <f>INDEX(Company_Input!$C$5:$C$350,MATCH(' Scheme allowance'!$B121,Company_Input!$B$5:$B$350,0))</f>
        <v>£m</v>
      </c>
      <c r="D121" s="66">
        <f>INDEX(Company_Input!$D$5:$D$350,MATCH(' Scheme allowance'!$B121,Company_Input!$B$5:$B$350,0))</f>
        <v>3</v>
      </c>
      <c r="E121" s="161">
        <f>INDEX(Company_Input!$X$5:X$350,MATCH(' Scheme allowance'!$B121,Company_Input!$B$5:$B$350,0))</f>
        <v>0</v>
      </c>
      <c r="F121" s="66"/>
      <c r="H121" s="66" t="str">
        <f>_xlfn.IFNA(INDEX(Ofwat_Input!$C$22:$C$31,MATCH(' Scheme allowance'!$E121,Ofwat_Input!B$22:B$31,0)),"0")</f>
        <v>0</v>
      </c>
      <c r="I121" s="66">
        <f>_xlfn.IFNA(IF($F121="Y",INDEX(Company_Input!$Z$5:$AC$298,MATCH(' Scheme allowance'!$B121,Company_Input!$B$5:$B$298,0),MATCH(I$4,Company_Input!$Z$4:$AC$4,0)),"0"),"-")*$H121</f>
        <v>0</v>
      </c>
      <c r="J121" s="66">
        <f>_xlfn.IFNA(IF($F121="Y",INDEX(Company_Input!$Z$5:$AC$298,MATCH(' Scheme allowance'!$B121,Company_Input!$B$5:$B$298,0),MATCH(J$4,Company_Input!$Z$4:$AC$4,0)),"0"),"-")*$H121</f>
        <v>0</v>
      </c>
      <c r="K121" s="66">
        <f>_xlfn.IFNA(IF($F121="Y",INDEX(Company_Input!$Z$5:$AC$298,MATCH(' Scheme allowance'!$B121,Company_Input!$B$5:$B$298,0),MATCH(K$4,Company_Input!$Z$4:$AC$4,0)),"0"),"-")*$H121</f>
        <v>0</v>
      </c>
      <c r="L121" s="66">
        <f>_xlfn.IFNA(IF($F121="Y",INDEX(Company_Input!$Z$5:$AC$298,MATCH(' Scheme allowance'!$B121,Company_Input!$B$5:$B$298,0),MATCH(L$4,Company_Input!$Z$4:$AC$4,0)),"0"),"-")*$H121</f>
        <v>0</v>
      </c>
      <c r="M121" s="66" t="str">
        <f>_xlfn.IFNA(IF($F121="Y",INDEX(Company_Input!$W$5:$W$298,MATCH(' Scheme allowance'!$B121,Company_Input!$B$5:$B$298,0),MATCH(M$4,Company_Input!$W$4,0)),"-"),"-")</f>
        <v>-</v>
      </c>
    </row>
    <row r="122" spans="2:13">
      <c r="B122" s="66" t="str">
        <f>Company_Input!B122</f>
        <v>Scheme 118</v>
      </c>
      <c r="C122" s="66" t="str">
        <f>INDEX(Company_Input!$C$5:$C$350,MATCH(' Scheme allowance'!$B122,Company_Input!$B$5:$B$350,0))</f>
        <v>£m</v>
      </c>
      <c r="D122" s="66">
        <f>INDEX(Company_Input!$D$5:$D$350,MATCH(' Scheme allowance'!$B122,Company_Input!$B$5:$B$350,0))</f>
        <v>3</v>
      </c>
      <c r="E122" s="161">
        <f>INDEX(Company_Input!$X$5:X$350,MATCH(' Scheme allowance'!$B122,Company_Input!$B$5:$B$350,0))</f>
        <v>0</v>
      </c>
      <c r="F122" s="66"/>
      <c r="H122" s="66" t="str">
        <f>_xlfn.IFNA(INDEX(Ofwat_Input!$C$22:$C$31,MATCH(' Scheme allowance'!$E122,Ofwat_Input!B$22:B$31,0)),"0")</f>
        <v>0</v>
      </c>
      <c r="I122" s="66">
        <f>_xlfn.IFNA(IF($F122="Y",INDEX(Company_Input!$Z$5:$AC$298,MATCH(' Scheme allowance'!$B122,Company_Input!$B$5:$B$298,0),MATCH(I$4,Company_Input!$Z$4:$AC$4,0)),"0"),"-")*$H122</f>
        <v>0</v>
      </c>
      <c r="J122" s="66">
        <f>_xlfn.IFNA(IF($F122="Y",INDEX(Company_Input!$Z$5:$AC$298,MATCH(' Scheme allowance'!$B122,Company_Input!$B$5:$B$298,0),MATCH(J$4,Company_Input!$Z$4:$AC$4,0)),"0"),"-")*$H122</f>
        <v>0</v>
      </c>
      <c r="K122" s="66">
        <f>_xlfn.IFNA(IF($F122="Y",INDEX(Company_Input!$Z$5:$AC$298,MATCH(' Scheme allowance'!$B122,Company_Input!$B$5:$B$298,0),MATCH(K$4,Company_Input!$Z$4:$AC$4,0)),"0"),"-")*$H122</f>
        <v>0</v>
      </c>
      <c r="L122" s="66">
        <f>_xlfn.IFNA(IF($F122="Y",INDEX(Company_Input!$Z$5:$AC$298,MATCH(' Scheme allowance'!$B122,Company_Input!$B$5:$B$298,0),MATCH(L$4,Company_Input!$Z$4:$AC$4,0)),"0"),"-")*$H122</f>
        <v>0</v>
      </c>
      <c r="M122" s="66" t="str">
        <f>_xlfn.IFNA(IF($F122="Y",INDEX(Company_Input!$W$5:$W$298,MATCH(' Scheme allowance'!$B122,Company_Input!$B$5:$B$298,0),MATCH(M$4,Company_Input!$W$4,0)),"-"),"-")</f>
        <v>-</v>
      </c>
    </row>
    <row r="123" spans="2:13">
      <c r="B123" s="66" t="str">
        <f>Company_Input!B123</f>
        <v>Scheme 119</v>
      </c>
      <c r="C123" s="66" t="str">
        <f>INDEX(Company_Input!$C$5:$C$350,MATCH(' Scheme allowance'!$B123,Company_Input!$B$5:$B$350,0))</f>
        <v>£m</v>
      </c>
      <c r="D123" s="66">
        <f>INDEX(Company_Input!$D$5:$D$350,MATCH(' Scheme allowance'!$B123,Company_Input!$B$5:$B$350,0))</f>
        <v>3</v>
      </c>
      <c r="E123" s="161">
        <f>INDEX(Company_Input!$X$5:X$350,MATCH(' Scheme allowance'!$B123,Company_Input!$B$5:$B$350,0))</f>
        <v>0</v>
      </c>
      <c r="F123" s="66"/>
      <c r="H123" s="66" t="str">
        <f>_xlfn.IFNA(INDEX(Ofwat_Input!$C$22:$C$31,MATCH(' Scheme allowance'!$E123,Ofwat_Input!B$22:B$31,0)),"0")</f>
        <v>0</v>
      </c>
      <c r="I123" s="66">
        <f>_xlfn.IFNA(IF($F123="Y",INDEX(Company_Input!$Z$5:$AC$298,MATCH(' Scheme allowance'!$B123,Company_Input!$B$5:$B$298,0),MATCH(I$4,Company_Input!$Z$4:$AC$4,0)),"0"),"-")*$H123</f>
        <v>0</v>
      </c>
      <c r="J123" s="66">
        <f>_xlfn.IFNA(IF($F123="Y",INDEX(Company_Input!$Z$5:$AC$298,MATCH(' Scheme allowance'!$B123,Company_Input!$B$5:$B$298,0),MATCH(J$4,Company_Input!$Z$4:$AC$4,0)),"0"),"-")*$H123</f>
        <v>0</v>
      </c>
      <c r="K123" s="66">
        <f>_xlfn.IFNA(IF($F123="Y",INDEX(Company_Input!$Z$5:$AC$298,MATCH(' Scheme allowance'!$B123,Company_Input!$B$5:$B$298,0),MATCH(K$4,Company_Input!$Z$4:$AC$4,0)),"0"),"-")*$H123</f>
        <v>0</v>
      </c>
      <c r="L123" s="66">
        <f>_xlfn.IFNA(IF($F123="Y",INDEX(Company_Input!$Z$5:$AC$298,MATCH(' Scheme allowance'!$B123,Company_Input!$B$5:$B$298,0),MATCH(L$4,Company_Input!$Z$4:$AC$4,0)),"0"),"-")*$H123</f>
        <v>0</v>
      </c>
      <c r="M123" s="66" t="str">
        <f>_xlfn.IFNA(IF($F123="Y",INDEX(Company_Input!$W$5:$W$298,MATCH(' Scheme allowance'!$B123,Company_Input!$B$5:$B$298,0),MATCH(M$4,Company_Input!$W$4,0)),"-"),"-")</f>
        <v>-</v>
      </c>
    </row>
    <row r="124" spans="2:13">
      <c r="B124" s="66" t="str">
        <f>Company_Input!B124</f>
        <v>Scheme 120</v>
      </c>
      <c r="C124" s="66" t="str">
        <f>INDEX(Company_Input!$C$5:$C$350,MATCH(' Scheme allowance'!$B124,Company_Input!$B$5:$B$350,0))</f>
        <v>£m</v>
      </c>
      <c r="D124" s="66">
        <f>INDEX(Company_Input!$D$5:$D$350,MATCH(' Scheme allowance'!$B124,Company_Input!$B$5:$B$350,0))</f>
        <v>3</v>
      </c>
      <c r="E124" s="161">
        <f>INDEX(Company_Input!$X$5:X$350,MATCH(' Scheme allowance'!$B124,Company_Input!$B$5:$B$350,0))</f>
        <v>0</v>
      </c>
      <c r="F124" s="66"/>
      <c r="H124" s="66" t="str">
        <f>_xlfn.IFNA(INDEX(Ofwat_Input!$C$22:$C$31,MATCH(' Scheme allowance'!$E124,Ofwat_Input!B$22:B$31,0)),"0")</f>
        <v>0</v>
      </c>
      <c r="I124" s="66">
        <f>_xlfn.IFNA(IF($F124="Y",INDEX(Company_Input!$Z$5:$AC$298,MATCH(' Scheme allowance'!$B124,Company_Input!$B$5:$B$298,0),MATCH(I$4,Company_Input!$Z$4:$AC$4,0)),"0"),"-")*$H124</f>
        <v>0</v>
      </c>
      <c r="J124" s="66">
        <f>_xlfn.IFNA(IF($F124="Y",INDEX(Company_Input!$Z$5:$AC$298,MATCH(' Scheme allowance'!$B124,Company_Input!$B$5:$B$298,0),MATCH(J$4,Company_Input!$Z$4:$AC$4,0)),"0"),"-")*$H124</f>
        <v>0</v>
      </c>
      <c r="K124" s="66">
        <f>_xlfn.IFNA(IF($F124="Y",INDEX(Company_Input!$Z$5:$AC$298,MATCH(' Scheme allowance'!$B124,Company_Input!$B$5:$B$298,0),MATCH(K$4,Company_Input!$Z$4:$AC$4,0)),"0"),"-")*$H124</f>
        <v>0</v>
      </c>
      <c r="L124" s="66">
        <f>_xlfn.IFNA(IF($F124="Y",INDEX(Company_Input!$Z$5:$AC$298,MATCH(' Scheme allowance'!$B124,Company_Input!$B$5:$B$298,0),MATCH(L$4,Company_Input!$Z$4:$AC$4,0)),"0"),"-")*$H124</f>
        <v>0</v>
      </c>
      <c r="M124" s="66" t="str">
        <f>_xlfn.IFNA(IF($F124="Y",INDEX(Company_Input!$W$5:$W$298,MATCH(' Scheme allowance'!$B124,Company_Input!$B$5:$B$298,0),MATCH(M$4,Company_Input!$W$4,0)),"-"),"-")</f>
        <v>-</v>
      </c>
    </row>
    <row r="125" spans="2:13">
      <c r="B125" s="66" t="str">
        <f>Company_Input!B125</f>
        <v>Scheme 121</v>
      </c>
      <c r="C125" s="66" t="str">
        <f>INDEX(Company_Input!$C$5:$C$350,MATCH(' Scheme allowance'!$B125,Company_Input!$B$5:$B$350,0))</f>
        <v>£m</v>
      </c>
      <c r="D125" s="66">
        <f>INDEX(Company_Input!$D$5:$D$350,MATCH(' Scheme allowance'!$B125,Company_Input!$B$5:$B$350,0))</f>
        <v>3</v>
      </c>
      <c r="E125" s="161">
        <f>INDEX(Company_Input!$X$5:X$350,MATCH(' Scheme allowance'!$B125,Company_Input!$B$5:$B$350,0))</f>
        <v>0</v>
      </c>
      <c r="F125" s="66"/>
      <c r="H125" s="66" t="str">
        <f>_xlfn.IFNA(INDEX(Ofwat_Input!$C$22:$C$31,MATCH(' Scheme allowance'!$E125,Ofwat_Input!B$22:B$31,0)),"0")</f>
        <v>0</v>
      </c>
      <c r="I125" s="66">
        <f>_xlfn.IFNA(IF($F125="Y",INDEX(Company_Input!$Z$5:$AC$298,MATCH(' Scheme allowance'!$B125,Company_Input!$B$5:$B$298,0),MATCH(I$4,Company_Input!$Z$4:$AC$4,0)),"0"),"-")*$H125</f>
        <v>0</v>
      </c>
      <c r="J125" s="66">
        <f>_xlfn.IFNA(IF($F125="Y",INDEX(Company_Input!$Z$5:$AC$298,MATCH(' Scheme allowance'!$B125,Company_Input!$B$5:$B$298,0),MATCH(J$4,Company_Input!$Z$4:$AC$4,0)),"0"),"-")*$H125</f>
        <v>0</v>
      </c>
      <c r="K125" s="66">
        <f>_xlfn.IFNA(IF($F125="Y",INDEX(Company_Input!$Z$5:$AC$298,MATCH(' Scheme allowance'!$B125,Company_Input!$B$5:$B$298,0),MATCH(K$4,Company_Input!$Z$4:$AC$4,0)),"0"),"-")*$H125</f>
        <v>0</v>
      </c>
      <c r="L125" s="66">
        <f>_xlfn.IFNA(IF($F125="Y",INDEX(Company_Input!$Z$5:$AC$298,MATCH(' Scheme allowance'!$B125,Company_Input!$B$5:$B$298,0),MATCH(L$4,Company_Input!$Z$4:$AC$4,0)),"0"),"-")*$H125</f>
        <v>0</v>
      </c>
      <c r="M125" s="66" t="str">
        <f>_xlfn.IFNA(IF($F125="Y",INDEX(Company_Input!$W$5:$W$298,MATCH(' Scheme allowance'!$B125,Company_Input!$B$5:$B$298,0),MATCH(M$4,Company_Input!$W$4,0)),"-"),"-")</f>
        <v>-</v>
      </c>
    </row>
    <row r="126" spans="2:13">
      <c r="B126" s="66" t="str">
        <f>Company_Input!B126</f>
        <v>Scheme 122</v>
      </c>
      <c r="C126" s="66" t="str">
        <f>INDEX(Company_Input!$C$5:$C$350,MATCH(' Scheme allowance'!$B126,Company_Input!$B$5:$B$350,0))</f>
        <v>£m</v>
      </c>
      <c r="D126" s="66">
        <f>INDEX(Company_Input!$D$5:$D$350,MATCH(' Scheme allowance'!$B126,Company_Input!$B$5:$B$350,0))</f>
        <v>3</v>
      </c>
      <c r="E126" s="161">
        <f>INDEX(Company_Input!$X$5:X$350,MATCH(' Scheme allowance'!$B126,Company_Input!$B$5:$B$350,0))</f>
        <v>0</v>
      </c>
      <c r="F126" s="66"/>
      <c r="H126" s="66" t="str">
        <f>_xlfn.IFNA(INDEX(Ofwat_Input!$C$22:$C$31,MATCH(' Scheme allowance'!$E126,Ofwat_Input!B$22:B$31,0)),"0")</f>
        <v>0</v>
      </c>
      <c r="I126" s="66">
        <f>_xlfn.IFNA(IF($F126="Y",INDEX(Company_Input!$Z$5:$AC$298,MATCH(' Scheme allowance'!$B126,Company_Input!$B$5:$B$298,0),MATCH(I$4,Company_Input!$Z$4:$AC$4,0)),"0"),"-")*$H126</f>
        <v>0</v>
      </c>
      <c r="J126" s="66">
        <f>_xlfn.IFNA(IF($F126="Y",INDEX(Company_Input!$Z$5:$AC$298,MATCH(' Scheme allowance'!$B126,Company_Input!$B$5:$B$298,0),MATCH(J$4,Company_Input!$Z$4:$AC$4,0)),"0"),"-")*$H126</f>
        <v>0</v>
      </c>
      <c r="K126" s="66">
        <f>_xlfn.IFNA(IF($F126="Y",INDEX(Company_Input!$Z$5:$AC$298,MATCH(' Scheme allowance'!$B126,Company_Input!$B$5:$B$298,0),MATCH(K$4,Company_Input!$Z$4:$AC$4,0)),"0"),"-")*$H126</f>
        <v>0</v>
      </c>
      <c r="L126" s="66">
        <f>_xlfn.IFNA(IF($F126="Y",INDEX(Company_Input!$Z$5:$AC$298,MATCH(' Scheme allowance'!$B126,Company_Input!$B$5:$B$298,0),MATCH(L$4,Company_Input!$Z$4:$AC$4,0)),"0"),"-")*$H126</f>
        <v>0</v>
      </c>
      <c r="M126" s="66" t="str">
        <f>_xlfn.IFNA(IF($F126="Y",INDEX(Company_Input!$W$5:$W$298,MATCH(' Scheme allowance'!$B126,Company_Input!$B$5:$B$298,0),MATCH(M$4,Company_Input!$W$4,0)),"-"),"-")</f>
        <v>-</v>
      </c>
    </row>
    <row r="127" spans="2:13">
      <c r="B127" s="66" t="str">
        <f>Company_Input!B127</f>
        <v>Scheme 123</v>
      </c>
      <c r="C127" s="66" t="str">
        <f>INDEX(Company_Input!$C$5:$C$350,MATCH(' Scheme allowance'!$B127,Company_Input!$B$5:$B$350,0))</f>
        <v>£m</v>
      </c>
      <c r="D127" s="66">
        <f>INDEX(Company_Input!$D$5:$D$350,MATCH(' Scheme allowance'!$B127,Company_Input!$B$5:$B$350,0))</f>
        <v>3</v>
      </c>
      <c r="E127" s="161">
        <f>INDEX(Company_Input!$X$5:X$350,MATCH(' Scheme allowance'!$B127,Company_Input!$B$5:$B$350,0))</f>
        <v>0</v>
      </c>
      <c r="F127" s="66"/>
      <c r="H127" s="66" t="str">
        <f>_xlfn.IFNA(INDEX(Ofwat_Input!$C$22:$C$31,MATCH(' Scheme allowance'!$E127,Ofwat_Input!B$22:B$31,0)),"0")</f>
        <v>0</v>
      </c>
      <c r="I127" s="66">
        <f>_xlfn.IFNA(IF($F127="Y",INDEX(Company_Input!$Z$5:$AC$298,MATCH(' Scheme allowance'!$B127,Company_Input!$B$5:$B$298,0),MATCH(I$4,Company_Input!$Z$4:$AC$4,0)),"0"),"-")*$H127</f>
        <v>0</v>
      </c>
      <c r="J127" s="66">
        <f>_xlfn.IFNA(IF($F127="Y",INDEX(Company_Input!$Z$5:$AC$298,MATCH(' Scheme allowance'!$B127,Company_Input!$B$5:$B$298,0),MATCH(J$4,Company_Input!$Z$4:$AC$4,0)),"0"),"-")*$H127</f>
        <v>0</v>
      </c>
      <c r="K127" s="66">
        <f>_xlfn.IFNA(IF($F127="Y",INDEX(Company_Input!$Z$5:$AC$298,MATCH(' Scheme allowance'!$B127,Company_Input!$B$5:$B$298,0),MATCH(K$4,Company_Input!$Z$4:$AC$4,0)),"0"),"-")*$H127</f>
        <v>0</v>
      </c>
      <c r="L127" s="66">
        <f>_xlfn.IFNA(IF($F127="Y",INDEX(Company_Input!$Z$5:$AC$298,MATCH(' Scheme allowance'!$B127,Company_Input!$B$5:$B$298,0),MATCH(L$4,Company_Input!$Z$4:$AC$4,0)),"0"),"-")*$H127</f>
        <v>0</v>
      </c>
      <c r="M127" s="66" t="str">
        <f>_xlfn.IFNA(IF($F127="Y",INDEX(Company_Input!$W$5:$W$298,MATCH(' Scheme allowance'!$B127,Company_Input!$B$5:$B$298,0),MATCH(M$4,Company_Input!$W$4,0)),"-"),"-")</f>
        <v>-</v>
      </c>
    </row>
    <row r="128" spans="2:13">
      <c r="B128" s="66" t="str">
        <f>Company_Input!B128</f>
        <v>Scheme 124</v>
      </c>
      <c r="C128" s="66" t="str">
        <f>INDEX(Company_Input!$C$5:$C$350,MATCH(' Scheme allowance'!$B128,Company_Input!$B$5:$B$350,0))</f>
        <v>£m</v>
      </c>
      <c r="D128" s="66">
        <f>INDEX(Company_Input!$D$5:$D$350,MATCH(' Scheme allowance'!$B128,Company_Input!$B$5:$B$350,0))</f>
        <v>3</v>
      </c>
      <c r="E128" s="161">
        <f>INDEX(Company_Input!$X$5:X$350,MATCH(' Scheme allowance'!$B128,Company_Input!$B$5:$B$350,0))</f>
        <v>0</v>
      </c>
      <c r="F128" s="66"/>
      <c r="H128" s="66" t="str">
        <f>_xlfn.IFNA(INDEX(Ofwat_Input!$C$22:$C$31,MATCH(' Scheme allowance'!$E128,Ofwat_Input!B$22:B$31,0)),"0")</f>
        <v>0</v>
      </c>
      <c r="I128" s="66">
        <f>_xlfn.IFNA(IF($F128="Y",INDEX(Company_Input!$Z$5:$AC$298,MATCH(' Scheme allowance'!$B128,Company_Input!$B$5:$B$298,0),MATCH(I$4,Company_Input!$Z$4:$AC$4,0)),"0"),"-")*$H128</f>
        <v>0</v>
      </c>
      <c r="J128" s="66">
        <f>_xlfn.IFNA(IF($F128="Y",INDEX(Company_Input!$Z$5:$AC$298,MATCH(' Scheme allowance'!$B128,Company_Input!$B$5:$B$298,0),MATCH(J$4,Company_Input!$Z$4:$AC$4,0)),"0"),"-")*$H128</f>
        <v>0</v>
      </c>
      <c r="K128" s="66">
        <f>_xlfn.IFNA(IF($F128="Y",INDEX(Company_Input!$Z$5:$AC$298,MATCH(' Scheme allowance'!$B128,Company_Input!$B$5:$B$298,0),MATCH(K$4,Company_Input!$Z$4:$AC$4,0)),"0"),"-")*$H128</f>
        <v>0</v>
      </c>
      <c r="L128" s="66">
        <f>_xlfn.IFNA(IF($F128="Y",INDEX(Company_Input!$Z$5:$AC$298,MATCH(' Scheme allowance'!$B128,Company_Input!$B$5:$B$298,0),MATCH(L$4,Company_Input!$Z$4:$AC$4,0)),"0"),"-")*$H128</f>
        <v>0</v>
      </c>
      <c r="M128" s="66" t="str">
        <f>_xlfn.IFNA(IF($F128="Y",INDEX(Company_Input!$W$5:$W$298,MATCH(' Scheme allowance'!$B128,Company_Input!$B$5:$B$298,0),MATCH(M$4,Company_Input!$W$4,0)),"-"),"-")</f>
        <v>-</v>
      </c>
    </row>
    <row r="129" spans="2:13">
      <c r="B129" s="66" t="str">
        <f>Company_Input!B129</f>
        <v>Scheme 125</v>
      </c>
      <c r="C129" s="66" t="str">
        <f>INDEX(Company_Input!$C$5:$C$350,MATCH(' Scheme allowance'!$B129,Company_Input!$B$5:$B$350,0))</f>
        <v>£m</v>
      </c>
      <c r="D129" s="66">
        <f>INDEX(Company_Input!$D$5:$D$350,MATCH(' Scheme allowance'!$B129,Company_Input!$B$5:$B$350,0))</f>
        <v>3</v>
      </c>
      <c r="E129" s="161">
        <f>INDEX(Company_Input!$X$5:X$350,MATCH(' Scheme allowance'!$B129,Company_Input!$B$5:$B$350,0))</f>
        <v>0</v>
      </c>
      <c r="F129" s="66"/>
      <c r="H129" s="66" t="str">
        <f>_xlfn.IFNA(INDEX(Ofwat_Input!$C$22:$C$31,MATCH(' Scheme allowance'!$E129,Ofwat_Input!B$22:B$31,0)),"0")</f>
        <v>0</v>
      </c>
      <c r="I129" s="66">
        <f>_xlfn.IFNA(IF($F129="Y",INDEX(Company_Input!$Z$5:$AC$298,MATCH(' Scheme allowance'!$B129,Company_Input!$B$5:$B$298,0),MATCH(I$4,Company_Input!$Z$4:$AC$4,0)),"0"),"-")*$H129</f>
        <v>0</v>
      </c>
      <c r="J129" s="66">
        <f>_xlfn.IFNA(IF($F129="Y",INDEX(Company_Input!$Z$5:$AC$298,MATCH(' Scheme allowance'!$B129,Company_Input!$B$5:$B$298,0),MATCH(J$4,Company_Input!$Z$4:$AC$4,0)),"0"),"-")*$H129</f>
        <v>0</v>
      </c>
      <c r="K129" s="66">
        <f>_xlfn.IFNA(IF($F129="Y",INDEX(Company_Input!$Z$5:$AC$298,MATCH(' Scheme allowance'!$B129,Company_Input!$B$5:$B$298,0),MATCH(K$4,Company_Input!$Z$4:$AC$4,0)),"0"),"-")*$H129</f>
        <v>0</v>
      </c>
      <c r="L129" s="66">
        <f>_xlfn.IFNA(IF($F129="Y",INDEX(Company_Input!$Z$5:$AC$298,MATCH(' Scheme allowance'!$B129,Company_Input!$B$5:$B$298,0),MATCH(L$4,Company_Input!$Z$4:$AC$4,0)),"0"),"-")*$H129</f>
        <v>0</v>
      </c>
      <c r="M129" s="66" t="str">
        <f>_xlfn.IFNA(IF($F129="Y",INDEX(Company_Input!$W$5:$W$298,MATCH(' Scheme allowance'!$B129,Company_Input!$B$5:$B$298,0),MATCH(M$4,Company_Input!$W$4,0)),"-"),"-")</f>
        <v>-</v>
      </c>
    </row>
    <row r="130" spans="2:13">
      <c r="B130" s="66" t="str">
        <f>Company_Input!B130</f>
        <v>Scheme 126</v>
      </c>
      <c r="C130" s="66" t="str">
        <f>INDEX(Company_Input!$C$5:$C$350,MATCH(' Scheme allowance'!$B130,Company_Input!$B$5:$B$350,0))</f>
        <v>£m</v>
      </c>
      <c r="D130" s="66">
        <f>INDEX(Company_Input!$D$5:$D$350,MATCH(' Scheme allowance'!$B130,Company_Input!$B$5:$B$350,0))</f>
        <v>3</v>
      </c>
      <c r="E130" s="161">
        <f>INDEX(Company_Input!$X$5:X$350,MATCH(' Scheme allowance'!$B130,Company_Input!$B$5:$B$350,0))</f>
        <v>0</v>
      </c>
      <c r="F130" s="66"/>
      <c r="H130" s="66" t="str">
        <f>_xlfn.IFNA(INDEX(Ofwat_Input!$C$22:$C$31,MATCH(' Scheme allowance'!$E130,Ofwat_Input!B$22:B$31,0)),"0")</f>
        <v>0</v>
      </c>
      <c r="I130" s="66">
        <f>_xlfn.IFNA(IF($F130="Y",INDEX(Company_Input!$Z$5:$AC$298,MATCH(' Scheme allowance'!$B130,Company_Input!$B$5:$B$298,0),MATCH(I$4,Company_Input!$Z$4:$AC$4,0)),"0"),"-")*$H130</f>
        <v>0</v>
      </c>
      <c r="J130" s="66">
        <f>_xlfn.IFNA(IF($F130="Y",INDEX(Company_Input!$Z$5:$AC$298,MATCH(' Scheme allowance'!$B130,Company_Input!$B$5:$B$298,0),MATCH(J$4,Company_Input!$Z$4:$AC$4,0)),"0"),"-")*$H130</f>
        <v>0</v>
      </c>
      <c r="K130" s="66">
        <f>_xlfn.IFNA(IF($F130="Y",INDEX(Company_Input!$Z$5:$AC$298,MATCH(' Scheme allowance'!$B130,Company_Input!$B$5:$B$298,0),MATCH(K$4,Company_Input!$Z$4:$AC$4,0)),"0"),"-")*$H130</f>
        <v>0</v>
      </c>
      <c r="L130" s="66">
        <f>_xlfn.IFNA(IF($F130="Y",INDEX(Company_Input!$Z$5:$AC$298,MATCH(' Scheme allowance'!$B130,Company_Input!$B$5:$B$298,0),MATCH(L$4,Company_Input!$Z$4:$AC$4,0)),"0"),"-")*$H130</f>
        <v>0</v>
      </c>
      <c r="M130" s="66" t="str">
        <f>_xlfn.IFNA(IF($F130="Y",INDEX(Company_Input!$W$5:$W$298,MATCH(' Scheme allowance'!$B130,Company_Input!$B$5:$B$298,0),MATCH(M$4,Company_Input!$W$4,0)),"-"),"-")</f>
        <v>-</v>
      </c>
    </row>
    <row r="131" spans="2:13">
      <c r="B131" s="66" t="str">
        <f>Company_Input!B131</f>
        <v>Scheme 127</v>
      </c>
      <c r="C131" s="66" t="str">
        <f>INDEX(Company_Input!$C$5:$C$350,MATCH(' Scheme allowance'!$B131,Company_Input!$B$5:$B$350,0))</f>
        <v>£m</v>
      </c>
      <c r="D131" s="66">
        <f>INDEX(Company_Input!$D$5:$D$350,MATCH(' Scheme allowance'!$B131,Company_Input!$B$5:$B$350,0))</f>
        <v>3</v>
      </c>
      <c r="E131" s="161">
        <f>INDEX(Company_Input!$X$5:X$350,MATCH(' Scheme allowance'!$B131,Company_Input!$B$5:$B$350,0))</f>
        <v>0</v>
      </c>
      <c r="F131" s="66"/>
      <c r="H131" s="66" t="str">
        <f>_xlfn.IFNA(INDEX(Ofwat_Input!$C$22:$C$31,MATCH(' Scheme allowance'!$E131,Ofwat_Input!B$22:B$31,0)),"0")</f>
        <v>0</v>
      </c>
      <c r="I131" s="66">
        <f>_xlfn.IFNA(IF($F131="Y",INDEX(Company_Input!$Z$5:$AC$298,MATCH(' Scheme allowance'!$B131,Company_Input!$B$5:$B$298,0),MATCH(I$4,Company_Input!$Z$4:$AC$4,0)),"0"),"-")*$H131</f>
        <v>0</v>
      </c>
      <c r="J131" s="66">
        <f>_xlfn.IFNA(IF($F131="Y",INDEX(Company_Input!$Z$5:$AC$298,MATCH(' Scheme allowance'!$B131,Company_Input!$B$5:$B$298,0),MATCH(J$4,Company_Input!$Z$4:$AC$4,0)),"0"),"-")*$H131</f>
        <v>0</v>
      </c>
      <c r="K131" s="66">
        <f>_xlfn.IFNA(IF($F131="Y",INDEX(Company_Input!$Z$5:$AC$298,MATCH(' Scheme allowance'!$B131,Company_Input!$B$5:$B$298,0),MATCH(K$4,Company_Input!$Z$4:$AC$4,0)),"0"),"-")*$H131</f>
        <v>0</v>
      </c>
      <c r="L131" s="66">
        <f>_xlfn.IFNA(IF($F131="Y",INDEX(Company_Input!$Z$5:$AC$298,MATCH(' Scheme allowance'!$B131,Company_Input!$B$5:$B$298,0),MATCH(L$4,Company_Input!$Z$4:$AC$4,0)),"0"),"-")*$H131</f>
        <v>0</v>
      </c>
      <c r="M131" s="66" t="str">
        <f>_xlfn.IFNA(IF($F131="Y",INDEX(Company_Input!$W$5:$W$298,MATCH(' Scheme allowance'!$B131,Company_Input!$B$5:$B$298,0),MATCH(M$4,Company_Input!$W$4,0)),"-"),"-")</f>
        <v>-</v>
      </c>
    </row>
    <row r="132" spans="2:13">
      <c r="B132" s="66" t="str">
        <f>Company_Input!B132</f>
        <v>Scheme 128</v>
      </c>
      <c r="C132" s="66" t="str">
        <f>INDEX(Company_Input!$C$5:$C$350,MATCH(' Scheme allowance'!$B132,Company_Input!$B$5:$B$350,0))</f>
        <v>£m</v>
      </c>
      <c r="D132" s="66">
        <f>INDEX(Company_Input!$D$5:$D$350,MATCH(' Scheme allowance'!$B132,Company_Input!$B$5:$B$350,0))</f>
        <v>3</v>
      </c>
      <c r="E132" s="161">
        <f>INDEX(Company_Input!$X$5:X$350,MATCH(' Scheme allowance'!$B132,Company_Input!$B$5:$B$350,0))</f>
        <v>0</v>
      </c>
      <c r="F132" s="66"/>
      <c r="H132" s="66" t="str">
        <f>_xlfn.IFNA(INDEX(Ofwat_Input!$C$22:$C$31,MATCH(' Scheme allowance'!$E132,Ofwat_Input!B$22:B$31,0)),"0")</f>
        <v>0</v>
      </c>
      <c r="I132" s="66">
        <f>_xlfn.IFNA(IF($F132="Y",INDEX(Company_Input!$Z$5:$AC$298,MATCH(' Scheme allowance'!$B132,Company_Input!$B$5:$B$298,0),MATCH(I$4,Company_Input!$Z$4:$AC$4,0)),"0"),"-")*$H132</f>
        <v>0</v>
      </c>
      <c r="J132" s="66">
        <f>_xlfn.IFNA(IF($F132="Y",INDEX(Company_Input!$Z$5:$AC$298,MATCH(' Scheme allowance'!$B132,Company_Input!$B$5:$B$298,0),MATCH(J$4,Company_Input!$Z$4:$AC$4,0)),"0"),"-")*$H132</f>
        <v>0</v>
      </c>
      <c r="K132" s="66">
        <f>_xlfn.IFNA(IF($F132="Y",INDEX(Company_Input!$Z$5:$AC$298,MATCH(' Scheme allowance'!$B132,Company_Input!$B$5:$B$298,0),MATCH(K$4,Company_Input!$Z$4:$AC$4,0)),"0"),"-")*$H132</f>
        <v>0</v>
      </c>
      <c r="L132" s="66">
        <f>_xlfn.IFNA(IF($F132="Y",INDEX(Company_Input!$Z$5:$AC$298,MATCH(' Scheme allowance'!$B132,Company_Input!$B$5:$B$298,0),MATCH(L$4,Company_Input!$Z$4:$AC$4,0)),"0"),"-")*$H132</f>
        <v>0</v>
      </c>
      <c r="M132" s="66" t="str">
        <f>_xlfn.IFNA(IF($F132="Y",INDEX(Company_Input!$W$5:$W$298,MATCH(' Scheme allowance'!$B132,Company_Input!$B$5:$B$298,0),MATCH(M$4,Company_Input!$W$4,0)),"-"),"-")</f>
        <v>-</v>
      </c>
    </row>
    <row r="133" spans="2:13">
      <c r="B133" s="66" t="str">
        <f>Company_Input!B133</f>
        <v>Scheme 129</v>
      </c>
      <c r="C133" s="66" t="str">
        <f>INDEX(Company_Input!$C$5:$C$350,MATCH(' Scheme allowance'!$B133,Company_Input!$B$5:$B$350,0))</f>
        <v>£m</v>
      </c>
      <c r="D133" s="66">
        <f>INDEX(Company_Input!$D$5:$D$350,MATCH(' Scheme allowance'!$B133,Company_Input!$B$5:$B$350,0))</f>
        <v>3</v>
      </c>
      <c r="E133" s="161">
        <f>INDEX(Company_Input!$X$5:X$350,MATCH(' Scheme allowance'!$B133,Company_Input!$B$5:$B$350,0))</f>
        <v>0</v>
      </c>
      <c r="F133" s="66"/>
      <c r="H133" s="66" t="str">
        <f>_xlfn.IFNA(INDEX(Ofwat_Input!$C$22:$C$31,MATCH(' Scheme allowance'!$E133,Ofwat_Input!B$22:B$31,0)),"0")</f>
        <v>0</v>
      </c>
      <c r="I133" s="66">
        <f>_xlfn.IFNA(IF($F133="Y",INDEX(Company_Input!$Z$5:$AC$298,MATCH(' Scheme allowance'!$B133,Company_Input!$B$5:$B$298,0),MATCH(I$4,Company_Input!$Z$4:$AC$4,0)),"0"),"-")*$H133</f>
        <v>0</v>
      </c>
      <c r="J133" s="66">
        <f>_xlfn.IFNA(IF($F133="Y",INDEX(Company_Input!$Z$5:$AC$298,MATCH(' Scheme allowance'!$B133,Company_Input!$B$5:$B$298,0),MATCH(J$4,Company_Input!$Z$4:$AC$4,0)),"0"),"-")*$H133</f>
        <v>0</v>
      </c>
      <c r="K133" s="66">
        <f>_xlfn.IFNA(IF($F133="Y",INDEX(Company_Input!$Z$5:$AC$298,MATCH(' Scheme allowance'!$B133,Company_Input!$B$5:$B$298,0),MATCH(K$4,Company_Input!$Z$4:$AC$4,0)),"0"),"-")*$H133</f>
        <v>0</v>
      </c>
      <c r="L133" s="66">
        <f>_xlfn.IFNA(IF($F133="Y",INDEX(Company_Input!$Z$5:$AC$298,MATCH(' Scheme allowance'!$B133,Company_Input!$B$5:$B$298,0),MATCH(L$4,Company_Input!$Z$4:$AC$4,0)),"0"),"-")*$H133</f>
        <v>0</v>
      </c>
      <c r="M133" s="66" t="str">
        <f>_xlfn.IFNA(IF($F133="Y",INDEX(Company_Input!$W$5:$W$298,MATCH(' Scheme allowance'!$B133,Company_Input!$B$5:$B$298,0),MATCH(M$4,Company_Input!$W$4,0)),"-"),"-")</f>
        <v>-</v>
      </c>
    </row>
    <row r="134" spans="2:13">
      <c r="B134" s="66" t="str">
        <f>Company_Input!B134</f>
        <v>Scheme 130</v>
      </c>
      <c r="C134" s="66" t="str">
        <f>INDEX(Company_Input!$C$5:$C$350,MATCH(' Scheme allowance'!$B134,Company_Input!$B$5:$B$350,0))</f>
        <v>£m</v>
      </c>
      <c r="D134" s="66">
        <f>INDEX(Company_Input!$D$5:$D$350,MATCH(' Scheme allowance'!$B134,Company_Input!$B$5:$B$350,0))</f>
        <v>3</v>
      </c>
      <c r="E134" s="161">
        <f>INDEX(Company_Input!$X$5:X$350,MATCH(' Scheme allowance'!$B134,Company_Input!$B$5:$B$350,0))</f>
        <v>0</v>
      </c>
      <c r="F134" s="66"/>
      <c r="H134" s="66" t="str">
        <f>_xlfn.IFNA(INDEX(Ofwat_Input!$C$22:$C$31,MATCH(' Scheme allowance'!$E134,Ofwat_Input!B$22:B$31,0)),"0")</f>
        <v>0</v>
      </c>
      <c r="I134" s="66">
        <f>_xlfn.IFNA(IF($F134="Y",INDEX(Company_Input!$Z$5:$AC$298,MATCH(' Scheme allowance'!$B134,Company_Input!$B$5:$B$298,0),MATCH(I$4,Company_Input!$Z$4:$AC$4,0)),"0"),"-")*$H134</f>
        <v>0</v>
      </c>
      <c r="J134" s="66">
        <f>_xlfn.IFNA(IF($F134="Y",INDEX(Company_Input!$Z$5:$AC$298,MATCH(' Scheme allowance'!$B134,Company_Input!$B$5:$B$298,0),MATCH(J$4,Company_Input!$Z$4:$AC$4,0)),"0"),"-")*$H134</f>
        <v>0</v>
      </c>
      <c r="K134" s="66">
        <f>_xlfn.IFNA(IF($F134="Y",INDEX(Company_Input!$Z$5:$AC$298,MATCH(' Scheme allowance'!$B134,Company_Input!$B$5:$B$298,0),MATCH(K$4,Company_Input!$Z$4:$AC$4,0)),"0"),"-")*$H134</f>
        <v>0</v>
      </c>
      <c r="L134" s="66">
        <f>_xlfn.IFNA(IF($F134="Y",INDEX(Company_Input!$Z$5:$AC$298,MATCH(' Scheme allowance'!$B134,Company_Input!$B$5:$B$298,0),MATCH(L$4,Company_Input!$Z$4:$AC$4,0)),"0"),"-")*$H134</f>
        <v>0</v>
      </c>
      <c r="M134" s="66" t="str">
        <f>_xlfn.IFNA(IF($F134="Y",INDEX(Company_Input!$W$5:$W$298,MATCH(' Scheme allowance'!$B134,Company_Input!$B$5:$B$298,0),MATCH(M$4,Company_Input!$W$4,0)),"-"),"-")</f>
        <v>-</v>
      </c>
    </row>
    <row r="135" spans="2:13">
      <c r="B135" s="66" t="str">
        <f>Company_Input!B135</f>
        <v>Scheme 131</v>
      </c>
      <c r="C135" s="66" t="str">
        <f>INDEX(Company_Input!$C$5:$C$350,MATCH(' Scheme allowance'!$B135,Company_Input!$B$5:$B$350,0))</f>
        <v>£m</v>
      </c>
      <c r="D135" s="66">
        <f>INDEX(Company_Input!$D$5:$D$350,MATCH(' Scheme allowance'!$B135,Company_Input!$B$5:$B$350,0))</f>
        <v>3</v>
      </c>
      <c r="E135" s="161">
        <f>INDEX(Company_Input!$X$5:X$350,MATCH(' Scheme allowance'!$B135,Company_Input!$B$5:$B$350,0))</f>
        <v>0</v>
      </c>
      <c r="F135" s="66"/>
      <c r="H135" s="66" t="str">
        <f>_xlfn.IFNA(INDEX(Ofwat_Input!$C$22:$C$31,MATCH(' Scheme allowance'!$E135,Ofwat_Input!B$22:B$31,0)),"0")</f>
        <v>0</v>
      </c>
      <c r="I135" s="66">
        <f>_xlfn.IFNA(IF($F135="Y",INDEX(Company_Input!$Z$5:$AC$298,MATCH(' Scheme allowance'!$B135,Company_Input!$B$5:$B$298,0),MATCH(I$4,Company_Input!$Z$4:$AC$4,0)),"0"),"-")*$H135</f>
        <v>0</v>
      </c>
      <c r="J135" s="66">
        <f>_xlfn.IFNA(IF($F135="Y",INDEX(Company_Input!$Z$5:$AC$298,MATCH(' Scheme allowance'!$B135,Company_Input!$B$5:$B$298,0),MATCH(J$4,Company_Input!$Z$4:$AC$4,0)),"0"),"-")*$H135</f>
        <v>0</v>
      </c>
      <c r="K135" s="66">
        <f>_xlfn.IFNA(IF($F135="Y",INDEX(Company_Input!$Z$5:$AC$298,MATCH(' Scheme allowance'!$B135,Company_Input!$B$5:$B$298,0),MATCH(K$4,Company_Input!$Z$4:$AC$4,0)),"0"),"-")*$H135</f>
        <v>0</v>
      </c>
      <c r="L135" s="66">
        <f>_xlfn.IFNA(IF($F135="Y",INDEX(Company_Input!$Z$5:$AC$298,MATCH(' Scheme allowance'!$B135,Company_Input!$B$5:$B$298,0),MATCH(L$4,Company_Input!$Z$4:$AC$4,0)),"0"),"-")*$H135</f>
        <v>0</v>
      </c>
      <c r="M135" s="66" t="str">
        <f>_xlfn.IFNA(IF($F135="Y",INDEX(Company_Input!$W$5:$W$298,MATCH(' Scheme allowance'!$B135,Company_Input!$B$5:$B$298,0),MATCH(M$4,Company_Input!$W$4,0)),"-"),"-")</f>
        <v>-</v>
      </c>
    </row>
    <row r="136" spans="2:13">
      <c r="B136" s="66" t="str">
        <f>Company_Input!B136</f>
        <v>Scheme 132</v>
      </c>
      <c r="C136" s="66" t="str">
        <f>INDEX(Company_Input!$C$5:$C$350,MATCH(' Scheme allowance'!$B136,Company_Input!$B$5:$B$350,0))</f>
        <v>£m</v>
      </c>
      <c r="D136" s="66">
        <f>INDEX(Company_Input!$D$5:$D$350,MATCH(' Scheme allowance'!$B136,Company_Input!$B$5:$B$350,0))</f>
        <v>3</v>
      </c>
      <c r="E136" s="161">
        <f>INDEX(Company_Input!$X$5:X$350,MATCH(' Scheme allowance'!$B136,Company_Input!$B$5:$B$350,0))</f>
        <v>0</v>
      </c>
      <c r="F136" s="66"/>
      <c r="H136" s="66" t="str">
        <f>_xlfn.IFNA(INDEX(Ofwat_Input!$C$22:$C$31,MATCH(' Scheme allowance'!$E136,Ofwat_Input!B$22:B$31,0)),"0")</f>
        <v>0</v>
      </c>
      <c r="I136" s="66">
        <f>_xlfn.IFNA(IF($F136="Y",INDEX(Company_Input!$Z$5:$AC$298,MATCH(' Scheme allowance'!$B136,Company_Input!$B$5:$B$298,0),MATCH(I$4,Company_Input!$Z$4:$AC$4,0)),"0"),"-")*$H136</f>
        <v>0</v>
      </c>
      <c r="J136" s="66">
        <f>_xlfn.IFNA(IF($F136="Y",INDEX(Company_Input!$Z$5:$AC$298,MATCH(' Scheme allowance'!$B136,Company_Input!$B$5:$B$298,0),MATCH(J$4,Company_Input!$Z$4:$AC$4,0)),"0"),"-")*$H136</f>
        <v>0</v>
      </c>
      <c r="K136" s="66">
        <f>_xlfn.IFNA(IF($F136="Y",INDEX(Company_Input!$Z$5:$AC$298,MATCH(' Scheme allowance'!$B136,Company_Input!$B$5:$B$298,0),MATCH(K$4,Company_Input!$Z$4:$AC$4,0)),"0"),"-")*$H136</f>
        <v>0</v>
      </c>
      <c r="L136" s="66">
        <f>_xlfn.IFNA(IF($F136="Y",INDEX(Company_Input!$Z$5:$AC$298,MATCH(' Scheme allowance'!$B136,Company_Input!$B$5:$B$298,0),MATCH(L$4,Company_Input!$Z$4:$AC$4,0)),"0"),"-")*$H136</f>
        <v>0</v>
      </c>
      <c r="M136" s="66" t="str">
        <f>_xlfn.IFNA(IF($F136="Y",INDEX(Company_Input!$W$5:$W$298,MATCH(' Scheme allowance'!$B136,Company_Input!$B$5:$B$298,0),MATCH(M$4,Company_Input!$W$4,0)),"-"),"-")</f>
        <v>-</v>
      </c>
    </row>
    <row r="137" spans="2:13">
      <c r="B137" s="66" t="str">
        <f>Company_Input!B137</f>
        <v>Scheme 133</v>
      </c>
      <c r="C137" s="66" t="str">
        <f>INDEX(Company_Input!$C$5:$C$350,MATCH(' Scheme allowance'!$B137,Company_Input!$B$5:$B$350,0))</f>
        <v>£m</v>
      </c>
      <c r="D137" s="66">
        <f>INDEX(Company_Input!$D$5:$D$350,MATCH(' Scheme allowance'!$B137,Company_Input!$B$5:$B$350,0))</f>
        <v>3</v>
      </c>
      <c r="E137" s="161">
        <f>INDEX(Company_Input!$X$5:X$350,MATCH(' Scheme allowance'!$B137,Company_Input!$B$5:$B$350,0))</f>
        <v>0</v>
      </c>
      <c r="F137" s="66"/>
      <c r="H137" s="66" t="str">
        <f>_xlfn.IFNA(INDEX(Ofwat_Input!$C$22:$C$31,MATCH(' Scheme allowance'!$E137,Ofwat_Input!B$22:B$31,0)),"0")</f>
        <v>0</v>
      </c>
      <c r="I137" s="66">
        <f>_xlfn.IFNA(IF($F137="Y",INDEX(Company_Input!$Z$5:$AC$298,MATCH(' Scheme allowance'!$B137,Company_Input!$B$5:$B$298,0),MATCH(I$4,Company_Input!$Z$4:$AC$4,0)),"0"),"-")*$H137</f>
        <v>0</v>
      </c>
      <c r="J137" s="66">
        <f>_xlfn.IFNA(IF($F137="Y",INDEX(Company_Input!$Z$5:$AC$298,MATCH(' Scheme allowance'!$B137,Company_Input!$B$5:$B$298,0),MATCH(J$4,Company_Input!$Z$4:$AC$4,0)),"0"),"-")*$H137</f>
        <v>0</v>
      </c>
      <c r="K137" s="66">
        <f>_xlfn.IFNA(IF($F137="Y",INDEX(Company_Input!$Z$5:$AC$298,MATCH(' Scheme allowance'!$B137,Company_Input!$B$5:$B$298,0),MATCH(K$4,Company_Input!$Z$4:$AC$4,0)),"0"),"-")*$H137</f>
        <v>0</v>
      </c>
      <c r="L137" s="66">
        <f>_xlfn.IFNA(IF($F137="Y",INDEX(Company_Input!$Z$5:$AC$298,MATCH(' Scheme allowance'!$B137,Company_Input!$B$5:$B$298,0),MATCH(L$4,Company_Input!$Z$4:$AC$4,0)),"0"),"-")*$H137</f>
        <v>0</v>
      </c>
      <c r="M137" s="66" t="str">
        <f>_xlfn.IFNA(IF($F137="Y",INDEX(Company_Input!$W$5:$W$298,MATCH(' Scheme allowance'!$B137,Company_Input!$B$5:$B$298,0),MATCH(M$4,Company_Input!$W$4,0)),"-"),"-")</f>
        <v>-</v>
      </c>
    </row>
    <row r="138" spans="2:13">
      <c r="B138" s="66" t="str">
        <f>Company_Input!B138</f>
        <v>Scheme 134</v>
      </c>
      <c r="C138" s="66" t="str">
        <f>INDEX(Company_Input!$C$5:$C$350,MATCH(' Scheme allowance'!$B138,Company_Input!$B$5:$B$350,0))</f>
        <v>£m</v>
      </c>
      <c r="D138" s="66">
        <f>INDEX(Company_Input!$D$5:$D$350,MATCH(' Scheme allowance'!$B138,Company_Input!$B$5:$B$350,0))</f>
        <v>3</v>
      </c>
      <c r="E138" s="161">
        <f>INDEX(Company_Input!$X$5:X$350,MATCH(' Scheme allowance'!$B138,Company_Input!$B$5:$B$350,0))</f>
        <v>0</v>
      </c>
      <c r="F138" s="66"/>
      <c r="H138" s="66" t="str">
        <f>_xlfn.IFNA(INDEX(Ofwat_Input!$C$22:$C$31,MATCH(' Scheme allowance'!$E138,Ofwat_Input!B$22:B$31,0)),"0")</f>
        <v>0</v>
      </c>
      <c r="I138" s="66">
        <f>_xlfn.IFNA(IF($F138="Y",INDEX(Company_Input!$Z$5:$AC$298,MATCH(' Scheme allowance'!$B138,Company_Input!$B$5:$B$298,0),MATCH(I$4,Company_Input!$Z$4:$AC$4,0)),"0"),"-")*$H138</f>
        <v>0</v>
      </c>
      <c r="J138" s="66">
        <f>_xlfn.IFNA(IF($F138="Y",INDEX(Company_Input!$Z$5:$AC$298,MATCH(' Scheme allowance'!$B138,Company_Input!$B$5:$B$298,0),MATCH(J$4,Company_Input!$Z$4:$AC$4,0)),"0"),"-")*$H138</f>
        <v>0</v>
      </c>
      <c r="K138" s="66">
        <f>_xlfn.IFNA(IF($F138="Y",INDEX(Company_Input!$Z$5:$AC$298,MATCH(' Scheme allowance'!$B138,Company_Input!$B$5:$B$298,0),MATCH(K$4,Company_Input!$Z$4:$AC$4,0)),"0"),"-")*$H138</f>
        <v>0</v>
      </c>
      <c r="L138" s="66">
        <f>_xlfn.IFNA(IF($F138="Y",INDEX(Company_Input!$Z$5:$AC$298,MATCH(' Scheme allowance'!$B138,Company_Input!$B$5:$B$298,0),MATCH(L$4,Company_Input!$Z$4:$AC$4,0)),"0"),"-")*$H138</f>
        <v>0</v>
      </c>
      <c r="M138" s="66" t="str">
        <f>_xlfn.IFNA(IF($F138="Y",INDEX(Company_Input!$W$5:$W$298,MATCH(' Scheme allowance'!$B138,Company_Input!$B$5:$B$298,0),MATCH(M$4,Company_Input!$W$4,0)),"-"),"-")</f>
        <v>-</v>
      </c>
    </row>
    <row r="139" spans="2:13">
      <c r="B139" s="66" t="str">
        <f>Company_Input!B139</f>
        <v>Scheme 135</v>
      </c>
      <c r="C139" s="66" t="str">
        <f>INDEX(Company_Input!$C$5:$C$350,MATCH(' Scheme allowance'!$B139,Company_Input!$B$5:$B$350,0))</f>
        <v>£m</v>
      </c>
      <c r="D139" s="66">
        <f>INDEX(Company_Input!$D$5:$D$350,MATCH(' Scheme allowance'!$B139,Company_Input!$B$5:$B$350,0))</f>
        <v>3</v>
      </c>
      <c r="E139" s="161">
        <f>INDEX(Company_Input!$X$5:X$350,MATCH(' Scheme allowance'!$B139,Company_Input!$B$5:$B$350,0))</f>
        <v>0</v>
      </c>
      <c r="F139" s="66"/>
      <c r="H139" s="66" t="str">
        <f>_xlfn.IFNA(INDEX(Ofwat_Input!$C$22:$C$31,MATCH(' Scheme allowance'!$E139,Ofwat_Input!B$22:B$31,0)),"0")</f>
        <v>0</v>
      </c>
      <c r="I139" s="66">
        <f>_xlfn.IFNA(IF($F139="Y",INDEX(Company_Input!$Z$5:$AC$298,MATCH(' Scheme allowance'!$B139,Company_Input!$B$5:$B$298,0),MATCH(I$4,Company_Input!$Z$4:$AC$4,0)),"0"),"-")*$H139</f>
        <v>0</v>
      </c>
      <c r="J139" s="66">
        <f>_xlfn.IFNA(IF($F139="Y",INDEX(Company_Input!$Z$5:$AC$298,MATCH(' Scheme allowance'!$B139,Company_Input!$B$5:$B$298,0),MATCH(J$4,Company_Input!$Z$4:$AC$4,0)),"0"),"-")*$H139</f>
        <v>0</v>
      </c>
      <c r="K139" s="66">
        <f>_xlfn.IFNA(IF($F139="Y",INDEX(Company_Input!$Z$5:$AC$298,MATCH(' Scheme allowance'!$B139,Company_Input!$B$5:$B$298,0),MATCH(K$4,Company_Input!$Z$4:$AC$4,0)),"0"),"-")*$H139</f>
        <v>0</v>
      </c>
      <c r="L139" s="66">
        <f>_xlfn.IFNA(IF($F139="Y",INDEX(Company_Input!$Z$5:$AC$298,MATCH(' Scheme allowance'!$B139,Company_Input!$B$5:$B$298,0),MATCH(L$4,Company_Input!$Z$4:$AC$4,0)),"0"),"-")*$H139</f>
        <v>0</v>
      </c>
      <c r="M139" s="66" t="str">
        <f>_xlfn.IFNA(IF($F139="Y",INDEX(Company_Input!$W$5:$W$298,MATCH(' Scheme allowance'!$B139,Company_Input!$B$5:$B$298,0),MATCH(M$4,Company_Input!$W$4,0)),"-"),"-")</f>
        <v>-</v>
      </c>
    </row>
    <row r="140" spans="2:13">
      <c r="B140" s="66" t="str">
        <f>Company_Input!B140</f>
        <v>Scheme 136</v>
      </c>
      <c r="C140" s="66" t="str">
        <f>INDEX(Company_Input!$C$5:$C$350,MATCH(' Scheme allowance'!$B140,Company_Input!$B$5:$B$350,0))</f>
        <v>£m</v>
      </c>
      <c r="D140" s="66">
        <f>INDEX(Company_Input!$D$5:$D$350,MATCH(' Scheme allowance'!$B140,Company_Input!$B$5:$B$350,0))</f>
        <v>3</v>
      </c>
      <c r="E140" s="161">
        <f>INDEX(Company_Input!$X$5:X$350,MATCH(' Scheme allowance'!$B140,Company_Input!$B$5:$B$350,0))</f>
        <v>0</v>
      </c>
      <c r="F140" s="66"/>
      <c r="H140" s="66" t="str">
        <f>_xlfn.IFNA(INDEX(Ofwat_Input!$C$22:$C$31,MATCH(' Scheme allowance'!$E140,Ofwat_Input!B$22:B$31,0)),"0")</f>
        <v>0</v>
      </c>
      <c r="I140" s="66">
        <f>_xlfn.IFNA(IF($F140="Y",INDEX(Company_Input!$Z$5:$AC$298,MATCH(' Scheme allowance'!$B140,Company_Input!$B$5:$B$298,0),MATCH(I$4,Company_Input!$Z$4:$AC$4,0)),"0"),"-")*$H140</f>
        <v>0</v>
      </c>
      <c r="J140" s="66">
        <f>_xlfn.IFNA(IF($F140="Y",INDEX(Company_Input!$Z$5:$AC$298,MATCH(' Scheme allowance'!$B140,Company_Input!$B$5:$B$298,0),MATCH(J$4,Company_Input!$Z$4:$AC$4,0)),"0"),"-")*$H140</f>
        <v>0</v>
      </c>
      <c r="K140" s="66">
        <f>_xlfn.IFNA(IF($F140="Y",INDEX(Company_Input!$Z$5:$AC$298,MATCH(' Scheme allowance'!$B140,Company_Input!$B$5:$B$298,0),MATCH(K$4,Company_Input!$Z$4:$AC$4,0)),"0"),"-")*$H140</f>
        <v>0</v>
      </c>
      <c r="L140" s="66">
        <f>_xlfn.IFNA(IF($F140="Y",INDEX(Company_Input!$Z$5:$AC$298,MATCH(' Scheme allowance'!$B140,Company_Input!$B$5:$B$298,0),MATCH(L$4,Company_Input!$Z$4:$AC$4,0)),"0"),"-")*$H140</f>
        <v>0</v>
      </c>
      <c r="M140" s="66" t="str">
        <f>_xlfn.IFNA(IF($F140="Y",INDEX(Company_Input!$W$5:$W$298,MATCH(' Scheme allowance'!$B140,Company_Input!$B$5:$B$298,0),MATCH(M$4,Company_Input!$W$4,0)),"-"),"-")</f>
        <v>-</v>
      </c>
    </row>
    <row r="141" spans="2:13">
      <c r="B141" s="66" t="str">
        <f>Company_Input!B141</f>
        <v>Scheme 137</v>
      </c>
      <c r="C141" s="66" t="str">
        <f>INDEX(Company_Input!$C$5:$C$350,MATCH(' Scheme allowance'!$B141,Company_Input!$B$5:$B$350,0))</f>
        <v>£m</v>
      </c>
      <c r="D141" s="66">
        <f>INDEX(Company_Input!$D$5:$D$350,MATCH(' Scheme allowance'!$B141,Company_Input!$B$5:$B$350,0))</f>
        <v>3</v>
      </c>
      <c r="E141" s="161">
        <f>INDEX(Company_Input!$X$5:X$350,MATCH(' Scheme allowance'!$B141,Company_Input!$B$5:$B$350,0))</f>
        <v>0</v>
      </c>
      <c r="F141" s="66"/>
      <c r="H141" s="66" t="str">
        <f>_xlfn.IFNA(INDEX(Ofwat_Input!$C$22:$C$31,MATCH(' Scheme allowance'!$E141,Ofwat_Input!B$22:B$31,0)),"0")</f>
        <v>0</v>
      </c>
      <c r="I141" s="66">
        <f>_xlfn.IFNA(IF($F141="Y",INDEX(Company_Input!$Z$5:$AC$298,MATCH(' Scheme allowance'!$B141,Company_Input!$B$5:$B$298,0),MATCH(I$4,Company_Input!$Z$4:$AC$4,0)),"0"),"-")*$H141</f>
        <v>0</v>
      </c>
      <c r="J141" s="66">
        <f>_xlfn.IFNA(IF($F141="Y",INDEX(Company_Input!$Z$5:$AC$298,MATCH(' Scheme allowance'!$B141,Company_Input!$B$5:$B$298,0),MATCH(J$4,Company_Input!$Z$4:$AC$4,0)),"0"),"-")*$H141</f>
        <v>0</v>
      </c>
      <c r="K141" s="66">
        <f>_xlfn.IFNA(IF($F141="Y",INDEX(Company_Input!$Z$5:$AC$298,MATCH(' Scheme allowance'!$B141,Company_Input!$B$5:$B$298,0),MATCH(K$4,Company_Input!$Z$4:$AC$4,0)),"0"),"-")*$H141</f>
        <v>0</v>
      </c>
      <c r="L141" s="66">
        <f>_xlfn.IFNA(IF($F141="Y",INDEX(Company_Input!$Z$5:$AC$298,MATCH(' Scheme allowance'!$B141,Company_Input!$B$5:$B$298,0),MATCH(L$4,Company_Input!$Z$4:$AC$4,0)),"0"),"-")*$H141</f>
        <v>0</v>
      </c>
      <c r="M141" s="66" t="str">
        <f>_xlfn.IFNA(IF($F141="Y",INDEX(Company_Input!$W$5:$W$298,MATCH(' Scheme allowance'!$B141,Company_Input!$B$5:$B$298,0),MATCH(M$4,Company_Input!$W$4,0)),"-"),"-")</f>
        <v>-</v>
      </c>
    </row>
    <row r="142" spans="2:13">
      <c r="B142" s="66" t="str">
        <f>Company_Input!B142</f>
        <v>Scheme 138</v>
      </c>
      <c r="C142" s="66" t="str">
        <f>INDEX(Company_Input!$C$5:$C$350,MATCH(' Scheme allowance'!$B142,Company_Input!$B$5:$B$350,0))</f>
        <v>£m</v>
      </c>
      <c r="D142" s="66">
        <f>INDEX(Company_Input!$D$5:$D$350,MATCH(' Scheme allowance'!$B142,Company_Input!$B$5:$B$350,0))</f>
        <v>3</v>
      </c>
      <c r="E142" s="161">
        <f>INDEX(Company_Input!$X$5:X$350,MATCH(' Scheme allowance'!$B142,Company_Input!$B$5:$B$350,0))</f>
        <v>0</v>
      </c>
      <c r="F142" s="66"/>
      <c r="H142" s="66" t="str">
        <f>_xlfn.IFNA(INDEX(Ofwat_Input!$C$22:$C$31,MATCH(' Scheme allowance'!$E142,Ofwat_Input!B$22:B$31,0)),"0")</f>
        <v>0</v>
      </c>
      <c r="I142" s="66">
        <f>_xlfn.IFNA(IF($F142="Y",INDEX(Company_Input!$Z$5:$AC$298,MATCH(' Scheme allowance'!$B142,Company_Input!$B$5:$B$298,0),MATCH(I$4,Company_Input!$Z$4:$AC$4,0)),"0"),"-")*$H142</f>
        <v>0</v>
      </c>
      <c r="J142" s="66">
        <f>_xlfn.IFNA(IF($F142="Y",INDEX(Company_Input!$Z$5:$AC$298,MATCH(' Scheme allowance'!$B142,Company_Input!$B$5:$B$298,0),MATCH(J$4,Company_Input!$Z$4:$AC$4,0)),"0"),"-")*$H142</f>
        <v>0</v>
      </c>
      <c r="K142" s="66">
        <f>_xlfn.IFNA(IF($F142="Y",INDEX(Company_Input!$Z$5:$AC$298,MATCH(' Scheme allowance'!$B142,Company_Input!$B$5:$B$298,0),MATCH(K$4,Company_Input!$Z$4:$AC$4,0)),"0"),"-")*$H142</f>
        <v>0</v>
      </c>
      <c r="L142" s="66">
        <f>_xlfn.IFNA(IF($F142="Y",INDEX(Company_Input!$Z$5:$AC$298,MATCH(' Scheme allowance'!$B142,Company_Input!$B$5:$B$298,0),MATCH(L$4,Company_Input!$Z$4:$AC$4,0)),"0"),"-")*$H142</f>
        <v>0</v>
      </c>
      <c r="M142" s="66" t="str">
        <f>_xlfn.IFNA(IF($F142="Y",INDEX(Company_Input!$W$5:$W$298,MATCH(' Scheme allowance'!$B142,Company_Input!$B$5:$B$298,0),MATCH(M$4,Company_Input!$W$4,0)),"-"),"-")</f>
        <v>-</v>
      </c>
    </row>
    <row r="143" spans="2:13">
      <c r="B143" s="66" t="str">
        <f>Company_Input!B143</f>
        <v>Scheme 139</v>
      </c>
      <c r="C143" s="66" t="str">
        <f>INDEX(Company_Input!$C$5:$C$350,MATCH(' Scheme allowance'!$B143,Company_Input!$B$5:$B$350,0))</f>
        <v>£m</v>
      </c>
      <c r="D143" s="66">
        <f>INDEX(Company_Input!$D$5:$D$350,MATCH(' Scheme allowance'!$B143,Company_Input!$B$5:$B$350,0))</f>
        <v>3</v>
      </c>
      <c r="E143" s="161">
        <f>INDEX(Company_Input!$X$5:X$350,MATCH(' Scheme allowance'!$B143,Company_Input!$B$5:$B$350,0))</f>
        <v>0</v>
      </c>
      <c r="F143" s="66"/>
      <c r="H143" s="66" t="str">
        <f>_xlfn.IFNA(INDEX(Ofwat_Input!$C$22:$C$31,MATCH(' Scheme allowance'!$E143,Ofwat_Input!B$22:B$31,0)),"0")</f>
        <v>0</v>
      </c>
      <c r="I143" s="66">
        <f>_xlfn.IFNA(IF($F143="Y",INDEX(Company_Input!$Z$5:$AC$298,MATCH(' Scheme allowance'!$B143,Company_Input!$B$5:$B$298,0),MATCH(I$4,Company_Input!$Z$4:$AC$4,0)),"0"),"-")*$H143</f>
        <v>0</v>
      </c>
      <c r="J143" s="66">
        <f>_xlfn.IFNA(IF($F143="Y",INDEX(Company_Input!$Z$5:$AC$298,MATCH(' Scheme allowance'!$B143,Company_Input!$B$5:$B$298,0),MATCH(J$4,Company_Input!$Z$4:$AC$4,0)),"0"),"-")*$H143</f>
        <v>0</v>
      </c>
      <c r="K143" s="66">
        <f>_xlfn.IFNA(IF($F143="Y",INDEX(Company_Input!$Z$5:$AC$298,MATCH(' Scheme allowance'!$B143,Company_Input!$B$5:$B$298,0),MATCH(K$4,Company_Input!$Z$4:$AC$4,0)),"0"),"-")*$H143</f>
        <v>0</v>
      </c>
      <c r="L143" s="66">
        <f>_xlfn.IFNA(IF($F143="Y",INDEX(Company_Input!$Z$5:$AC$298,MATCH(' Scheme allowance'!$B143,Company_Input!$B$5:$B$298,0),MATCH(L$4,Company_Input!$Z$4:$AC$4,0)),"0"),"-")*$H143</f>
        <v>0</v>
      </c>
      <c r="M143" s="66" t="str">
        <f>_xlfn.IFNA(IF($F143="Y",INDEX(Company_Input!$W$5:$W$298,MATCH(' Scheme allowance'!$B143,Company_Input!$B$5:$B$298,0),MATCH(M$4,Company_Input!$W$4,0)),"-"),"-")</f>
        <v>-</v>
      </c>
    </row>
    <row r="144" spans="2:13">
      <c r="B144" s="66" t="str">
        <f>Company_Input!B144</f>
        <v>Scheme 140</v>
      </c>
      <c r="C144" s="66" t="str">
        <f>INDEX(Company_Input!$C$5:$C$350,MATCH(' Scheme allowance'!$B144,Company_Input!$B$5:$B$350,0))</f>
        <v>£m</v>
      </c>
      <c r="D144" s="66">
        <f>INDEX(Company_Input!$D$5:$D$350,MATCH(' Scheme allowance'!$B144,Company_Input!$B$5:$B$350,0))</f>
        <v>3</v>
      </c>
      <c r="E144" s="161">
        <f>INDEX(Company_Input!$X$5:X$350,MATCH(' Scheme allowance'!$B144,Company_Input!$B$5:$B$350,0))</f>
        <v>0</v>
      </c>
      <c r="F144" s="66"/>
      <c r="H144" s="66" t="str">
        <f>_xlfn.IFNA(INDEX(Ofwat_Input!$C$22:$C$31,MATCH(' Scheme allowance'!$E144,Ofwat_Input!B$22:B$31,0)),"0")</f>
        <v>0</v>
      </c>
      <c r="I144" s="66">
        <f>_xlfn.IFNA(IF($F144="Y",INDEX(Company_Input!$Z$5:$AC$298,MATCH(' Scheme allowance'!$B144,Company_Input!$B$5:$B$298,0),MATCH(I$4,Company_Input!$Z$4:$AC$4,0)),"0"),"-")*$H144</f>
        <v>0</v>
      </c>
      <c r="J144" s="66">
        <f>_xlfn.IFNA(IF($F144="Y",INDEX(Company_Input!$Z$5:$AC$298,MATCH(' Scheme allowance'!$B144,Company_Input!$B$5:$B$298,0),MATCH(J$4,Company_Input!$Z$4:$AC$4,0)),"0"),"-")*$H144</f>
        <v>0</v>
      </c>
      <c r="K144" s="66">
        <f>_xlfn.IFNA(IF($F144="Y",INDEX(Company_Input!$Z$5:$AC$298,MATCH(' Scheme allowance'!$B144,Company_Input!$B$5:$B$298,0),MATCH(K$4,Company_Input!$Z$4:$AC$4,0)),"0"),"-")*$H144</f>
        <v>0</v>
      </c>
      <c r="L144" s="66">
        <f>_xlfn.IFNA(IF($F144="Y",INDEX(Company_Input!$Z$5:$AC$298,MATCH(' Scheme allowance'!$B144,Company_Input!$B$5:$B$298,0),MATCH(L$4,Company_Input!$Z$4:$AC$4,0)),"0"),"-")*$H144</f>
        <v>0</v>
      </c>
      <c r="M144" s="66" t="str">
        <f>_xlfn.IFNA(IF($F144="Y",INDEX(Company_Input!$W$5:$W$298,MATCH(' Scheme allowance'!$B144,Company_Input!$B$5:$B$298,0),MATCH(M$4,Company_Input!$W$4,0)),"-"),"-")</f>
        <v>-</v>
      </c>
    </row>
    <row r="145" spans="2:13">
      <c r="B145" s="66" t="str">
        <f>Company_Input!B145</f>
        <v>Scheme 141</v>
      </c>
      <c r="C145" s="66" t="str">
        <f>INDEX(Company_Input!$C$5:$C$350,MATCH(' Scheme allowance'!$B145,Company_Input!$B$5:$B$350,0))</f>
        <v>£m</v>
      </c>
      <c r="D145" s="66">
        <f>INDEX(Company_Input!$D$5:$D$350,MATCH(' Scheme allowance'!$B145,Company_Input!$B$5:$B$350,0))</f>
        <v>3</v>
      </c>
      <c r="E145" s="161">
        <f>INDEX(Company_Input!$X$5:X$350,MATCH(' Scheme allowance'!$B145,Company_Input!$B$5:$B$350,0))</f>
        <v>0</v>
      </c>
      <c r="F145" s="66"/>
      <c r="H145" s="66" t="str">
        <f>_xlfn.IFNA(INDEX(Ofwat_Input!$C$22:$C$31,MATCH(' Scheme allowance'!$E145,Ofwat_Input!B$22:B$31,0)),"0")</f>
        <v>0</v>
      </c>
      <c r="I145" s="66">
        <f>_xlfn.IFNA(IF($F145="Y",INDEX(Company_Input!$Z$5:$AC$298,MATCH(' Scheme allowance'!$B145,Company_Input!$B$5:$B$298,0),MATCH(I$4,Company_Input!$Z$4:$AC$4,0)),"0"),"-")*$H145</f>
        <v>0</v>
      </c>
      <c r="J145" s="66">
        <f>_xlfn.IFNA(IF($F145="Y",INDEX(Company_Input!$Z$5:$AC$298,MATCH(' Scheme allowance'!$B145,Company_Input!$B$5:$B$298,0),MATCH(J$4,Company_Input!$Z$4:$AC$4,0)),"0"),"-")*$H145</f>
        <v>0</v>
      </c>
      <c r="K145" s="66">
        <f>_xlfn.IFNA(IF($F145="Y",INDEX(Company_Input!$Z$5:$AC$298,MATCH(' Scheme allowance'!$B145,Company_Input!$B$5:$B$298,0),MATCH(K$4,Company_Input!$Z$4:$AC$4,0)),"0"),"-")*$H145</f>
        <v>0</v>
      </c>
      <c r="L145" s="66">
        <f>_xlfn.IFNA(IF($F145="Y",INDEX(Company_Input!$Z$5:$AC$298,MATCH(' Scheme allowance'!$B145,Company_Input!$B$5:$B$298,0),MATCH(L$4,Company_Input!$Z$4:$AC$4,0)),"0"),"-")*$H145</f>
        <v>0</v>
      </c>
      <c r="M145" s="66" t="str">
        <f>_xlfn.IFNA(IF($F145="Y",INDEX(Company_Input!$W$5:$W$298,MATCH(' Scheme allowance'!$B145,Company_Input!$B$5:$B$298,0),MATCH(M$4,Company_Input!$W$4,0)),"-"),"-")</f>
        <v>-</v>
      </c>
    </row>
    <row r="146" spans="2:13">
      <c r="B146" s="66" t="str">
        <f>Company_Input!B146</f>
        <v>Scheme 142</v>
      </c>
      <c r="C146" s="66" t="str">
        <f>INDEX(Company_Input!$C$5:$C$350,MATCH(' Scheme allowance'!$B146,Company_Input!$B$5:$B$350,0))</f>
        <v>£m</v>
      </c>
      <c r="D146" s="66">
        <f>INDEX(Company_Input!$D$5:$D$350,MATCH(' Scheme allowance'!$B146,Company_Input!$B$5:$B$350,0))</f>
        <v>3</v>
      </c>
      <c r="E146" s="161">
        <f>INDEX(Company_Input!$X$5:X$350,MATCH(' Scheme allowance'!$B146,Company_Input!$B$5:$B$350,0))</f>
        <v>0</v>
      </c>
      <c r="F146" s="66"/>
      <c r="H146" s="66" t="str">
        <f>_xlfn.IFNA(INDEX(Ofwat_Input!$C$22:$C$31,MATCH(' Scheme allowance'!$E146,Ofwat_Input!B$22:B$31,0)),"0")</f>
        <v>0</v>
      </c>
      <c r="I146" s="66">
        <f>_xlfn.IFNA(IF($F146="Y",INDEX(Company_Input!$Z$5:$AC$298,MATCH(' Scheme allowance'!$B146,Company_Input!$B$5:$B$298,0),MATCH(I$4,Company_Input!$Z$4:$AC$4,0)),"0"),"-")*$H146</f>
        <v>0</v>
      </c>
      <c r="J146" s="66">
        <f>_xlfn.IFNA(IF($F146="Y",INDEX(Company_Input!$Z$5:$AC$298,MATCH(' Scheme allowance'!$B146,Company_Input!$B$5:$B$298,0),MATCH(J$4,Company_Input!$Z$4:$AC$4,0)),"0"),"-")*$H146</f>
        <v>0</v>
      </c>
      <c r="K146" s="66">
        <f>_xlfn.IFNA(IF($F146="Y",INDEX(Company_Input!$Z$5:$AC$298,MATCH(' Scheme allowance'!$B146,Company_Input!$B$5:$B$298,0),MATCH(K$4,Company_Input!$Z$4:$AC$4,0)),"0"),"-")*$H146</f>
        <v>0</v>
      </c>
      <c r="L146" s="66">
        <f>_xlfn.IFNA(IF($F146="Y",INDEX(Company_Input!$Z$5:$AC$298,MATCH(' Scheme allowance'!$B146,Company_Input!$B$5:$B$298,0),MATCH(L$4,Company_Input!$Z$4:$AC$4,0)),"0"),"-")*$H146</f>
        <v>0</v>
      </c>
      <c r="M146" s="66" t="str">
        <f>_xlfn.IFNA(IF($F146="Y",INDEX(Company_Input!$W$5:$W$298,MATCH(' Scheme allowance'!$B146,Company_Input!$B$5:$B$298,0),MATCH(M$4,Company_Input!$W$4,0)),"-"),"-")</f>
        <v>-</v>
      </c>
    </row>
    <row r="147" spans="2:13">
      <c r="B147" s="66" t="str">
        <f>Company_Input!B147</f>
        <v>Scheme 143</v>
      </c>
      <c r="C147" s="66" t="str">
        <f>INDEX(Company_Input!$C$5:$C$350,MATCH(' Scheme allowance'!$B147,Company_Input!$B$5:$B$350,0))</f>
        <v>£m</v>
      </c>
      <c r="D147" s="66">
        <f>INDEX(Company_Input!$D$5:$D$350,MATCH(' Scheme allowance'!$B147,Company_Input!$B$5:$B$350,0))</f>
        <v>3</v>
      </c>
      <c r="E147" s="161">
        <f>INDEX(Company_Input!$X$5:X$350,MATCH(' Scheme allowance'!$B147,Company_Input!$B$5:$B$350,0))</f>
        <v>0</v>
      </c>
      <c r="F147" s="66"/>
      <c r="H147" s="66" t="str">
        <f>_xlfn.IFNA(INDEX(Ofwat_Input!$C$22:$C$31,MATCH(' Scheme allowance'!$E147,Ofwat_Input!B$22:B$31,0)),"0")</f>
        <v>0</v>
      </c>
      <c r="I147" s="66">
        <f>_xlfn.IFNA(IF($F147="Y",INDEX(Company_Input!$Z$5:$AC$298,MATCH(' Scheme allowance'!$B147,Company_Input!$B$5:$B$298,0),MATCH(I$4,Company_Input!$Z$4:$AC$4,0)),"0"),"-")*$H147</f>
        <v>0</v>
      </c>
      <c r="J147" s="66">
        <f>_xlfn.IFNA(IF($F147="Y",INDEX(Company_Input!$Z$5:$AC$298,MATCH(' Scheme allowance'!$B147,Company_Input!$B$5:$B$298,0),MATCH(J$4,Company_Input!$Z$4:$AC$4,0)),"0"),"-")*$H147</f>
        <v>0</v>
      </c>
      <c r="K147" s="66">
        <f>_xlfn.IFNA(IF($F147="Y",INDEX(Company_Input!$Z$5:$AC$298,MATCH(' Scheme allowance'!$B147,Company_Input!$B$5:$B$298,0),MATCH(K$4,Company_Input!$Z$4:$AC$4,0)),"0"),"-")*$H147</f>
        <v>0</v>
      </c>
      <c r="L147" s="66">
        <f>_xlfn.IFNA(IF($F147="Y",INDEX(Company_Input!$Z$5:$AC$298,MATCH(' Scheme allowance'!$B147,Company_Input!$B$5:$B$298,0),MATCH(L$4,Company_Input!$Z$4:$AC$4,0)),"0"),"-")*$H147</f>
        <v>0</v>
      </c>
      <c r="M147" s="66" t="str">
        <f>_xlfn.IFNA(IF($F147="Y",INDEX(Company_Input!$W$5:$W$298,MATCH(' Scheme allowance'!$B147,Company_Input!$B$5:$B$298,0),MATCH(M$4,Company_Input!$W$4,0)),"-"),"-")</f>
        <v>-</v>
      </c>
    </row>
    <row r="148" spans="2:13">
      <c r="B148" s="66" t="str">
        <f>Company_Input!B148</f>
        <v>Scheme 144</v>
      </c>
      <c r="C148" s="66" t="str">
        <f>INDEX(Company_Input!$C$5:$C$350,MATCH(' Scheme allowance'!$B148,Company_Input!$B$5:$B$350,0))</f>
        <v>£m</v>
      </c>
      <c r="D148" s="66">
        <f>INDEX(Company_Input!$D$5:$D$350,MATCH(' Scheme allowance'!$B148,Company_Input!$B$5:$B$350,0))</f>
        <v>3</v>
      </c>
      <c r="E148" s="161">
        <f>INDEX(Company_Input!$X$5:X$350,MATCH(' Scheme allowance'!$B148,Company_Input!$B$5:$B$350,0))</f>
        <v>0</v>
      </c>
      <c r="F148" s="66"/>
      <c r="H148" s="66" t="str">
        <f>_xlfn.IFNA(INDEX(Ofwat_Input!$C$22:$C$31,MATCH(' Scheme allowance'!$E148,Ofwat_Input!B$22:B$31,0)),"0")</f>
        <v>0</v>
      </c>
      <c r="I148" s="66">
        <f>_xlfn.IFNA(IF($F148="Y",INDEX(Company_Input!$Z$5:$AC$298,MATCH(' Scheme allowance'!$B148,Company_Input!$B$5:$B$298,0),MATCH(I$4,Company_Input!$Z$4:$AC$4,0)),"0"),"-")*$H148</f>
        <v>0</v>
      </c>
      <c r="J148" s="66">
        <f>_xlfn.IFNA(IF($F148="Y",INDEX(Company_Input!$Z$5:$AC$298,MATCH(' Scheme allowance'!$B148,Company_Input!$B$5:$B$298,0),MATCH(J$4,Company_Input!$Z$4:$AC$4,0)),"0"),"-")*$H148</f>
        <v>0</v>
      </c>
      <c r="K148" s="66">
        <f>_xlfn.IFNA(IF($F148="Y",INDEX(Company_Input!$Z$5:$AC$298,MATCH(' Scheme allowance'!$B148,Company_Input!$B$5:$B$298,0),MATCH(K$4,Company_Input!$Z$4:$AC$4,0)),"0"),"-")*$H148</f>
        <v>0</v>
      </c>
      <c r="L148" s="66">
        <f>_xlfn.IFNA(IF($F148="Y",INDEX(Company_Input!$Z$5:$AC$298,MATCH(' Scheme allowance'!$B148,Company_Input!$B$5:$B$298,0),MATCH(L$4,Company_Input!$Z$4:$AC$4,0)),"0"),"-")*$H148</f>
        <v>0</v>
      </c>
      <c r="M148" s="66" t="str">
        <f>_xlfn.IFNA(IF($F148="Y",INDEX(Company_Input!$W$5:$W$298,MATCH(' Scheme allowance'!$B148,Company_Input!$B$5:$B$298,0),MATCH(M$4,Company_Input!$W$4,0)),"-"),"-")</f>
        <v>-</v>
      </c>
    </row>
    <row r="149" spans="2:13">
      <c r="B149" s="66" t="str">
        <f>Company_Input!B149</f>
        <v>Scheme 145</v>
      </c>
      <c r="C149" s="66" t="str">
        <f>INDEX(Company_Input!$C$5:$C$350,MATCH(' Scheme allowance'!$B149,Company_Input!$B$5:$B$350,0))</f>
        <v>£m</v>
      </c>
      <c r="D149" s="66">
        <f>INDEX(Company_Input!$D$5:$D$350,MATCH(' Scheme allowance'!$B149,Company_Input!$B$5:$B$350,0))</f>
        <v>3</v>
      </c>
      <c r="E149" s="161">
        <f>INDEX(Company_Input!$X$5:X$350,MATCH(' Scheme allowance'!$B149,Company_Input!$B$5:$B$350,0))</f>
        <v>0</v>
      </c>
      <c r="F149" s="66"/>
      <c r="H149" s="66" t="str">
        <f>_xlfn.IFNA(INDEX(Ofwat_Input!$C$22:$C$31,MATCH(' Scheme allowance'!$E149,Ofwat_Input!B$22:B$31,0)),"0")</f>
        <v>0</v>
      </c>
      <c r="I149" s="66">
        <f>_xlfn.IFNA(IF($F149="Y",INDEX(Company_Input!$Z$5:$AC$298,MATCH(' Scheme allowance'!$B149,Company_Input!$B$5:$B$298,0),MATCH(I$4,Company_Input!$Z$4:$AC$4,0)),"0"),"-")*$H149</f>
        <v>0</v>
      </c>
      <c r="J149" s="66">
        <f>_xlfn.IFNA(IF($F149="Y",INDEX(Company_Input!$Z$5:$AC$298,MATCH(' Scheme allowance'!$B149,Company_Input!$B$5:$B$298,0),MATCH(J$4,Company_Input!$Z$4:$AC$4,0)),"0"),"-")*$H149</f>
        <v>0</v>
      </c>
      <c r="K149" s="66">
        <f>_xlfn.IFNA(IF($F149="Y",INDEX(Company_Input!$Z$5:$AC$298,MATCH(' Scheme allowance'!$B149,Company_Input!$B$5:$B$298,0),MATCH(K$4,Company_Input!$Z$4:$AC$4,0)),"0"),"-")*$H149</f>
        <v>0</v>
      </c>
      <c r="L149" s="66">
        <f>_xlfn.IFNA(IF($F149="Y",INDEX(Company_Input!$Z$5:$AC$298,MATCH(' Scheme allowance'!$B149,Company_Input!$B$5:$B$298,0),MATCH(L$4,Company_Input!$Z$4:$AC$4,0)),"0"),"-")*$H149</f>
        <v>0</v>
      </c>
      <c r="M149" s="66" t="str">
        <f>_xlfn.IFNA(IF($F149="Y",INDEX(Company_Input!$W$5:$W$298,MATCH(' Scheme allowance'!$B149,Company_Input!$B$5:$B$298,0),MATCH(M$4,Company_Input!$W$4,0)),"-"),"-")</f>
        <v>-</v>
      </c>
    </row>
    <row r="150" spans="2:13">
      <c r="B150" s="66" t="str">
        <f>Company_Input!B150</f>
        <v>Scheme 146</v>
      </c>
      <c r="C150" s="66" t="str">
        <f>INDEX(Company_Input!$C$5:$C$350,MATCH(' Scheme allowance'!$B150,Company_Input!$B$5:$B$350,0))</f>
        <v>£m</v>
      </c>
      <c r="D150" s="66">
        <f>INDEX(Company_Input!$D$5:$D$350,MATCH(' Scheme allowance'!$B150,Company_Input!$B$5:$B$350,0))</f>
        <v>3</v>
      </c>
      <c r="E150" s="161">
        <f>INDEX(Company_Input!$X$5:X$350,MATCH(' Scheme allowance'!$B150,Company_Input!$B$5:$B$350,0))</f>
        <v>0</v>
      </c>
      <c r="F150" s="66"/>
      <c r="H150" s="66" t="str">
        <f>_xlfn.IFNA(INDEX(Ofwat_Input!$C$22:$C$31,MATCH(' Scheme allowance'!$E150,Ofwat_Input!B$22:B$31,0)),"0")</f>
        <v>0</v>
      </c>
      <c r="I150" s="66">
        <f>_xlfn.IFNA(IF($F150="Y",INDEX(Company_Input!$Z$5:$AC$298,MATCH(' Scheme allowance'!$B150,Company_Input!$B$5:$B$298,0),MATCH(I$4,Company_Input!$Z$4:$AC$4,0)),"0"),"-")*$H150</f>
        <v>0</v>
      </c>
      <c r="J150" s="66">
        <f>_xlfn.IFNA(IF($F150="Y",INDEX(Company_Input!$Z$5:$AC$298,MATCH(' Scheme allowance'!$B150,Company_Input!$B$5:$B$298,0),MATCH(J$4,Company_Input!$Z$4:$AC$4,0)),"0"),"-")*$H150</f>
        <v>0</v>
      </c>
      <c r="K150" s="66">
        <f>_xlfn.IFNA(IF($F150="Y",INDEX(Company_Input!$Z$5:$AC$298,MATCH(' Scheme allowance'!$B150,Company_Input!$B$5:$B$298,0),MATCH(K$4,Company_Input!$Z$4:$AC$4,0)),"0"),"-")*$H150</f>
        <v>0</v>
      </c>
      <c r="L150" s="66">
        <f>_xlfn.IFNA(IF($F150="Y",INDEX(Company_Input!$Z$5:$AC$298,MATCH(' Scheme allowance'!$B150,Company_Input!$B$5:$B$298,0),MATCH(L$4,Company_Input!$Z$4:$AC$4,0)),"0"),"-")*$H150</f>
        <v>0</v>
      </c>
      <c r="M150" s="66" t="str">
        <f>_xlfn.IFNA(IF($F150="Y",INDEX(Company_Input!$W$5:$W$298,MATCH(' Scheme allowance'!$B150,Company_Input!$B$5:$B$298,0),MATCH(M$4,Company_Input!$W$4,0)),"-"),"-")</f>
        <v>-</v>
      </c>
    </row>
    <row r="151" spans="2:13">
      <c r="B151" s="66" t="str">
        <f>Company_Input!B151</f>
        <v>Scheme 147</v>
      </c>
      <c r="C151" s="66" t="str">
        <f>INDEX(Company_Input!$C$5:$C$350,MATCH(' Scheme allowance'!$B151,Company_Input!$B$5:$B$350,0))</f>
        <v>£m</v>
      </c>
      <c r="D151" s="66">
        <f>INDEX(Company_Input!$D$5:$D$350,MATCH(' Scheme allowance'!$B151,Company_Input!$B$5:$B$350,0))</f>
        <v>3</v>
      </c>
      <c r="E151" s="161">
        <f>INDEX(Company_Input!$X$5:X$350,MATCH(' Scheme allowance'!$B151,Company_Input!$B$5:$B$350,0))</f>
        <v>0</v>
      </c>
      <c r="F151" s="66"/>
      <c r="H151" s="66" t="str">
        <f>_xlfn.IFNA(INDEX(Ofwat_Input!$C$22:$C$31,MATCH(' Scheme allowance'!$E151,Ofwat_Input!B$22:B$31,0)),"0")</f>
        <v>0</v>
      </c>
      <c r="I151" s="66">
        <f>_xlfn.IFNA(IF($F151="Y",INDEX(Company_Input!$Z$5:$AC$298,MATCH(' Scheme allowance'!$B151,Company_Input!$B$5:$B$298,0),MATCH(I$4,Company_Input!$Z$4:$AC$4,0)),"0"),"-")*$H151</f>
        <v>0</v>
      </c>
      <c r="J151" s="66">
        <f>_xlfn.IFNA(IF($F151="Y",INDEX(Company_Input!$Z$5:$AC$298,MATCH(' Scheme allowance'!$B151,Company_Input!$B$5:$B$298,0),MATCH(J$4,Company_Input!$Z$4:$AC$4,0)),"0"),"-")*$H151</f>
        <v>0</v>
      </c>
      <c r="K151" s="66">
        <f>_xlfn.IFNA(IF($F151="Y",INDEX(Company_Input!$Z$5:$AC$298,MATCH(' Scheme allowance'!$B151,Company_Input!$B$5:$B$298,0),MATCH(K$4,Company_Input!$Z$4:$AC$4,0)),"0"),"-")*$H151</f>
        <v>0</v>
      </c>
      <c r="L151" s="66">
        <f>_xlfn.IFNA(IF($F151="Y",INDEX(Company_Input!$Z$5:$AC$298,MATCH(' Scheme allowance'!$B151,Company_Input!$B$5:$B$298,0),MATCH(L$4,Company_Input!$Z$4:$AC$4,0)),"0"),"-")*$H151</f>
        <v>0</v>
      </c>
      <c r="M151" s="66" t="str">
        <f>_xlfn.IFNA(IF($F151="Y",INDEX(Company_Input!$W$5:$W$298,MATCH(' Scheme allowance'!$B151,Company_Input!$B$5:$B$298,0),MATCH(M$4,Company_Input!$W$4,0)),"-"),"-")</f>
        <v>-</v>
      </c>
    </row>
    <row r="152" spans="2:13">
      <c r="B152" s="66" t="str">
        <f>Company_Input!B152</f>
        <v>Scheme 148</v>
      </c>
      <c r="C152" s="66" t="str">
        <f>INDEX(Company_Input!$C$5:$C$350,MATCH(' Scheme allowance'!$B152,Company_Input!$B$5:$B$350,0))</f>
        <v>£m</v>
      </c>
      <c r="D152" s="66">
        <f>INDEX(Company_Input!$D$5:$D$350,MATCH(' Scheme allowance'!$B152,Company_Input!$B$5:$B$350,0))</f>
        <v>3</v>
      </c>
      <c r="E152" s="161">
        <f>INDEX(Company_Input!$X$5:X$350,MATCH(' Scheme allowance'!$B152,Company_Input!$B$5:$B$350,0))</f>
        <v>0</v>
      </c>
      <c r="F152" s="66"/>
      <c r="H152" s="66" t="str">
        <f>_xlfn.IFNA(INDEX(Ofwat_Input!$C$22:$C$31,MATCH(' Scheme allowance'!$E152,Ofwat_Input!B$22:B$31,0)),"0")</f>
        <v>0</v>
      </c>
      <c r="I152" s="66">
        <f>_xlfn.IFNA(IF($F152="Y",INDEX(Company_Input!$Z$5:$AC$298,MATCH(' Scheme allowance'!$B152,Company_Input!$B$5:$B$298,0),MATCH(I$4,Company_Input!$Z$4:$AC$4,0)),"0"),"-")*$H152</f>
        <v>0</v>
      </c>
      <c r="J152" s="66">
        <f>_xlfn.IFNA(IF($F152="Y",INDEX(Company_Input!$Z$5:$AC$298,MATCH(' Scheme allowance'!$B152,Company_Input!$B$5:$B$298,0),MATCH(J$4,Company_Input!$Z$4:$AC$4,0)),"0"),"-")*$H152</f>
        <v>0</v>
      </c>
      <c r="K152" s="66">
        <f>_xlfn.IFNA(IF($F152="Y",INDEX(Company_Input!$Z$5:$AC$298,MATCH(' Scheme allowance'!$B152,Company_Input!$B$5:$B$298,0),MATCH(K$4,Company_Input!$Z$4:$AC$4,0)),"0"),"-")*$H152</f>
        <v>0</v>
      </c>
      <c r="L152" s="66">
        <f>_xlfn.IFNA(IF($F152="Y",INDEX(Company_Input!$Z$5:$AC$298,MATCH(' Scheme allowance'!$B152,Company_Input!$B$5:$B$298,0),MATCH(L$4,Company_Input!$Z$4:$AC$4,0)),"0"),"-")*$H152</f>
        <v>0</v>
      </c>
      <c r="M152" s="66" t="str">
        <f>_xlfn.IFNA(IF($F152="Y",INDEX(Company_Input!$W$5:$W$298,MATCH(' Scheme allowance'!$B152,Company_Input!$B$5:$B$298,0),MATCH(M$4,Company_Input!$W$4,0)),"-"),"-")</f>
        <v>-</v>
      </c>
    </row>
    <row r="153" spans="2:13">
      <c r="B153" s="66" t="str">
        <f>Company_Input!B153</f>
        <v>Scheme 149</v>
      </c>
      <c r="C153" s="66" t="str">
        <f>INDEX(Company_Input!$C$5:$C$350,MATCH(' Scheme allowance'!$B153,Company_Input!$B$5:$B$350,0))</f>
        <v>£m</v>
      </c>
      <c r="D153" s="66">
        <f>INDEX(Company_Input!$D$5:$D$350,MATCH(' Scheme allowance'!$B153,Company_Input!$B$5:$B$350,0))</f>
        <v>3</v>
      </c>
      <c r="E153" s="161">
        <f>INDEX(Company_Input!$X$5:X$350,MATCH(' Scheme allowance'!$B153,Company_Input!$B$5:$B$350,0))</f>
        <v>0</v>
      </c>
      <c r="F153" s="66"/>
      <c r="H153" s="66" t="str">
        <f>_xlfn.IFNA(INDEX(Ofwat_Input!$C$22:$C$31,MATCH(' Scheme allowance'!$E153,Ofwat_Input!B$22:B$31,0)),"0")</f>
        <v>0</v>
      </c>
      <c r="I153" s="66">
        <f>_xlfn.IFNA(IF($F153="Y",INDEX(Company_Input!$Z$5:$AC$298,MATCH(' Scheme allowance'!$B153,Company_Input!$B$5:$B$298,0),MATCH(I$4,Company_Input!$Z$4:$AC$4,0)),"0"),"-")*$H153</f>
        <v>0</v>
      </c>
      <c r="J153" s="66">
        <f>_xlfn.IFNA(IF($F153="Y",INDEX(Company_Input!$Z$5:$AC$298,MATCH(' Scheme allowance'!$B153,Company_Input!$B$5:$B$298,0),MATCH(J$4,Company_Input!$Z$4:$AC$4,0)),"0"),"-")*$H153</f>
        <v>0</v>
      </c>
      <c r="K153" s="66">
        <f>_xlfn.IFNA(IF($F153="Y",INDEX(Company_Input!$Z$5:$AC$298,MATCH(' Scheme allowance'!$B153,Company_Input!$B$5:$B$298,0),MATCH(K$4,Company_Input!$Z$4:$AC$4,0)),"0"),"-")*$H153</f>
        <v>0</v>
      </c>
      <c r="L153" s="66">
        <f>_xlfn.IFNA(IF($F153="Y",INDEX(Company_Input!$Z$5:$AC$298,MATCH(' Scheme allowance'!$B153,Company_Input!$B$5:$B$298,0),MATCH(L$4,Company_Input!$Z$4:$AC$4,0)),"0"),"-")*$H153</f>
        <v>0</v>
      </c>
      <c r="M153" s="66" t="str">
        <f>_xlfn.IFNA(IF($F153="Y",INDEX(Company_Input!$W$5:$W$298,MATCH(' Scheme allowance'!$B153,Company_Input!$B$5:$B$298,0),MATCH(M$4,Company_Input!$W$4,0)),"-"),"-")</f>
        <v>-</v>
      </c>
    </row>
    <row r="154" spans="2:13">
      <c r="B154" s="66" t="str">
        <f>Company_Input!B154</f>
        <v>Scheme 150</v>
      </c>
      <c r="C154" s="66" t="str">
        <f>INDEX(Company_Input!$C$5:$C$350,MATCH(' Scheme allowance'!$B154,Company_Input!$B$5:$B$350,0))</f>
        <v>£m</v>
      </c>
      <c r="D154" s="66">
        <f>INDEX(Company_Input!$D$5:$D$350,MATCH(' Scheme allowance'!$B154,Company_Input!$B$5:$B$350,0))</f>
        <v>3</v>
      </c>
      <c r="E154" s="161">
        <f>INDEX(Company_Input!$X$5:X$350,MATCH(' Scheme allowance'!$B154,Company_Input!$B$5:$B$350,0))</f>
        <v>0</v>
      </c>
      <c r="F154" s="66"/>
      <c r="H154" s="66" t="str">
        <f>_xlfn.IFNA(INDEX(Ofwat_Input!$C$22:$C$31,MATCH(' Scheme allowance'!$E154,Ofwat_Input!B$22:B$31,0)),"0")</f>
        <v>0</v>
      </c>
      <c r="I154" s="66">
        <f>_xlfn.IFNA(IF($F154="Y",INDEX(Company_Input!$Z$5:$AC$298,MATCH(' Scheme allowance'!$B154,Company_Input!$B$5:$B$298,0),MATCH(I$4,Company_Input!$Z$4:$AC$4,0)),"0"),"-")*$H154</f>
        <v>0</v>
      </c>
      <c r="J154" s="66">
        <f>_xlfn.IFNA(IF($F154="Y",INDEX(Company_Input!$Z$5:$AC$298,MATCH(' Scheme allowance'!$B154,Company_Input!$B$5:$B$298,0),MATCH(J$4,Company_Input!$Z$4:$AC$4,0)),"0"),"-")*$H154</f>
        <v>0</v>
      </c>
      <c r="K154" s="66">
        <f>_xlfn.IFNA(IF($F154="Y",INDEX(Company_Input!$Z$5:$AC$298,MATCH(' Scheme allowance'!$B154,Company_Input!$B$5:$B$298,0),MATCH(K$4,Company_Input!$Z$4:$AC$4,0)),"0"),"-")*$H154</f>
        <v>0</v>
      </c>
      <c r="L154" s="66">
        <f>_xlfn.IFNA(IF($F154="Y",INDEX(Company_Input!$Z$5:$AC$298,MATCH(' Scheme allowance'!$B154,Company_Input!$B$5:$B$298,0),MATCH(L$4,Company_Input!$Z$4:$AC$4,0)),"0"),"-")*$H154</f>
        <v>0</v>
      </c>
      <c r="M154" s="66" t="str">
        <f>_xlfn.IFNA(IF($F154="Y",INDEX(Company_Input!$W$5:$W$298,MATCH(' Scheme allowance'!$B154,Company_Input!$B$5:$B$298,0),MATCH(M$4,Company_Input!$W$4,0)),"-"),"-")</f>
        <v>-</v>
      </c>
    </row>
    <row r="155" spans="2:13">
      <c r="B155" s="66" t="str">
        <f>Company_Input!B155</f>
        <v>Scheme 151</v>
      </c>
      <c r="C155" s="66" t="str">
        <f>INDEX(Company_Input!$C$5:$C$350,MATCH(' Scheme allowance'!$B155,Company_Input!$B$5:$B$350,0))</f>
        <v>£m</v>
      </c>
      <c r="D155" s="66">
        <f>INDEX(Company_Input!$D$5:$D$350,MATCH(' Scheme allowance'!$B155,Company_Input!$B$5:$B$350,0))</f>
        <v>3</v>
      </c>
      <c r="E155" s="161">
        <f>INDEX(Company_Input!$X$5:X$350,MATCH(' Scheme allowance'!$B155,Company_Input!$B$5:$B$350,0))</f>
        <v>0</v>
      </c>
      <c r="F155" s="66"/>
      <c r="H155" s="66" t="str">
        <f>_xlfn.IFNA(INDEX(Ofwat_Input!$C$22:$C$31,MATCH(' Scheme allowance'!$E155,Ofwat_Input!B$22:B$31,0)),"0")</f>
        <v>0</v>
      </c>
      <c r="I155" s="66">
        <f>_xlfn.IFNA(IF($F155="Y",INDEX(Company_Input!$Z$5:$AC$298,MATCH(' Scheme allowance'!$B155,Company_Input!$B$5:$B$298,0),MATCH(I$4,Company_Input!$Z$4:$AC$4,0)),"0"),"-")*$H155</f>
        <v>0</v>
      </c>
      <c r="J155" s="66">
        <f>_xlfn.IFNA(IF($F155="Y",INDEX(Company_Input!$Z$5:$AC$298,MATCH(' Scheme allowance'!$B155,Company_Input!$B$5:$B$298,0),MATCH(J$4,Company_Input!$Z$4:$AC$4,0)),"0"),"-")*$H155</f>
        <v>0</v>
      </c>
      <c r="K155" s="66">
        <f>_xlfn.IFNA(IF($F155="Y",INDEX(Company_Input!$Z$5:$AC$298,MATCH(' Scheme allowance'!$B155,Company_Input!$B$5:$B$298,0),MATCH(K$4,Company_Input!$Z$4:$AC$4,0)),"0"),"-")*$H155</f>
        <v>0</v>
      </c>
      <c r="L155" s="66">
        <f>_xlfn.IFNA(IF($F155="Y",INDEX(Company_Input!$Z$5:$AC$298,MATCH(' Scheme allowance'!$B155,Company_Input!$B$5:$B$298,0),MATCH(L$4,Company_Input!$Z$4:$AC$4,0)),"0"),"-")*$H155</f>
        <v>0</v>
      </c>
      <c r="M155" s="66" t="str">
        <f>_xlfn.IFNA(IF($F155="Y",INDEX(Company_Input!$W$5:$W$298,MATCH(' Scheme allowance'!$B155,Company_Input!$B$5:$B$298,0),MATCH(M$4,Company_Input!$W$4,0)),"-"),"-")</f>
        <v>-</v>
      </c>
    </row>
    <row r="156" spans="2:13">
      <c r="B156" s="66" t="str">
        <f>Company_Input!B156</f>
        <v>Scheme 152</v>
      </c>
      <c r="C156" s="66" t="str">
        <f>INDEX(Company_Input!$C$5:$C$350,MATCH(' Scheme allowance'!$B156,Company_Input!$B$5:$B$350,0))</f>
        <v>£m</v>
      </c>
      <c r="D156" s="66">
        <f>INDEX(Company_Input!$D$5:$D$350,MATCH(' Scheme allowance'!$B156,Company_Input!$B$5:$B$350,0))</f>
        <v>3</v>
      </c>
      <c r="E156" s="161">
        <f>INDEX(Company_Input!$X$5:X$350,MATCH(' Scheme allowance'!$B156,Company_Input!$B$5:$B$350,0))</f>
        <v>0</v>
      </c>
      <c r="F156" s="66"/>
      <c r="H156" s="66" t="str">
        <f>_xlfn.IFNA(INDEX(Ofwat_Input!$C$22:$C$31,MATCH(' Scheme allowance'!$E156,Ofwat_Input!B$22:B$31,0)),"0")</f>
        <v>0</v>
      </c>
      <c r="I156" s="66">
        <f>_xlfn.IFNA(IF($F156="Y",INDEX(Company_Input!$Z$5:$AC$298,MATCH(' Scheme allowance'!$B156,Company_Input!$B$5:$B$298,0),MATCH(I$4,Company_Input!$Z$4:$AC$4,0)),"0"),"-")*$H156</f>
        <v>0</v>
      </c>
      <c r="J156" s="66">
        <f>_xlfn.IFNA(IF($F156="Y",INDEX(Company_Input!$Z$5:$AC$298,MATCH(' Scheme allowance'!$B156,Company_Input!$B$5:$B$298,0),MATCH(J$4,Company_Input!$Z$4:$AC$4,0)),"0"),"-")*$H156</f>
        <v>0</v>
      </c>
      <c r="K156" s="66">
        <f>_xlfn.IFNA(IF($F156="Y",INDEX(Company_Input!$Z$5:$AC$298,MATCH(' Scheme allowance'!$B156,Company_Input!$B$5:$B$298,0),MATCH(K$4,Company_Input!$Z$4:$AC$4,0)),"0"),"-")*$H156</f>
        <v>0</v>
      </c>
      <c r="L156" s="66">
        <f>_xlfn.IFNA(IF($F156="Y",INDEX(Company_Input!$Z$5:$AC$298,MATCH(' Scheme allowance'!$B156,Company_Input!$B$5:$B$298,0),MATCH(L$4,Company_Input!$Z$4:$AC$4,0)),"0"),"-")*$H156</f>
        <v>0</v>
      </c>
      <c r="M156" s="66" t="str">
        <f>_xlfn.IFNA(IF($F156="Y",INDEX(Company_Input!$W$5:$W$298,MATCH(' Scheme allowance'!$B156,Company_Input!$B$5:$B$298,0),MATCH(M$4,Company_Input!$W$4,0)),"-"),"-")</f>
        <v>-</v>
      </c>
    </row>
    <row r="157" spans="2:13">
      <c r="B157" s="66" t="str">
        <f>Company_Input!B157</f>
        <v>Scheme 153</v>
      </c>
      <c r="C157" s="66" t="str">
        <f>INDEX(Company_Input!$C$5:$C$350,MATCH(' Scheme allowance'!$B157,Company_Input!$B$5:$B$350,0))</f>
        <v>£m</v>
      </c>
      <c r="D157" s="66">
        <f>INDEX(Company_Input!$D$5:$D$350,MATCH(' Scheme allowance'!$B157,Company_Input!$B$5:$B$350,0))</f>
        <v>3</v>
      </c>
      <c r="E157" s="161">
        <f>INDEX(Company_Input!$X$5:X$350,MATCH(' Scheme allowance'!$B157,Company_Input!$B$5:$B$350,0))</f>
        <v>0</v>
      </c>
      <c r="F157" s="66"/>
      <c r="H157" s="66" t="str">
        <f>_xlfn.IFNA(INDEX(Ofwat_Input!$C$22:$C$31,MATCH(' Scheme allowance'!$E157,Ofwat_Input!B$22:B$31,0)),"0")</f>
        <v>0</v>
      </c>
      <c r="I157" s="66">
        <f>_xlfn.IFNA(IF($F157="Y",INDEX(Company_Input!$Z$5:$AC$298,MATCH(' Scheme allowance'!$B157,Company_Input!$B$5:$B$298,0),MATCH(I$4,Company_Input!$Z$4:$AC$4,0)),"0"),"-")*$H157</f>
        <v>0</v>
      </c>
      <c r="J157" s="66">
        <f>_xlfn.IFNA(IF($F157="Y",INDEX(Company_Input!$Z$5:$AC$298,MATCH(' Scheme allowance'!$B157,Company_Input!$B$5:$B$298,0),MATCH(J$4,Company_Input!$Z$4:$AC$4,0)),"0"),"-")*$H157</f>
        <v>0</v>
      </c>
      <c r="K157" s="66">
        <f>_xlfn.IFNA(IF($F157="Y",INDEX(Company_Input!$Z$5:$AC$298,MATCH(' Scheme allowance'!$B157,Company_Input!$B$5:$B$298,0),MATCH(K$4,Company_Input!$Z$4:$AC$4,0)),"0"),"-")*$H157</f>
        <v>0</v>
      </c>
      <c r="L157" s="66">
        <f>_xlfn.IFNA(IF($F157="Y",INDEX(Company_Input!$Z$5:$AC$298,MATCH(' Scheme allowance'!$B157,Company_Input!$B$5:$B$298,0),MATCH(L$4,Company_Input!$Z$4:$AC$4,0)),"0"),"-")*$H157</f>
        <v>0</v>
      </c>
      <c r="M157" s="66" t="str">
        <f>_xlfn.IFNA(IF($F157="Y",INDEX(Company_Input!$W$5:$W$298,MATCH(' Scheme allowance'!$B157,Company_Input!$B$5:$B$298,0),MATCH(M$4,Company_Input!$W$4,0)),"-"),"-")</f>
        <v>-</v>
      </c>
    </row>
    <row r="158" spans="2:13">
      <c r="B158" s="66" t="str">
        <f>Company_Input!B158</f>
        <v>Scheme 154</v>
      </c>
      <c r="C158" s="66" t="str">
        <f>INDEX(Company_Input!$C$5:$C$350,MATCH(' Scheme allowance'!$B158,Company_Input!$B$5:$B$350,0))</f>
        <v>£m</v>
      </c>
      <c r="D158" s="66">
        <f>INDEX(Company_Input!$D$5:$D$350,MATCH(' Scheme allowance'!$B158,Company_Input!$B$5:$B$350,0))</f>
        <v>3</v>
      </c>
      <c r="E158" s="161">
        <f>INDEX(Company_Input!$X$5:X$350,MATCH(' Scheme allowance'!$B158,Company_Input!$B$5:$B$350,0))</f>
        <v>0</v>
      </c>
      <c r="F158" s="66"/>
      <c r="H158" s="66" t="str">
        <f>_xlfn.IFNA(INDEX(Ofwat_Input!$C$22:$C$31,MATCH(' Scheme allowance'!$E158,Ofwat_Input!B$22:B$31,0)),"0")</f>
        <v>0</v>
      </c>
      <c r="I158" s="66">
        <f>_xlfn.IFNA(IF($F158="Y",INDEX(Company_Input!$Z$5:$AC$298,MATCH(' Scheme allowance'!$B158,Company_Input!$B$5:$B$298,0),MATCH(I$4,Company_Input!$Z$4:$AC$4,0)),"0"),"-")*$H158</f>
        <v>0</v>
      </c>
      <c r="J158" s="66">
        <f>_xlfn.IFNA(IF($F158="Y",INDEX(Company_Input!$Z$5:$AC$298,MATCH(' Scheme allowance'!$B158,Company_Input!$B$5:$B$298,0),MATCH(J$4,Company_Input!$Z$4:$AC$4,0)),"0"),"-")*$H158</f>
        <v>0</v>
      </c>
      <c r="K158" s="66">
        <f>_xlfn.IFNA(IF($F158="Y",INDEX(Company_Input!$Z$5:$AC$298,MATCH(' Scheme allowance'!$B158,Company_Input!$B$5:$B$298,0),MATCH(K$4,Company_Input!$Z$4:$AC$4,0)),"0"),"-")*$H158</f>
        <v>0</v>
      </c>
      <c r="L158" s="66">
        <f>_xlfn.IFNA(IF($F158="Y",INDEX(Company_Input!$Z$5:$AC$298,MATCH(' Scheme allowance'!$B158,Company_Input!$B$5:$B$298,0),MATCH(L$4,Company_Input!$Z$4:$AC$4,0)),"0"),"-")*$H158</f>
        <v>0</v>
      </c>
      <c r="M158" s="66" t="str">
        <f>_xlfn.IFNA(IF($F158="Y",INDEX(Company_Input!$W$5:$W$298,MATCH(' Scheme allowance'!$B158,Company_Input!$B$5:$B$298,0),MATCH(M$4,Company_Input!$W$4,0)),"-"),"-")</f>
        <v>-</v>
      </c>
    </row>
    <row r="159" spans="2:13">
      <c r="B159" s="66" t="str">
        <f>Company_Input!B159</f>
        <v>Scheme 155</v>
      </c>
      <c r="C159" s="66" t="str">
        <f>INDEX(Company_Input!$C$5:$C$350,MATCH(' Scheme allowance'!$B159,Company_Input!$B$5:$B$350,0))</f>
        <v>£m</v>
      </c>
      <c r="D159" s="66">
        <f>INDEX(Company_Input!$D$5:$D$350,MATCH(' Scheme allowance'!$B159,Company_Input!$B$5:$B$350,0))</f>
        <v>3</v>
      </c>
      <c r="E159" s="161">
        <f>INDEX(Company_Input!$X$5:X$350,MATCH(' Scheme allowance'!$B159,Company_Input!$B$5:$B$350,0))</f>
        <v>0</v>
      </c>
      <c r="F159" s="66"/>
      <c r="H159" s="66" t="str">
        <f>_xlfn.IFNA(INDEX(Ofwat_Input!$C$22:$C$31,MATCH(' Scheme allowance'!$E159,Ofwat_Input!B$22:B$31,0)),"0")</f>
        <v>0</v>
      </c>
      <c r="I159" s="66">
        <f>_xlfn.IFNA(IF($F159="Y",INDEX(Company_Input!$Z$5:$AC$298,MATCH(' Scheme allowance'!$B159,Company_Input!$B$5:$B$298,0),MATCH(I$4,Company_Input!$Z$4:$AC$4,0)),"0"),"-")*$H159</f>
        <v>0</v>
      </c>
      <c r="J159" s="66">
        <f>_xlfn.IFNA(IF($F159="Y",INDEX(Company_Input!$Z$5:$AC$298,MATCH(' Scheme allowance'!$B159,Company_Input!$B$5:$B$298,0),MATCH(J$4,Company_Input!$Z$4:$AC$4,0)),"0"),"-")*$H159</f>
        <v>0</v>
      </c>
      <c r="K159" s="66">
        <f>_xlfn.IFNA(IF($F159="Y",INDEX(Company_Input!$Z$5:$AC$298,MATCH(' Scheme allowance'!$B159,Company_Input!$B$5:$B$298,0),MATCH(K$4,Company_Input!$Z$4:$AC$4,0)),"0"),"-")*$H159</f>
        <v>0</v>
      </c>
      <c r="L159" s="66">
        <f>_xlfn.IFNA(IF($F159="Y",INDEX(Company_Input!$Z$5:$AC$298,MATCH(' Scheme allowance'!$B159,Company_Input!$B$5:$B$298,0),MATCH(L$4,Company_Input!$Z$4:$AC$4,0)),"0"),"-")*$H159</f>
        <v>0</v>
      </c>
      <c r="M159" s="66" t="str">
        <f>_xlfn.IFNA(IF($F159="Y",INDEX(Company_Input!$W$5:$W$298,MATCH(' Scheme allowance'!$B159,Company_Input!$B$5:$B$298,0),MATCH(M$4,Company_Input!$W$4,0)),"-"),"-")</f>
        <v>-</v>
      </c>
    </row>
    <row r="160" spans="2:13">
      <c r="B160" s="66" t="str">
        <f>Company_Input!B160</f>
        <v>Scheme 156</v>
      </c>
      <c r="C160" s="66" t="str">
        <f>INDEX(Company_Input!$C$5:$C$350,MATCH(' Scheme allowance'!$B160,Company_Input!$B$5:$B$350,0))</f>
        <v>£m</v>
      </c>
      <c r="D160" s="66">
        <f>INDEX(Company_Input!$D$5:$D$350,MATCH(' Scheme allowance'!$B160,Company_Input!$B$5:$B$350,0))</f>
        <v>3</v>
      </c>
      <c r="E160" s="161">
        <f>INDEX(Company_Input!$X$5:X$350,MATCH(' Scheme allowance'!$B160,Company_Input!$B$5:$B$350,0))</f>
        <v>0</v>
      </c>
      <c r="F160" s="66"/>
      <c r="H160" s="66" t="str">
        <f>_xlfn.IFNA(INDEX(Ofwat_Input!$C$22:$C$31,MATCH(' Scheme allowance'!$E160,Ofwat_Input!B$22:B$31,0)),"0")</f>
        <v>0</v>
      </c>
      <c r="I160" s="66">
        <f>_xlfn.IFNA(IF($F160="Y",INDEX(Company_Input!$Z$5:$AC$298,MATCH(' Scheme allowance'!$B160,Company_Input!$B$5:$B$298,0),MATCH(I$4,Company_Input!$Z$4:$AC$4,0)),"0"),"-")*$H160</f>
        <v>0</v>
      </c>
      <c r="J160" s="66">
        <f>_xlfn.IFNA(IF($F160="Y",INDEX(Company_Input!$Z$5:$AC$298,MATCH(' Scheme allowance'!$B160,Company_Input!$B$5:$B$298,0),MATCH(J$4,Company_Input!$Z$4:$AC$4,0)),"0"),"-")*$H160</f>
        <v>0</v>
      </c>
      <c r="K160" s="66">
        <f>_xlfn.IFNA(IF($F160="Y",INDEX(Company_Input!$Z$5:$AC$298,MATCH(' Scheme allowance'!$B160,Company_Input!$B$5:$B$298,0),MATCH(K$4,Company_Input!$Z$4:$AC$4,0)),"0"),"-")*$H160</f>
        <v>0</v>
      </c>
      <c r="L160" s="66">
        <f>_xlfn.IFNA(IF($F160="Y",INDEX(Company_Input!$Z$5:$AC$298,MATCH(' Scheme allowance'!$B160,Company_Input!$B$5:$B$298,0),MATCH(L$4,Company_Input!$Z$4:$AC$4,0)),"0"),"-")*$H160</f>
        <v>0</v>
      </c>
      <c r="M160" s="66" t="str">
        <f>_xlfn.IFNA(IF($F160="Y",INDEX(Company_Input!$W$5:$W$298,MATCH(' Scheme allowance'!$B160,Company_Input!$B$5:$B$298,0),MATCH(M$4,Company_Input!$W$4,0)),"-"),"-")</f>
        <v>-</v>
      </c>
    </row>
    <row r="161" spans="2:13">
      <c r="B161" s="66" t="str">
        <f>Company_Input!B161</f>
        <v>Scheme 157</v>
      </c>
      <c r="C161" s="66" t="str">
        <f>INDEX(Company_Input!$C$5:$C$350,MATCH(' Scheme allowance'!$B161,Company_Input!$B$5:$B$350,0))</f>
        <v>£m</v>
      </c>
      <c r="D161" s="66">
        <f>INDEX(Company_Input!$D$5:$D$350,MATCH(' Scheme allowance'!$B161,Company_Input!$B$5:$B$350,0))</f>
        <v>3</v>
      </c>
      <c r="E161" s="161">
        <f>INDEX(Company_Input!$X$5:X$350,MATCH(' Scheme allowance'!$B161,Company_Input!$B$5:$B$350,0))</f>
        <v>0</v>
      </c>
      <c r="F161" s="66"/>
      <c r="H161" s="66" t="str">
        <f>_xlfn.IFNA(INDEX(Ofwat_Input!$C$22:$C$31,MATCH(' Scheme allowance'!$E161,Ofwat_Input!B$22:B$31,0)),"0")</f>
        <v>0</v>
      </c>
      <c r="I161" s="66">
        <f>_xlfn.IFNA(IF($F161="Y",INDEX(Company_Input!$Z$5:$AC$298,MATCH(' Scheme allowance'!$B161,Company_Input!$B$5:$B$298,0),MATCH(I$4,Company_Input!$Z$4:$AC$4,0)),"0"),"-")*$H161</f>
        <v>0</v>
      </c>
      <c r="J161" s="66">
        <f>_xlfn.IFNA(IF($F161="Y",INDEX(Company_Input!$Z$5:$AC$298,MATCH(' Scheme allowance'!$B161,Company_Input!$B$5:$B$298,0),MATCH(J$4,Company_Input!$Z$4:$AC$4,0)),"0"),"-")*$H161</f>
        <v>0</v>
      </c>
      <c r="K161" s="66">
        <f>_xlfn.IFNA(IF($F161="Y",INDEX(Company_Input!$Z$5:$AC$298,MATCH(' Scheme allowance'!$B161,Company_Input!$B$5:$B$298,0),MATCH(K$4,Company_Input!$Z$4:$AC$4,0)),"0"),"-")*$H161</f>
        <v>0</v>
      </c>
      <c r="L161" s="66">
        <f>_xlfn.IFNA(IF($F161="Y",INDEX(Company_Input!$Z$5:$AC$298,MATCH(' Scheme allowance'!$B161,Company_Input!$B$5:$B$298,0),MATCH(L$4,Company_Input!$Z$4:$AC$4,0)),"0"),"-")*$H161</f>
        <v>0</v>
      </c>
      <c r="M161" s="66" t="str">
        <f>_xlfn.IFNA(IF($F161="Y",INDEX(Company_Input!$W$5:$W$298,MATCH(' Scheme allowance'!$B161,Company_Input!$B$5:$B$298,0),MATCH(M$4,Company_Input!$W$4,0)),"-"),"-")</f>
        <v>-</v>
      </c>
    </row>
    <row r="162" spans="2:13">
      <c r="B162" s="66" t="str">
        <f>Company_Input!B162</f>
        <v>Scheme 158</v>
      </c>
      <c r="C162" s="66" t="str">
        <f>INDEX(Company_Input!$C$5:$C$350,MATCH(' Scheme allowance'!$B162,Company_Input!$B$5:$B$350,0))</f>
        <v>£m</v>
      </c>
      <c r="D162" s="66">
        <f>INDEX(Company_Input!$D$5:$D$350,MATCH(' Scheme allowance'!$B162,Company_Input!$B$5:$B$350,0))</f>
        <v>3</v>
      </c>
      <c r="E162" s="161">
        <f>INDEX(Company_Input!$X$5:X$350,MATCH(' Scheme allowance'!$B162,Company_Input!$B$5:$B$350,0))</f>
        <v>0</v>
      </c>
      <c r="F162" s="66"/>
      <c r="H162" s="66" t="str">
        <f>_xlfn.IFNA(INDEX(Ofwat_Input!$C$22:$C$31,MATCH(' Scheme allowance'!$E162,Ofwat_Input!B$22:B$31,0)),"0")</f>
        <v>0</v>
      </c>
      <c r="I162" s="66">
        <f>_xlfn.IFNA(IF($F162="Y",INDEX(Company_Input!$Z$5:$AC$298,MATCH(' Scheme allowance'!$B162,Company_Input!$B$5:$B$298,0),MATCH(I$4,Company_Input!$Z$4:$AC$4,0)),"0"),"-")*$H162</f>
        <v>0</v>
      </c>
      <c r="J162" s="66">
        <f>_xlfn.IFNA(IF($F162="Y",INDEX(Company_Input!$Z$5:$AC$298,MATCH(' Scheme allowance'!$B162,Company_Input!$B$5:$B$298,0),MATCH(J$4,Company_Input!$Z$4:$AC$4,0)),"0"),"-")*$H162</f>
        <v>0</v>
      </c>
      <c r="K162" s="66">
        <f>_xlfn.IFNA(IF($F162="Y",INDEX(Company_Input!$Z$5:$AC$298,MATCH(' Scheme allowance'!$B162,Company_Input!$B$5:$B$298,0),MATCH(K$4,Company_Input!$Z$4:$AC$4,0)),"0"),"-")*$H162</f>
        <v>0</v>
      </c>
      <c r="L162" s="66">
        <f>_xlfn.IFNA(IF($F162="Y",INDEX(Company_Input!$Z$5:$AC$298,MATCH(' Scheme allowance'!$B162,Company_Input!$B$5:$B$298,0),MATCH(L$4,Company_Input!$Z$4:$AC$4,0)),"0"),"-")*$H162</f>
        <v>0</v>
      </c>
      <c r="M162" s="66" t="str">
        <f>_xlfn.IFNA(IF($F162="Y",INDEX(Company_Input!$W$5:$W$298,MATCH(' Scheme allowance'!$B162,Company_Input!$B$5:$B$298,0),MATCH(M$4,Company_Input!$W$4,0)),"-"),"-")</f>
        <v>-</v>
      </c>
    </row>
    <row r="163" spans="2:13">
      <c r="B163" s="66" t="str">
        <f>Company_Input!B163</f>
        <v>Scheme 159</v>
      </c>
      <c r="C163" s="66" t="str">
        <f>INDEX(Company_Input!$C$5:$C$350,MATCH(' Scheme allowance'!$B163,Company_Input!$B$5:$B$350,0))</f>
        <v>£m</v>
      </c>
      <c r="D163" s="66">
        <f>INDEX(Company_Input!$D$5:$D$350,MATCH(' Scheme allowance'!$B163,Company_Input!$B$5:$B$350,0))</f>
        <v>3</v>
      </c>
      <c r="E163" s="161">
        <f>INDEX(Company_Input!$X$5:X$350,MATCH(' Scheme allowance'!$B163,Company_Input!$B$5:$B$350,0))</f>
        <v>0</v>
      </c>
      <c r="F163" s="66"/>
      <c r="H163" s="66" t="str">
        <f>_xlfn.IFNA(INDEX(Ofwat_Input!$C$22:$C$31,MATCH(' Scheme allowance'!$E163,Ofwat_Input!B$22:B$31,0)),"0")</f>
        <v>0</v>
      </c>
      <c r="I163" s="66">
        <f>_xlfn.IFNA(IF($F163="Y",INDEX(Company_Input!$Z$5:$AC$298,MATCH(' Scheme allowance'!$B163,Company_Input!$B$5:$B$298,0),MATCH(I$4,Company_Input!$Z$4:$AC$4,0)),"0"),"-")*$H163</f>
        <v>0</v>
      </c>
      <c r="J163" s="66">
        <f>_xlfn.IFNA(IF($F163="Y",INDEX(Company_Input!$Z$5:$AC$298,MATCH(' Scheme allowance'!$B163,Company_Input!$B$5:$B$298,0),MATCH(J$4,Company_Input!$Z$4:$AC$4,0)),"0"),"-")*$H163</f>
        <v>0</v>
      </c>
      <c r="K163" s="66">
        <f>_xlfn.IFNA(IF($F163="Y",INDEX(Company_Input!$Z$5:$AC$298,MATCH(' Scheme allowance'!$B163,Company_Input!$B$5:$B$298,0),MATCH(K$4,Company_Input!$Z$4:$AC$4,0)),"0"),"-")*$H163</f>
        <v>0</v>
      </c>
      <c r="L163" s="66">
        <f>_xlfn.IFNA(IF($F163="Y",INDEX(Company_Input!$Z$5:$AC$298,MATCH(' Scheme allowance'!$B163,Company_Input!$B$5:$B$298,0),MATCH(L$4,Company_Input!$Z$4:$AC$4,0)),"0"),"-")*$H163</f>
        <v>0</v>
      </c>
      <c r="M163" s="66" t="str">
        <f>_xlfn.IFNA(IF($F163="Y",INDEX(Company_Input!$W$5:$W$298,MATCH(' Scheme allowance'!$B163,Company_Input!$B$5:$B$298,0),MATCH(M$4,Company_Input!$W$4,0)),"-"),"-")</f>
        <v>-</v>
      </c>
    </row>
    <row r="164" spans="2:13">
      <c r="B164" s="66" t="str">
        <f>Company_Input!B164</f>
        <v>Scheme 160</v>
      </c>
      <c r="C164" s="66" t="str">
        <f>INDEX(Company_Input!$C$5:$C$350,MATCH(' Scheme allowance'!$B164,Company_Input!$B$5:$B$350,0))</f>
        <v>£m</v>
      </c>
      <c r="D164" s="66">
        <f>INDEX(Company_Input!$D$5:$D$350,MATCH(' Scheme allowance'!$B164,Company_Input!$B$5:$B$350,0))</f>
        <v>3</v>
      </c>
      <c r="E164" s="161">
        <f>INDEX(Company_Input!$X$5:X$350,MATCH(' Scheme allowance'!$B164,Company_Input!$B$5:$B$350,0))</f>
        <v>0</v>
      </c>
      <c r="F164" s="66"/>
      <c r="H164" s="66" t="str">
        <f>_xlfn.IFNA(INDEX(Ofwat_Input!$C$22:$C$31,MATCH(' Scheme allowance'!$E164,Ofwat_Input!B$22:B$31,0)),"0")</f>
        <v>0</v>
      </c>
      <c r="I164" s="66">
        <f>_xlfn.IFNA(IF($F164="Y",INDEX(Company_Input!$Z$5:$AC$298,MATCH(' Scheme allowance'!$B164,Company_Input!$B$5:$B$298,0),MATCH(I$4,Company_Input!$Z$4:$AC$4,0)),"0"),"-")*$H164</f>
        <v>0</v>
      </c>
      <c r="J164" s="66">
        <f>_xlfn.IFNA(IF($F164="Y",INDEX(Company_Input!$Z$5:$AC$298,MATCH(' Scheme allowance'!$B164,Company_Input!$B$5:$B$298,0),MATCH(J$4,Company_Input!$Z$4:$AC$4,0)),"0"),"-")*$H164</f>
        <v>0</v>
      </c>
      <c r="K164" s="66">
        <f>_xlfn.IFNA(IF($F164="Y",INDEX(Company_Input!$Z$5:$AC$298,MATCH(' Scheme allowance'!$B164,Company_Input!$B$5:$B$298,0),MATCH(K$4,Company_Input!$Z$4:$AC$4,0)),"0"),"-")*$H164</f>
        <v>0</v>
      </c>
      <c r="L164" s="66">
        <f>_xlfn.IFNA(IF($F164="Y",INDEX(Company_Input!$Z$5:$AC$298,MATCH(' Scheme allowance'!$B164,Company_Input!$B$5:$B$298,0),MATCH(L$4,Company_Input!$Z$4:$AC$4,0)),"0"),"-")*$H164</f>
        <v>0</v>
      </c>
      <c r="M164" s="66" t="str">
        <f>_xlfn.IFNA(IF($F164="Y",INDEX(Company_Input!$W$5:$W$298,MATCH(' Scheme allowance'!$B164,Company_Input!$B$5:$B$298,0),MATCH(M$4,Company_Input!$W$4,0)),"-"),"-")</f>
        <v>-</v>
      </c>
    </row>
    <row r="165" spans="2:13">
      <c r="B165" s="66" t="str">
        <f>Company_Input!B165</f>
        <v>Scheme 161</v>
      </c>
      <c r="C165" s="66" t="str">
        <f>INDEX(Company_Input!$C$5:$C$350,MATCH(' Scheme allowance'!$B165,Company_Input!$B$5:$B$350,0))</f>
        <v>£m</v>
      </c>
      <c r="D165" s="66">
        <f>INDEX(Company_Input!$D$5:$D$350,MATCH(' Scheme allowance'!$B165,Company_Input!$B$5:$B$350,0))</f>
        <v>3</v>
      </c>
      <c r="E165" s="161">
        <f>INDEX(Company_Input!$X$5:X$350,MATCH(' Scheme allowance'!$B165,Company_Input!$B$5:$B$350,0))</f>
        <v>0</v>
      </c>
      <c r="F165" s="66"/>
      <c r="H165" s="66" t="str">
        <f>_xlfn.IFNA(INDEX(Ofwat_Input!$C$22:$C$31,MATCH(' Scheme allowance'!$E165,Ofwat_Input!B$22:B$31,0)),"0")</f>
        <v>0</v>
      </c>
      <c r="I165" s="66">
        <f>_xlfn.IFNA(IF($F165="Y",INDEX(Company_Input!$Z$5:$AC$298,MATCH(' Scheme allowance'!$B165,Company_Input!$B$5:$B$298,0),MATCH(I$4,Company_Input!$Z$4:$AC$4,0)),"0"),"-")*$H165</f>
        <v>0</v>
      </c>
      <c r="J165" s="66">
        <f>_xlfn.IFNA(IF($F165="Y",INDEX(Company_Input!$Z$5:$AC$298,MATCH(' Scheme allowance'!$B165,Company_Input!$B$5:$B$298,0),MATCH(J$4,Company_Input!$Z$4:$AC$4,0)),"0"),"-")*$H165</f>
        <v>0</v>
      </c>
      <c r="K165" s="66">
        <f>_xlfn.IFNA(IF($F165="Y",INDEX(Company_Input!$Z$5:$AC$298,MATCH(' Scheme allowance'!$B165,Company_Input!$B$5:$B$298,0),MATCH(K$4,Company_Input!$Z$4:$AC$4,0)),"0"),"-")*$H165</f>
        <v>0</v>
      </c>
      <c r="L165" s="66">
        <f>_xlfn.IFNA(IF($F165="Y",INDEX(Company_Input!$Z$5:$AC$298,MATCH(' Scheme allowance'!$B165,Company_Input!$B$5:$B$298,0),MATCH(L$4,Company_Input!$Z$4:$AC$4,0)),"0"),"-")*$H165</f>
        <v>0</v>
      </c>
      <c r="M165" s="66" t="str">
        <f>_xlfn.IFNA(IF($F165="Y",INDEX(Company_Input!$W$5:$W$298,MATCH(' Scheme allowance'!$B165,Company_Input!$B$5:$B$298,0),MATCH(M$4,Company_Input!$W$4,0)),"-"),"-")</f>
        <v>-</v>
      </c>
    </row>
    <row r="166" spans="2:13">
      <c r="B166" s="66" t="str">
        <f>Company_Input!B166</f>
        <v>Scheme 162</v>
      </c>
      <c r="C166" s="66" t="str">
        <f>INDEX(Company_Input!$C$5:$C$350,MATCH(' Scheme allowance'!$B166,Company_Input!$B$5:$B$350,0))</f>
        <v>£m</v>
      </c>
      <c r="D166" s="66">
        <f>INDEX(Company_Input!$D$5:$D$350,MATCH(' Scheme allowance'!$B166,Company_Input!$B$5:$B$350,0))</f>
        <v>3</v>
      </c>
      <c r="E166" s="161">
        <f>INDEX(Company_Input!$X$5:X$350,MATCH(' Scheme allowance'!$B166,Company_Input!$B$5:$B$350,0))</f>
        <v>0</v>
      </c>
      <c r="F166" s="66"/>
      <c r="H166" s="66" t="str">
        <f>_xlfn.IFNA(INDEX(Ofwat_Input!$C$22:$C$31,MATCH(' Scheme allowance'!$E166,Ofwat_Input!B$22:B$31,0)),"0")</f>
        <v>0</v>
      </c>
      <c r="I166" s="66">
        <f>_xlfn.IFNA(IF($F166="Y",INDEX(Company_Input!$Z$5:$AC$298,MATCH(' Scheme allowance'!$B166,Company_Input!$B$5:$B$298,0),MATCH(I$4,Company_Input!$Z$4:$AC$4,0)),"0"),"-")*$H166</f>
        <v>0</v>
      </c>
      <c r="J166" s="66">
        <f>_xlfn.IFNA(IF($F166="Y",INDEX(Company_Input!$Z$5:$AC$298,MATCH(' Scheme allowance'!$B166,Company_Input!$B$5:$B$298,0),MATCH(J$4,Company_Input!$Z$4:$AC$4,0)),"0"),"-")*$H166</f>
        <v>0</v>
      </c>
      <c r="K166" s="66">
        <f>_xlfn.IFNA(IF($F166="Y",INDEX(Company_Input!$Z$5:$AC$298,MATCH(' Scheme allowance'!$B166,Company_Input!$B$5:$B$298,0),MATCH(K$4,Company_Input!$Z$4:$AC$4,0)),"0"),"-")*$H166</f>
        <v>0</v>
      </c>
      <c r="L166" s="66">
        <f>_xlfn.IFNA(IF($F166="Y",INDEX(Company_Input!$Z$5:$AC$298,MATCH(' Scheme allowance'!$B166,Company_Input!$B$5:$B$298,0),MATCH(L$4,Company_Input!$Z$4:$AC$4,0)),"0"),"-")*$H166</f>
        <v>0</v>
      </c>
      <c r="M166" s="66" t="str">
        <f>_xlfn.IFNA(IF($F166="Y",INDEX(Company_Input!$W$5:$W$298,MATCH(' Scheme allowance'!$B166,Company_Input!$B$5:$B$298,0),MATCH(M$4,Company_Input!$W$4,0)),"-"),"-")</f>
        <v>-</v>
      </c>
    </row>
    <row r="167" spans="2:13">
      <c r="B167" s="66" t="str">
        <f>Company_Input!B167</f>
        <v>Scheme 163</v>
      </c>
      <c r="C167" s="66" t="str">
        <f>INDEX(Company_Input!$C$5:$C$350,MATCH(' Scheme allowance'!$B167,Company_Input!$B$5:$B$350,0))</f>
        <v>£m</v>
      </c>
      <c r="D167" s="66">
        <f>INDEX(Company_Input!$D$5:$D$350,MATCH(' Scheme allowance'!$B167,Company_Input!$B$5:$B$350,0))</f>
        <v>3</v>
      </c>
      <c r="E167" s="161">
        <f>INDEX(Company_Input!$X$5:X$350,MATCH(' Scheme allowance'!$B167,Company_Input!$B$5:$B$350,0))</f>
        <v>0</v>
      </c>
      <c r="F167" s="66"/>
      <c r="H167" s="66" t="str">
        <f>_xlfn.IFNA(INDEX(Ofwat_Input!$C$22:$C$31,MATCH(' Scheme allowance'!$E167,Ofwat_Input!B$22:B$31,0)),"0")</f>
        <v>0</v>
      </c>
      <c r="I167" s="66">
        <f>_xlfn.IFNA(IF($F167="Y",INDEX(Company_Input!$Z$5:$AC$298,MATCH(' Scheme allowance'!$B167,Company_Input!$B$5:$B$298,0),MATCH(I$4,Company_Input!$Z$4:$AC$4,0)),"0"),"-")*$H167</f>
        <v>0</v>
      </c>
      <c r="J167" s="66">
        <f>_xlfn.IFNA(IF($F167="Y",INDEX(Company_Input!$Z$5:$AC$298,MATCH(' Scheme allowance'!$B167,Company_Input!$B$5:$B$298,0),MATCH(J$4,Company_Input!$Z$4:$AC$4,0)),"0"),"-")*$H167</f>
        <v>0</v>
      </c>
      <c r="K167" s="66">
        <f>_xlfn.IFNA(IF($F167="Y",INDEX(Company_Input!$Z$5:$AC$298,MATCH(' Scheme allowance'!$B167,Company_Input!$B$5:$B$298,0),MATCH(K$4,Company_Input!$Z$4:$AC$4,0)),"0"),"-")*$H167</f>
        <v>0</v>
      </c>
      <c r="L167" s="66">
        <f>_xlfn.IFNA(IF($F167="Y",INDEX(Company_Input!$Z$5:$AC$298,MATCH(' Scheme allowance'!$B167,Company_Input!$B$5:$B$298,0),MATCH(L$4,Company_Input!$Z$4:$AC$4,0)),"0"),"-")*$H167</f>
        <v>0</v>
      </c>
      <c r="M167" s="66" t="str">
        <f>_xlfn.IFNA(IF($F167="Y",INDEX(Company_Input!$W$5:$W$298,MATCH(' Scheme allowance'!$B167,Company_Input!$B$5:$B$298,0),MATCH(M$4,Company_Input!$W$4,0)),"-"),"-")</f>
        <v>-</v>
      </c>
    </row>
    <row r="168" spans="2:13">
      <c r="B168" s="66" t="str">
        <f>Company_Input!B168</f>
        <v>Scheme 164</v>
      </c>
      <c r="C168" s="66" t="str">
        <f>INDEX(Company_Input!$C$5:$C$350,MATCH(' Scheme allowance'!$B168,Company_Input!$B$5:$B$350,0))</f>
        <v>£m</v>
      </c>
      <c r="D168" s="66">
        <f>INDEX(Company_Input!$D$5:$D$350,MATCH(' Scheme allowance'!$B168,Company_Input!$B$5:$B$350,0))</f>
        <v>3</v>
      </c>
      <c r="E168" s="161">
        <f>INDEX(Company_Input!$X$5:X$350,MATCH(' Scheme allowance'!$B168,Company_Input!$B$5:$B$350,0))</f>
        <v>0</v>
      </c>
      <c r="F168" s="66"/>
      <c r="H168" s="66" t="str">
        <f>_xlfn.IFNA(INDEX(Ofwat_Input!$C$22:$C$31,MATCH(' Scheme allowance'!$E168,Ofwat_Input!B$22:B$31,0)),"0")</f>
        <v>0</v>
      </c>
      <c r="I168" s="66">
        <f>_xlfn.IFNA(IF($F168="Y",INDEX(Company_Input!$Z$5:$AC$298,MATCH(' Scheme allowance'!$B168,Company_Input!$B$5:$B$298,0),MATCH(I$4,Company_Input!$Z$4:$AC$4,0)),"0"),"-")*$H168</f>
        <v>0</v>
      </c>
      <c r="J168" s="66">
        <f>_xlfn.IFNA(IF($F168="Y",INDEX(Company_Input!$Z$5:$AC$298,MATCH(' Scheme allowance'!$B168,Company_Input!$B$5:$B$298,0),MATCH(J$4,Company_Input!$Z$4:$AC$4,0)),"0"),"-")*$H168</f>
        <v>0</v>
      </c>
      <c r="K168" s="66">
        <f>_xlfn.IFNA(IF($F168="Y",INDEX(Company_Input!$Z$5:$AC$298,MATCH(' Scheme allowance'!$B168,Company_Input!$B$5:$B$298,0),MATCH(K$4,Company_Input!$Z$4:$AC$4,0)),"0"),"-")*$H168</f>
        <v>0</v>
      </c>
      <c r="L168" s="66">
        <f>_xlfn.IFNA(IF($F168="Y",INDEX(Company_Input!$Z$5:$AC$298,MATCH(' Scheme allowance'!$B168,Company_Input!$B$5:$B$298,0),MATCH(L$4,Company_Input!$Z$4:$AC$4,0)),"0"),"-")*$H168</f>
        <v>0</v>
      </c>
      <c r="M168" s="66" t="str">
        <f>_xlfn.IFNA(IF($F168="Y",INDEX(Company_Input!$W$5:$W$298,MATCH(' Scheme allowance'!$B168,Company_Input!$B$5:$B$298,0),MATCH(M$4,Company_Input!$W$4,0)),"-"),"-")</f>
        <v>-</v>
      </c>
    </row>
    <row r="169" spans="2:13">
      <c r="B169" s="66" t="str">
        <f>Company_Input!B169</f>
        <v>Scheme 165</v>
      </c>
      <c r="C169" s="66" t="str">
        <f>INDEX(Company_Input!$C$5:$C$350,MATCH(' Scheme allowance'!$B169,Company_Input!$B$5:$B$350,0))</f>
        <v>£m</v>
      </c>
      <c r="D169" s="66">
        <f>INDEX(Company_Input!$D$5:$D$350,MATCH(' Scheme allowance'!$B169,Company_Input!$B$5:$B$350,0))</f>
        <v>3</v>
      </c>
      <c r="E169" s="161">
        <f>INDEX(Company_Input!$X$5:X$350,MATCH(' Scheme allowance'!$B169,Company_Input!$B$5:$B$350,0))</f>
        <v>0</v>
      </c>
      <c r="F169" s="66"/>
      <c r="H169" s="66" t="str">
        <f>_xlfn.IFNA(INDEX(Ofwat_Input!$C$22:$C$31,MATCH(' Scheme allowance'!$E169,Ofwat_Input!B$22:B$31,0)),"0")</f>
        <v>0</v>
      </c>
      <c r="I169" s="66">
        <f>_xlfn.IFNA(IF($F169="Y",INDEX(Company_Input!$Z$5:$AC$298,MATCH(' Scheme allowance'!$B169,Company_Input!$B$5:$B$298,0),MATCH(I$4,Company_Input!$Z$4:$AC$4,0)),"0"),"-")*$H169</f>
        <v>0</v>
      </c>
      <c r="J169" s="66">
        <f>_xlfn.IFNA(IF($F169="Y",INDEX(Company_Input!$Z$5:$AC$298,MATCH(' Scheme allowance'!$B169,Company_Input!$B$5:$B$298,0),MATCH(J$4,Company_Input!$Z$4:$AC$4,0)),"0"),"-")*$H169</f>
        <v>0</v>
      </c>
      <c r="K169" s="66">
        <f>_xlfn.IFNA(IF($F169="Y",INDEX(Company_Input!$Z$5:$AC$298,MATCH(' Scheme allowance'!$B169,Company_Input!$B$5:$B$298,0),MATCH(K$4,Company_Input!$Z$4:$AC$4,0)),"0"),"-")*$H169</f>
        <v>0</v>
      </c>
      <c r="L169" s="66">
        <f>_xlfn.IFNA(IF($F169="Y",INDEX(Company_Input!$Z$5:$AC$298,MATCH(' Scheme allowance'!$B169,Company_Input!$B$5:$B$298,0),MATCH(L$4,Company_Input!$Z$4:$AC$4,0)),"0"),"-")*$H169</f>
        <v>0</v>
      </c>
      <c r="M169" s="66" t="str">
        <f>_xlfn.IFNA(IF($F169="Y",INDEX(Company_Input!$W$5:$W$298,MATCH(' Scheme allowance'!$B169,Company_Input!$B$5:$B$298,0),MATCH(M$4,Company_Input!$W$4,0)),"-"),"-")</f>
        <v>-</v>
      </c>
    </row>
    <row r="170" spans="2:13">
      <c r="B170" s="66" t="str">
        <f>Company_Input!B170</f>
        <v>Scheme 166</v>
      </c>
      <c r="C170" s="66" t="str">
        <f>INDEX(Company_Input!$C$5:$C$350,MATCH(' Scheme allowance'!$B170,Company_Input!$B$5:$B$350,0))</f>
        <v>£m</v>
      </c>
      <c r="D170" s="66">
        <f>INDEX(Company_Input!$D$5:$D$350,MATCH(' Scheme allowance'!$B170,Company_Input!$B$5:$B$350,0))</f>
        <v>3</v>
      </c>
      <c r="E170" s="161">
        <f>INDEX(Company_Input!$X$5:X$350,MATCH(' Scheme allowance'!$B170,Company_Input!$B$5:$B$350,0))</f>
        <v>0</v>
      </c>
      <c r="F170" s="66"/>
      <c r="H170" s="66" t="str">
        <f>_xlfn.IFNA(INDEX(Ofwat_Input!$C$22:$C$31,MATCH(' Scheme allowance'!$E170,Ofwat_Input!B$22:B$31,0)),"0")</f>
        <v>0</v>
      </c>
      <c r="I170" s="66">
        <f>_xlfn.IFNA(IF($F170="Y",INDEX(Company_Input!$Z$5:$AC$298,MATCH(' Scheme allowance'!$B170,Company_Input!$B$5:$B$298,0),MATCH(I$4,Company_Input!$Z$4:$AC$4,0)),"0"),"-")*$H170</f>
        <v>0</v>
      </c>
      <c r="J170" s="66">
        <f>_xlfn.IFNA(IF($F170="Y",INDEX(Company_Input!$Z$5:$AC$298,MATCH(' Scheme allowance'!$B170,Company_Input!$B$5:$B$298,0),MATCH(J$4,Company_Input!$Z$4:$AC$4,0)),"0"),"-")*$H170</f>
        <v>0</v>
      </c>
      <c r="K170" s="66">
        <f>_xlfn.IFNA(IF($F170="Y",INDEX(Company_Input!$Z$5:$AC$298,MATCH(' Scheme allowance'!$B170,Company_Input!$B$5:$B$298,0),MATCH(K$4,Company_Input!$Z$4:$AC$4,0)),"0"),"-")*$H170</f>
        <v>0</v>
      </c>
      <c r="L170" s="66">
        <f>_xlfn.IFNA(IF($F170="Y",INDEX(Company_Input!$Z$5:$AC$298,MATCH(' Scheme allowance'!$B170,Company_Input!$B$5:$B$298,0),MATCH(L$4,Company_Input!$Z$4:$AC$4,0)),"0"),"-")*$H170</f>
        <v>0</v>
      </c>
      <c r="M170" s="66" t="str">
        <f>_xlfn.IFNA(IF($F170="Y",INDEX(Company_Input!$W$5:$W$298,MATCH(' Scheme allowance'!$B170,Company_Input!$B$5:$B$298,0),MATCH(M$4,Company_Input!$W$4,0)),"-"),"-")</f>
        <v>-</v>
      </c>
    </row>
    <row r="171" spans="2:13">
      <c r="B171" s="66" t="str">
        <f>Company_Input!B171</f>
        <v>Scheme 167</v>
      </c>
      <c r="C171" s="66" t="str">
        <f>INDEX(Company_Input!$C$5:$C$350,MATCH(' Scheme allowance'!$B171,Company_Input!$B$5:$B$350,0))</f>
        <v>£m</v>
      </c>
      <c r="D171" s="66">
        <f>INDEX(Company_Input!$D$5:$D$350,MATCH(' Scheme allowance'!$B171,Company_Input!$B$5:$B$350,0))</f>
        <v>3</v>
      </c>
      <c r="E171" s="161">
        <f>INDEX(Company_Input!$X$5:X$350,MATCH(' Scheme allowance'!$B171,Company_Input!$B$5:$B$350,0))</f>
        <v>0</v>
      </c>
      <c r="F171" s="66"/>
      <c r="H171" s="66" t="str">
        <f>_xlfn.IFNA(INDEX(Ofwat_Input!$C$22:$C$31,MATCH(' Scheme allowance'!$E171,Ofwat_Input!B$22:B$31,0)),"0")</f>
        <v>0</v>
      </c>
      <c r="I171" s="66">
        <f>_xlfn.IFNA(IF($F171="Y",INDEX(Company_Input!$Z$5:$AC$298,MATCH(' Scheme allowance'!$B171,Company_Input!$B$5:$B$298,0),MATCH(I$4,Company_Input!$Z$4:$AC$4,0)),"0"),"-")*$H171</f>
        <v>0</v>
      </c>
      <c r="J171" s="66">
        <f>_xlfn.IFNA(IF($F171="Y",INDEX(Company_Input!$Z$5:$AC$298,MATCH(' Scheme allowance'!$B171,Company_Input!$B$5:$B$298,0),MATCH(J$4,Company_Input!$Z$4:$AC$4,0)),"0"),"-")*$H171</f>
        <v>0</v>
      </c>
      <c r="K171" s="66">
        <f>_xlfn.IFNA(IF($F171="Y",INDEX(Company_Input!$Z$5:$AC$298,MATCH(' Scheme allowance'!$B171,Company_Input!$B$5:$B$298,0),MATCH(K$4,Company_Input!$Z$4:$AC$4,0)),"0"),"-")*$H171</f>
        <v>0</v>
      </c>
      <c r="L171" s="66">
        <f>_xlfn.IFNA(IF($F171="Y",INDEX(Company_Input!$Z$5:$AC$298,MATCH(' Scheme allowance'!$B171,Company_Input!$B$5:$B$298,0),MATCH(L$4,Company_Input!$Z$4:$AC$4,0)),"0"),"-")*$H171</f>
        <v>0</v>
      </c>
      <c r="M171" s="66" t="str">
        <f>_xlfn.IFNA(IF($F171="Y",INDEX(Company_Input!$W$5:$W$298,MATCH(' Scheme allowance'!$B171,Company_Input!$B$5:$B$298,0),MATCH(M$4,Company_Input!$W$4,0)),"-"),"-")</f>
        <v>-</v>
      </c>
    </row>
    <row r="172" spans="2:13">
      <c r="B172" s="66" t="str">
        <f>Company_Input!B172</f>
        <v>Scheme 168</v>
      </c>
      <c r="C172" s="66" t="str">
        <f>INDEX(Company_Input!$C$5:$C$350,MATCH(' Scheme allowance'!$B172,Company_Input!$B$5:$B$350,0))</f>
        <v>£m</v>
      </c>
      <c r="D172" s="66">
        <f>INDEX(Company_Input!$D$5:$D$350,MATCH(' Scheme allowance'!$B172,Company_Input!$B$5:$B$350,0))</f>
        <v>3</v>
      </c>
      <c r="E172" s="161">
        <f>INDEX(Company_Input!$X$5:X$350,MATCH(' Scheme allowance'!$B172,Company_Input!$B$5:$B$350,0))</f>
        <v>0</v>
      </c>
      <c r="F172" s="66"/>
      <c r="H172" s="66" t="str">
        <f>_xlfn.IFNA(INDEX(Ofwat_Input!$C$22:$C$31,MATCH(' Scheme allowance'!$E172,Ofwat_Input!B$22:B$31,0)),"0")</f>
        <v>0</v>
      </c>
      <c r="I172" s="66">
        <f>_xlfn.IFNA(IF($F172="Y",INDEX(Company_Input!$Z$5:$AC$298,MATCH(' Scheme allowance'!$B172,Company_Input!$B$5:$B$298,0),MATCH(I$4,Company_Input!$Z$4:$AC$4,0)),"0"),"-")*$H172</f>
        <v>0</v>
      </c>
      <c r="J172" s="66">
        <f>_xlfn.IFNA(IF($F172="Y",INDEX(Company_Input!$Z$5:$AC$298,MATCH(' Scheme allowance'!$B172,Company_Input!$B$5:$B$298,0),MATCH(J$4,Company_Input!$Z$4:$AC$4,0)),"0"),"-")*$H172</f>
        <v>0</v>
      </c>
      <c r="K172" s="66">
        <f>_xlfn.IFNA(IF($F172="Y",INDEX(Company_Input!$Z$5:$AC$298,MATCH(' Scheme allowance'!$B172,Company_Input!$B$5:$B$298,0),MATCH(K$4,Company_Input!$Z$4:$AC$4,0)),"0"),"-")*$H172</f>
        <v>0</v>
      </c>
      <c r="L172" s="66">
        <f>_xlfn.IFNA(IF($F172="Y",INDEX(Company_Input!$Z$5:$AC$298,MATCH(' Scheme allowance'!$B172,Company_Input!$B$5:$B$298,0),MATCH(L$4,Company_Input!$Z$4:$AC$4,0)),"0"),"-")*$H172</f>
        <v>0</v>
      </c>
      <c r="M172" s="66" t="str">
        <f>_xlfn.IFNA(IF($F172="Y",INDEX(Company_Input!$W$5:$W$298,MATCH(' Scheme allowance'!$B172,Company_Input!$B$5:$B$298,0),MATCH(M$4,Company_Input!$W$4,0)),"-"),"-")</f>
        <v>-</v>
      </c>
    </row>
    <row r="173" spans="2:13">
      <c r="B173" s="66" t="str">
        <f>Company_Input!B173</f>
        <v>Scheme 169</v>
      </c>
      <c r="C173" s="66" t="str">
        <f>INDEX(Company_Input!$C$5:$C$350,MATCH(' Scheme allowance'!$B173,Company_Input!$B$5:$B$350,0))</f>
        <v>£m</v>
      </c>
      <c r="D173" s="66">
        <f>INDEX(Company_Input!$D$5:$D$350,MATCH(' Scheme allowance'!$B173,Company_Input!$B$5:$B$350,0))</f>
        <v>3</v>
      </c>
      <c r="E173" s="161">
        <f>INDEX(Company_Input!$X$5:X$350,MATCH(' Scheme allowance'!$B173,Company_Input!$B$5:$B$350,0))</f>
        <v>0</v>
      </c>
      <c r="F173" s="66"/>
      <c r="H173" s="66" t="str">
        <f>_xlfn.IFNA(INDEX(Ofwat_Input!$C$22:$C$31,MATCH(' Scheme allowance'!$E173,Ofwat_Input!B$22:B$31,0)),"0")</f>
        <v>0</v>
      </c>
      <c r="I173" s="66">
        <f>_xlfn.IFNA(IF($F173="Y",INDEX(Company_Input!$Z$5:$AC$298,MATCH(' Scheme allowance'!$B173,Company_Input!$B$5:$B$298,0),MATCH(I$4,Company_Input!$Z$4:$AC$4,0)),"0"),"-")*$H173</f>
        <v>0</v>
      </c>
      <c r="J173" s="66">
        <f>_xlfn.IFNA(IF($F173="Y",INDEX(Company_Input!$Z$5:$AC$298,MATCH(' Scheme allowance'!$B173,Company_Input!$B$5:$B$298,0),MATCH(J$4,Company_Input!$Z$4:$AC$4,0)),"0"),"-")*$H173</f>
        <v>0</v>
      </c>
      <c r="K173" s="66">
        <f>_xlfn.IFNA(IF($F173="Y",INDEX(Company_Input!$Z$5:$AC$298,MATCH(' Scheme allowance'!$B173,Company_Input!$B$5:$B$298,0),MATCH(K$4,Company_Input!$Z$4:$AC$4,0)),"0"),"-")*$H173</f>
        <v>0</v>
      </c>
      <c r="L173" s="66">
        <f>_xlfn.IFNA(IF($F173="Y",INDEX(Company_Input!$Z$5:$AC$298,MATCH(' Scheme allowance'!$B173,Company_Input!$B$5:$B$298,0),MATCH(L$4,Company_Input!$Z$4:$AC$4,0)),"0"),"-")*$H173</f>
        <v>0</v>
      </c>
      <c r="M173" s="66" t="str">
        <f>_xlfn.IFNA(IF($F173="Y",INDEX(Company_Input!$W$5:$W$298,MATCH(' Scheme allowance'!$B173,Company_Input!$B$5:$B$298,0),MATCH(M$4,Company_Input!$W$4,0)),"-"),"-")</f>
        <v>-</v>
      </c>
    </row>
    <row r="174" spans="2:13">
      <c r="B174" s="66" t="str">
        <f>Company_Input!B174</f>
        <v>Scheme 170</v>
      </c>
      <c r="C174" s="66" t="str">
        <f>INDEX(Company_Input!$C$5:$C$350,MATCH(' Scheme allowance'!$B174,Company_Input!$B$5:$B$350,0))</f>
        <v>£m</v>
      </c>
      <c r="D174" s="66">
        <f>INDEX(Company_Input!$D$5:$D$350,MATCH(' Scheme allowance'!$B174,Company_Input!$B$5:$B$350,0))</f>
        <v>3</v>
      </c>
      <c r="E174" s="161">
        <f>INDEX(Company_Input!$X$5:X$350,MATCH(' Scheme allowance'!$B174,Company_Input!$B$5:$B$350,0))</f>
        <v>0</v>
      </c>
      <c r="F174" s="66"/>
      <c r="H174" s="66" t="str">
        <f>_xlfn.IFNA(INDEX(Ofwat_Input!$C$22:$C$31,MATCH(' Scheme allowance'!$E174,Ofwat_Input!B$22:B$31,0)),"0")</f>
        <v>0</v>
      </c>
      <c r="I174" s="66">
        <f>_xlfn.IFNA(IF($F174="Y",INDEX(Company_Input!$Z$5:$AC$298,MATCH(' Scheme allowance'!$B174,Company_Input!$B$5:$B$298,0),MATCH(I$4,Company_Input!$Z$4:$AC$4,0)),"0"),"-")*$H174</f>
        <v>0</v>
      </c>
      <c r="J174" s="66">
        <f>_xlfn.IFNA(IF($F174="Y",INDEX(Company_Input!$Z$5:$AC$298,MATCH(' Scheme allowance'!$B174,Company_Input!$B$5:$B$298,0),MATCH(J$4,Company_Input!$Z$4:$AC$4,0)),"0"),"-")*$H174</f>
        <v>0</v>
      </c>
      <c r="K174" s="66">
        <f>_xlfn.IFNA(IF($F174="Y",INDEX(Company_Input!$Z$5:$AC$298,MATCH(' Scheme allowance'!$B174,Company_Input!$B$5:$B$298,0),MATCH(K$4,Company_Input!$Z$4:$AC$4,0)),"0"),"-")*$H174</f>
        <v>0</v>
      </c>
      <c r="L174" s="66">
        <f>_xlfn.IFNA(IF($F174="Y",INDEX(Company_Input!$Z$5:$AC$298,MATCH(' Scheme allowance'!$B174,Company_Input!$B$5:$B$298,0),MATCH(L$4,Company_Input!$Z$4:$AC$4,0)),"0"),"-")*$H174</f>
        <v>0</v>
      </c>
      <c r="M174" s="66" t="str">
        <f>_xlfn.IFNA(IF($F174="Y",INDEX(Company_Input!$W$5:$W$298,MATCH(' Scheme allowance'!$B174,Company_Input!$B$5:$B$298,0),MATCH(M$4,Company_Input!$W$4,0)),"-"),"-")</f>
        <v>-</v>
      </c>
    </row>
    <row r="175" spans="2:13">
      <c r="B175" s="66" t="str">
        <f>Company_Input!B175</f>
        <v>Scheme 171</v>
      </c>
      <c r="C175" s="66" t="str">
        <f>INDEX(Company_Input!$C$5:$C$350,MATCH(' Scheme allowance'!$B175,Company_Input!$B$5:$B$350,0))</f>
        <v>£m</v>
      </c>
      <c r="D175" s="66">
        <f>INDEX(Company_Input!$D$5:$D$350,MATCH(' Scheme allowance'!$B175,Company_Input!$B$5:$B$350,0))</f>
        <v>3</v>
      </c>
      <c r="E175" s="161">
        <f>INDEX(Company_Input!$X$5:X$350,MATCH(' Scheme allowance'!$B175,Company_Input!$B$5:$B$350,0))</f>
        <v>0</v>
      </c>
      <c r="F175" s="66"/>
      <c r="H175" s="66" t="str">
        <f>_xlfn.IFNA(INDEX(Ofwat_Input!$C$22:$C$31,MATCH(' Scheme allowance'!$E175,Ofwat_Input!B$22:B$31,0)),"0")</f>
        <v>0</v>
      </c>
      <c r="I175" s="66">
        <f>_xlfn.IFNA(IF($F175="Y",INDEX(Company_Input!$Z$5:$AC$298,MATCH(' Scheme allowance'!$B175,Company_Input!$B$5:$B$298,0),MATCH(I$4,Company_Input!$Z$4:$AC$4,0)),"0"),"-")*$H175</f>
        <v>0</v>
      </c>
      <c r="J175" s="66">
        <f>_xlfn.IFNA(IF($F175="Y",INDEX(Company_Input!$Z$5:$AC$298,MATCH(' Scheme allowance'!$B175,Company_Input!$B$5:$B$298,0),MATCH(J$4,Company_Input!$Z$4:$AC$4,0)),"0"),"-")*$H175</f>
        <v>0</v>
      </c>
      <c r="K175" s="66">
        <f>_xlfn.IFNA(IF($F175="Y",INDEX(Company_Input!$Z$5:$AC$298,MATCH(' Scheme allowance'!$B175,Company_Input!$B$5:$B$298,0),MATCH(K$4,Company_Input!$Z$4:$AC$4,0)),"0"),"-")*$H175</f>
        <v>0</v>
      </c>
      <c r="L175" s="66">
        <f>_xlfn.IFNA(IF($F175="Y",INDEX(Company_Input!$Z$5:$AC$298,MATCH(' Scheme allowance'!$B175,Company_Input!$B$5:$B$298,0),MATCH(L$4,Company_Input!$Z$4:$AC$4,0)),"0"),"-")*$H175</f>
        <v>0</v>
      </c>
      <c r="M175" s="66" t="str">
        <f>_xlfn.IFNA(IF($F175="Y",INDEX(Company_Input!$W$5:$W$298,MATCH(' Scheme allowance'!$B175,Company_Input!$B$5:$B$298,0),MATCH(M$4,Company_Input!$W$4,0)),"-"),"-")</f>
        <v>-</v>
      </c>
    </row>
    <row r="176" spans="2:13">
      <c r="B176" s="66" t="str">
        <f>Company_Input!B176</f>
        <v>Scheme 172</v>
      </c>
      <c r="C176" s="66" t="str">
        <f>INDEX(Company_Input!$C$5:$C$350,MATCH(' Scheme allowance'!$B176,Company_Input!$B$5:$B$350,0))</f>
        <v>£m</v>
      </c>
      <c r="D176" s="66">
        <f>INDEX(Company_Input!$D$5:$D$350,MATCH(' Scheme allowance'!$B176,Company_Input!$B$5:$B$350,0))</f>
        <v>3</v>
      </c>
      <c r="E176" s="161">
        <f>INDEX(Company_Input!$X$5:X$350,MATCH(' Scheme allowance'!$B176,Company_Input!$B$5:$B$350,0))</f>
        <v>0</v>
      </c>
      <c r="F176" s="66"/>
      <c r="H176" s="66" t="str">
        <f>_xlfn.IFNA(INDEX(Ofwat_Input!$C$22:$C$31,MATCH(' Scheme allowance'!$E176,Ofwat_Input!B$22:B$31,0)),"0")</f>
        <v>0</v>
      </c>
      <c r="I176" s="66">
        <f>_xlfn.IFNA(IF($F176="Y",INDEX(Company_Input!$Z$5:$AC$298,MATCH(' Scheme allowance'!$B176,Company_Input!$B$5:$B$298,0),MATCH(I$4,Company_Input!$Z$4:$AC$4,0)),"0"),"-")*$H176</f>
        <v>0</v>
      </c>
      <c r="J176" s="66">
        <f>_xlfn.IFNA(IF($F176="Y",INDEX(Company_Input!$Z$5:$AC$298,MATCH(' Scheme allowance'!$B176,Company_Input!$B$5:$B$298,0),MATCH(J$4,Company_Input!$Z$4:$AC$4,0)),"0"),"-")*$H176</f>
        <v>0</v>
      </c>
      <c r="K176" s="66">
        <f>_xlfn.IFNA(IF($F176="Y",INDEX(Company_Input!$Z$5:$AC$298,MATCH(' Scheme allowance'!$B176,Company_Input!$B$5:$B$298,0),MATCH(K$4,Company_Input!$Z$4:$AC$4,0)),"0"),"-")*$H176</f>
        <v>0</v>
      </c>
      <c r="L176" s="66">
        <f>_xlfn.IFNA(IF($F176="Y",INDEX(Company_Input!$Z$5:$AC$298,MATCH(' Scheme allowance'!$B176,Company_Input!$B$5:$B$298,0),MATCH(L$4,Company_Input!$Z$4:$AC$4,0)),"0"),"-")*$H176</f>
        <v>0</v>
      </c>
      <c r="M176" s="66" t="str">
        <f>_xlfn.IFNA(IF($F176="Y",INDEX(Company_Input!$W$5:$W$298,MATCH(' Scheme allowance'!$B176,Company_Input!$B$5:$B$298,0),MATCH(M$4,Company_Input!$W$4,0)),"-"),"-")</f>
        <v>-</v>
      </c>
    </row>
    <row r="177" spans="2:13">
      <c r="B177" s="66" t="str">
        <f>Company_Input!B177</f>
        <v>Scheme 173</v>
      </c>
      <c r="C177" s="66" t="str">
        <f>INDEX(Company_Input!$C$5:$C$350,MATCH(' Scheme allowance'!$B177,Company_Input!$B$5:$B$350,0))</f>
        <v>£m</v>
      </c>
      <c r="D177" s="66">
        <f>INDEX(Company_Input!$D$5:$D$350,MATCH(' Scheme allowance'!$B177,Company_Input!$B$5:$B$350,0))</f>
        <v>3</v>
      </c>
      <c r="E177" s="161">
        <f>INDEX(Company_Input!$X$5:X$350,MATCH(' Scheme allowance'!$B177,Company_Input!$B$5:$B$350,0))</f>
        <v>0</v>
      </c>
      <c r="F177" s="66"/>
      <c r="H177" s="66" t="str">
        <f>_xlfn.IFNA(INDEX(Ofwat_Input!$C$22:$C$31,MATCH(' Scheme allowance'!$E177,Ofwat_Input!B$22:B$31,0)),"0")</f>
        <v>0</v>
      </c>
      <c r="I177" s="66">
        <f>_xlfn.IFNA(IF($F177="Y",INDEX(Company_Input!$Z$5:$AC$298,MATCH(' Scheme allowance'!$B177,Company_Input!$B$5:$B$298,0),MATCH(I$4,Company_Input!$Z$4:$AC$4,0)),"0"),"-")*$H177</f>
        <v>0</v>
      </c>
      <c r="J177" s="66">
        <f>_xlfn.IFNA(IF($F177="Y",INDEX(Company_Input!$Z$5:$AC$298,MATCH(' Scheme allowance'!$B177,Company_Input!$B$5:$B$298,0),MATCH(J$4,Company_Input!$Z$4:$AC$4,0)),"0"),"-")*$H177</f>
        <v>0</v>
      </c>
      <c r="K177" s="66">
        <f>_xlfn.IFNA(IF($F177="Y",INDEX(Company_Input!$Z$5:$AC$298,MATCH(' Scheme allowance'!$B177,Company_Input!$B$5:$B$298,0),MATCH(K$4,Company_Input!$Z$4:$AC$4,0)),"0"),"-")*$H177</f>
        <v>0</v>
      </c>
      <c r="L177" s="66">
        <f>_xlfn.IFNA(IF($F177="Y",INDEX(Company_Input!$Z$5:$AC$298,MATCH(' Scheme allowance'!$B177,Company_Input!$B$5:$B$298,0),MATCH(L$4,Company_Input!$Z$4:$AC$4,0)),"0"),"-")*$H177</f>
        <v>0</v>
      </c>
      <c r="M177" s="66" t="str">
        <f>_xlfn.IFNA(IF($F177="Y",INDEX(Company_Input!$W$5:$W$298,MATCH(' Scheme allowance'!$B177,Company_Input!$B$5:$B$298,0),MATCH(M$4,Company_Input!$W$4,0)),"-"),"-")</f>
        <v>-</v>
      </c>
    </row>
    <row r="178" spans="2:13">
      <c r="B178" s="66" t="str">
        <f>Company_Input!B178</f>
        <v>Scheme 174</v>
      </c>
      <c r="C178" s="66" t="str">
        <f>INDEX(Company_Input!$C$5:$C$350,MATCH(' Scheme allowance'!$B178,Company_Input!$B$5:$B$350,0))</f>
        <v>£m</v>
      </c>
      <c r="D178" s="66">
        <f>INDEX(Company_Input!$D$5:$D$350,MATCH(' Scheme allowance'!$B178,Company_Input!$B$5:$B$350,0))</f>
        <v>3</v>
      </c>
      <c r="E178" s="161">
        <f>INDEX(Company_Input!$X$5:X$350,MATCH(' Scheme allowance'!$B178,Company_Input!$B$5:$B$350,0))</f>
        <v>0</v>
      </c>
      <c r="F178" s="66"/>
      <c r="H178" s="66" t="str">
        <f>_xlfn.IFNA(INDEX(Ofwat_Input!$C$22:$C$31,MATCH(' Scheme allowance'!$E178,Ofwat_Input!B$22:B$31,0)),"0")</f>
        <v>0</v>
      </c>
      <c r="I178" s="66">
        <f>_xlfn.IFNA(IF($F178="Y",INDEX(Company_Input!$Z$5:$AC$298,MATCH(' Scheme allowance'!$B178,Company_Input!$B$5:$B$298,0),MATCH(I$4,Company_Input!$Z$4:$AC$4,0)),"0"),"-")*$H178</f>
        <v>0</v>
      </c>
      <c r="J178" s="66">
        <f>_xlfn.IFNA(IF($F178="Y",INDEX(Company_Input!$Z$5:$AC$298,MATCH(' Scheme allowance'!$B178,Company_Input!$B$5:$B$298,0),MATCH(J$4,Company_Input!$Z$4:$AC$4,0)),"0"),"-")*$H178</f>
        <v>0</v>
      </c>
      <c r="K178" s="66">
        <f>_xlfn.IFNA(IF($F178="Y",INDEX(Company_Input!$Z$5:$AC$298,MATCH(' Scheme allowance'!$B178,Company_Input!$B$5:$B$298,0),MATCH(K$4,Company_Input!$Z$4:$AC$4,0)),"0"),"-")*$H178</f>
        <v>0</v>
      </c>
      <c r="L178" s="66">
        <f>_xlfn.IFNA(IF($F178="Y",INDEX(Company_Input!$Z$5:$AC$298,MATCH(' Scheme allowance'!$B178,Company_Input!$B$5:$B$298,0),MATCH(L$4,Company_Input!$Z$4:$AC$4,0)),"0"),"-")*$H178</f>
        <v>0</v>
      </c>
      <c r="M178" s="66" t="str">
        <f>_xlfn.IFNA(IF($F178="Y",INDEX(Company_Input!$W$5:$W$298,MATCH(' Scheme allowance'!$B178,Company_Input!$B$5:$B$298,0),MATCH(M$4,Company_Input!$W$4,0)),"-"),"-")</f>
        <v>-</v>
      </c>
    </row>
    <row r="179" spans="2:13">
      <c r="B179" s="66" t="str">
        <f>Company_Input!B179</f>
        <v>Scheme 175</v>
      </c>
      <c r="C179" s="66" t="str">
        <f>INDEX(Company_Input!$C$5:$C$350,MATCH(' Scheme allowance'!$B179,Company_Input!$B$5:$B$350,0))</f>
        <v>£m</v>
      </c>
      <c r="D179" s="66">
        <f>INDEX(Company_Input!$D$5:$D$350,MATCH(' Scheme allowance'!$B179,Company_Input!$B$5:$B$350,0))</f>
        <v>3</v>
      </c>
      <c r="E179" s="161">
        <f>INDEX(Company_Input!$X$5:X$350,MATCH(' Scheme allowance'!$B179,Company_Input!$B$5:$B$350,0))</f>
        <v>0</v>
      </c>
      <c r="F179" s="66"/>
      <c r="H179" s="66" t="str">
        <f>_xlfn.IFNA(INDEX(Ofwat_Input!$C$22:$C$31,MATCH(' Scheme allowance'!$E179,Ofwat_Input!B$22:B$31,0)),"0")</f>
        <v>0</v>
      </c>
      <c r="I179" s="66">
        <f>_xlfn.IFNA(IF($F179="Y",INDEX(Company_Input!$Z$5:$AC$298,MATCH(' Scheme allowance'!$B179,Company_Input!$B$5:$B$298,0),MATCH(I$4,Company_Input!$Z$4:$AC$4,0)),"0"),"-")*$H179</f>
        <v>0</v>
      </c>
      <c r="J179" s="66">
        <f>_xlfn.IFNA(IF($F179="Y",INDEX(Company_Input!$Z$5:$AC$298,MATCH(' Scheme allowance'!$B179,Company_Input!$B$5:$B$298,0),MATCH(J$4,Company_Input!$Z$4:$AC$4,0)),"0"),"-")*$H179</f>
        <v>0</v>
      </c>
      <c r="K179" s="66">
        <f>_xlfn.IFNA(IF($F179="Y",INDEX(Company_Input!$Z$5:$AC$298,MATCH(' Scheme allowance'!$B179,Company_Input!$B$5:$B$298,0),MATCH(K$4,Company_Input!$Z$4:$AC$4,0)),"0"),"-")*$H179</f>
        <v>0</v>
      </c>
      <c r="L179" s="66">
        <f>_xlfn.IFNA(IF($F179="Y",INDEX(Company_Input!$Z$5:$AC$298,MATCH(' Scheme allowance'!$B179,Company_Input!$B$5:$B$298,0),MATCH(L$4,Company_Input!$Z$4:$AC$4,0)),"0"),"-")*$H179</f>
        <v>0</v>
      </c>
      <c r="M179" s="66" t="str">
        <f>_xlfn.IFNA(IF($F179="Y",INDEX(Company_Input!$W$5:$W$298,MATCH(' Scheme allowance'!$B179,Company_Input!$B$5:$B$298,0),MATCH(M$4,Company_Input!$W$4,0)),"-"),"-")</f>
        <v>-</v>
      </c>
    </row>
    <row r="180" spans="2:13">
      <c r="B180" s="66" t="str">
        <f>Company_Input!B180</f>
        <v>Scheme 176</v>
      </c>
      <c r="C180" s="66" t="str">
        <f>INDEX(Company_Input!$C$5:$C$350,MATCH(' Scheme allowance'!$B180,Company_Input!$B$5:$B$350,0))</f>
        <v>£m</v>
      </c>
      <c r="D180" s="66">
        <f>INDEX(Company_Input!$D$5:$D$350,MATCH(' Scheme allowance'!$B180,Company_Input!$B$5:$B$350,0))</f>
        <v>3</v>
      </c>
      <c r="E180" s="161">
        <f>INDEX(Company_Input!$X$5:X$350,MATCH(' Scheme allowance'!$B180,Company_Input!$B$5:$B$350,0))</f>
        <v>0</v>
      </c>
      <c r="F180" s="66"/>
      <c r="H180" s="66" t="str">
        <f>_xlfn.IFNA(INDEX(Ofwat_Input!$C$22:$C$31,MATCH(' Scheme allowance'!$E180,Ofwat_Input!B$22:B$31,0)),"0")</f>
        <v>0</v>
      </c>
      <c r="I180" s="66">
        <f>_xlfn.IFNA(IF($F180="Y",INDEX(Company_Input!$Z$5:$AC$298,MATCH(' Scheme allowance'!$B180,Company_Input!$B$5:$B$298,0),MATCH(I$4,Company_Input!$Z$4:$AC$4,0)),"0"),"-")*$H180</f>
        <v>0</v>
      </c>
      <c r="J180" s="66">
        <f>_xlfn.IFNA(IF($F180="Y",INDEX(Company_Input!$Z$5:$AC$298,MATCH(' Scheme allowance'!$B180,Company_Input!$B$5:$B$298,0),MATCH(J$4,Company_Input!$Z$4:$AC$4,0)),"0"),"-")*$H180</f>
        <v>0</v>
      </c>
      <c r="K180" s="66">
        <f>_xlfn.IFNA(IF($F180="Y",INDEX(Company_Input!$Z$5:$AC$298,MATCH(' Scheme allowance'!$B180,Company_Input!$B$5:$B$298,0),MATCH(K$4,Company_Input!$Z$4:$AC$4,0)),"0"),"-")*$H180</f>
        <v>0</v>
      </c>
      <c r="L180" s="66">
        <f>_xlfn.IFNA(IF($F180="Y",INDEX(Company_Input!$Z$5:$AC$298,MATCH(' Scheme allowance'!$B180,Company_Input!$B$5:$B$298,0),MATCH(L$4,Company_Input!$Z$4:$AC$4,0)),"0"),"-")*$H180</f>
        <v>0</v>
      </c>
      <c r="M180" s="66" t="str">
        <f>_xlfn.IFNA(IF($F180="Y",INDEX(Company_Input!$W$5:$W$298,MATCH(' Scheme allowance'!$B180,Company_Input!$B$5:$B$298,0),MATCH(M$4,Company_Input!$W$4,0)),"-"),"-")</f>
        <v>-</v>
      </c>
    </row>
    <row r="181" spans="2:13">
      <c r="B181" s="66" t="str">
        <f>Company_Input!B181</f>
        <v>Scheme 177</v>
      </c>
      <c r="C181" s="66" t="str">
        <f>INDEX(Company_Input!$C$5:$C$350,MATCH(' Scheme allowance'!$B181,Company_Input!$B$5:$B$350,0))</f>
        <v>£m</v>
      </c>
      <c r="D181" s="66">
        <f>INDEX(Company_Input!$D$5:$D$350,MATCH(' Scheme allowance'!$B181,Company_Input!$B$5:$B$350,0))</f>
        <v>3</v>
      </c>
      <c r="E181" s="161">
        <f>INDEX(Company_Input!$X$5:X$350,MATCH(' Scheme allowance'!$B181,Company_Input!$B$5:$B$350,0))</f>
        <v>0</v>
      </c>
      <c r="F181" s="66"/>
      <c r="H181" s="66" t="str">
        <f>_xlfn.IFNA(INDEX(Ofwat_Input!$C$22:$C$31,MATCH(' Scheme allowance'!$E181,Ofwat_Input!B$22:B$31,0)),"0")</f>
        <v>0</v>
      </c>
      <c r="I181" s="66">
        <f>_xlfn.IFNA(IF($F181="Y",INDEX(Company_Input!$Z$5:$AC$298,MATCH(' Scheme allowance'!$B181,Company_Input!$B$5:$B$298,0),MATCH(I$4,Company_Input!$Z$4:$AC$4,0)),"0"),"-")*$H181</f>
        <v>0</v>
      </c>
      <c r="J181" s="66">
        <f>_xlfn.IFNA(IF($F181="Y",INDEX(Company_Input!$Z$5:$AC$298,MATCH(' Scheme allowance'!$B181,Company_Input!$B$5:$B$298,0),MATCH(J$4,Company_Input!$Z$4:$AC$4,0)),"0"),"-")*$H181</f>
        <v>0</v>
      </c>
      <c r="K181" s="66">
        <f>_xlfn.IFNA(IF($F181="Y",INDEX(Company_Input!$Z$5:$AC$298,MATCH(' Scheme allowance'!$B181,Company_Input!$B$5:$B$298,0),MATCH(K$4,Company_Input!$Z$4:$AC$4,0)),"0"),"-")*$H181</f>
        <v>0</v>
      </c>
      <c r="L181" s="66">
        <f>_xlfn.IFNA(IF($F181="Y",INDEX(Company_Input!$Z$5:$AC$298,MATCH(' Scheme allowance'!$B181,Company_Input!$B$5:$B$298,0),MATCH(L$4,Company_Input!$Z$4:$AC$4,0)),"0"),"-")*$H181</f>
        <v>0</v>
      </c>
      <c r="M181" s="66" t="str">
        <f>_xlfn.IFNA(IF($F181="Y",INDEX(Company_Input!$W$5:$W$298,MATCH(' Scheme allowance'!$B181,Company_Input!$B$5:$B$298,0),MATCH(M$4,Company_Input!$W$4,0)),"-"),"-")</f>
        <v>-</v>
      </c>
    </row>
    <row r="182" spans="2:13">
      <c r="B182" s="66" t="str">
        <f>Company_Input!B182</f>
        <v>Scheme 178</v>
      </c>
      <c r="C182" s="66" t="str">
        <f>INDEX(Company_Input!$C$5:$C$350,MATCH(' Scheme allowance'!$B182,Company_Input!$B$5:$B$350,0))</f>
        <v>£m</v>
      </c>
      <c r="D182" s="66">
        <f>INDEX(Company_Input!$D$5:$D$350,MATCH(' Scheme allowance'!$B182,Company_Input!$B$5:$B$350,0))</f>
        <v>3</v>
      </c>
      <c r="E182" s="161">
        <f>INDEX(Company_Input!$X$5:X$350,MATCH(' Scheme allowance'!$B182,Company_Input!$B$5:$B$350,0))</f>
        <v>0</v>
      </c>
      <c r="F182" s="66"/>
      <c r="H182" s="66" t="str">
        <f>_xlfn.IFNA(INDEX(Ofwat_Input!$C$22:$C$31,MATCH(' Scheme allowance'!$E182,Ofwat_Input!B$22:B$31,0)),"0")</f>
        <v>0</v>
      </c>
      <c r="I182" s="66">
        <f>_xlfn.IFNA(IF($F182="Y",INDEX(Company_Input!$Z$5:$AC$298,MATCH(' Scheme allowance'!$B182,Company_Input!$B$5:$B$298,0),MATCH(I$4,Company_Input!$Z$4:$AC$4,0)),"0"),"-")*$H182</f>
        <v>0</v>
      </c>
      <c r="J182" s="66">
        <f>_xlfn.IFNA(IF($F182="Y",INDEX(Company_Input!$Z$5:$AC$298,MATCH(' Scheme allowance'!$B182,Company_Input!$B$5:$B$298,0),MATCH(J$4,Company_Input!$Z$4:$AC$4,0)),"0"),"-")*$H182</f>
        <v>0</v>
      </c>
      <c r="K182" s="66">
        <f>_xlfn.IFNA(IF($F182="Y",INDEX(Company_Input!$Z$5:$AC$298,MATCH(' Scheme allowance'!$B182,Company_Input!$B$5:$B$298,0),MATCH(K$4,Company_Input!$Z$4:$AC$4,0)),"0"),"-")*$H182</f>
        <v>0</v>
      </c>
      <c r="L182" s="66">
        <f>_xlfn.IFNA(IF($F182="Y",INDEX(Company_Input!$Z$5:$AC$298,MATCH(' Scheme allowance'!$B182,Company_Input!$B$5:$B$298,0),MATCH(L$4,Company_Input!$Z$4:$AC$4,0)),"0"),"-")*$H182</f>
        <v>0</v>
      </c>
      <c r="M182" s="66" t="str">
        <f>_xlfn.IFNA(IF($F182="Y",INDEX(Company_Input!$W$5:$W$298,MATCH(' Scheme allowance'!$B182,Company_Input!$B$5:$B$298,0),MATCH(M$4,Company_Input!$W$4,0)),"-"),"-")</f>
        <v>-</v>
      </c>
    </row>
    <row r="183" spans="2:13">
      <c r="B183" s="66" t="str">
        <f>Company_Input!B183</f>
        <v>Scheme 179</v>
      </c>
      <c r="C183" s="66" t="str">
        <f>INDEX(Company_Input!$C$5:$C$350,MATCH(' Scheme allowance'!$B183,Company_Input!$B$5:$B$350,0))</f>
        <v>£m</v>
      </c>
      <c r="D183" s="66">
        <f>INDEX(Company_Input!$D$5:$D$350,MATCH(' Scheme allowance'!$B183,Company_Input!$B$5:$B$350,0))</f>
        <v>3</v>
      </c>
      <c r="E183" s="161">
        <f>INDEX(Company_Input!$X$5:X$350,MATCH(' Scheme allowance'!$B183,Company_Input!$B$5:$B$350,0))</f>
        <v>0</v>
      </c>
      <c r="F183" s="66"/>
      <c r="H183" s="66" t="str">
        <f>_xlfn.IFNA(INDEX(Ofwat_Input!$C$22:$C$31,MATCH(' Scheme allowance'!$E183,Ofwat_Input!B$22:B$31,0)),"0")</f>
        <v>0</v>
      </c>
      <c r="I183" s="66">
        <f>_xlfn.IFNA(IF($F183="Y",INDEX(Company_Input!$Z$5:$AC$298,MATCH(' Scheme allowance'!$B183,Company_Input!$B$5:$B$298,0),MATCH(I$4,Company_Input!$Z$4:$AC$4,0)),"0"),"-")*$H183</f>
        <v>0</v>
      </c>
      <c r="J183" s="66">
        <f>_xlfn.IFNA(IF($F183="Y",INDEX(Company_Input!$Z$5:$AC$298,MATCH(' Scheme allowance'!$B183,Company_Input!$B$5:$B$298,0),MATCH(J$4,Company_Input!$Z$4:$AC$4,0)),"0"),"-")*$H183</f>
        <v>0</v>
      </c>
      <c r="K183" s="66">
        <f>_xlfn.IFNA(IF($F183="Y",INDEX(Company_Input!$Z$5:$AC$298,MATCH(' Scheme allowance'!$B183,Company_Input!$B$5:$B$298,0),MATCH(K$4,Company_Input!$Z$4:$AC$4,0)),"0"),"-")*$H183</f>
        <v>0</v>
      </c>
      <c r="L183" s="66">
        <f>_xlfn.IFNA(IF($F183="Y",INDEX(Company_Input!$Z$5:$AC$298,MATCH(' Scheme allowance'!$B183,Company_Input!$B$5:$B$298,0),MATCH(L$4,Company_Input!$Z$4:$AC$4,0)),"0"),"-")*$H183</f>
        <v>0</v>
      </c>
      <c r="M183" s="66" t="str">
        <f>_xlfn.IFNA(IF($F183="Y",INDEX(Company_Input!$W$5:$W$298,MATCH(' Scheme allowance'!$B183,Company_Input!$B$5:$B$298,0),MATCH(M$4,Company_Input!$W$4,0)),"-"),"-")</f>
        <v>-</v>
      </c>
    </row>
    <row r="184" spans="2:13">
      <c r="B184" s="66" t="str">
        <f>Company_Input!B184</f>
        <v>Scheme 180</v>
      </c>
      <c r="C184" s="66" t="str">
        <f>INDEX(Company_Input!$C$5:$C$350,MATCH(' Scheme allowance'!$B184,Company_Input!$B$5:$B$350,0))</f>
        <v>£m</v>
      </c>
      <c r="D184" s="66">
        <f>INDEX(Company_Input!$D$5:$D$350,MATCH(' Scheme allowance'!$B184,Company_Input!$B$5:$B$350,0))</f>
        <v>3</v>
      </c>
      <c r="E184" s="161">
        <f>INDEX(Company_Input!$X$5:X$350,MATCH(' Scheme allowance'!$B184,Company_Input!$B$5:$B$350,0))</f>
        <v>0</v>
      </c>
      <c r="F184" s="66"/>
      <c r="H184" s="66" t="str">
        <f>_xlfn.IFNA(INDEX(Ofwat_Input!$C$22:$C$31,MATCH(' Scheme allowance'!$E184,Ofwat_Input!B$22:B$31,0)),"0")</f>
        <v>0</v>
      </c>
      <c r="I184" s="66">
        <f>_xlfn.IFNA(IF($F184="Y",INDEX(Company_Input!$Z$5:$AC$298,MATCH(' Scheme allowance'!$B184,Company_Input!$B$5:$B$298,0),MATCH(I$4,Company_Input!$Z$4:$AC$4,0)),"0"),"-")*$H184</f>
        <v>0</v>
      </c>
      <c r="J184" s="66">
        <f>_xlfn.IFNA(IF($F184="Y",INDEX(Company_Input!$Z$5:$AC$298,MATCH(' Scheme allowance'!$B184,Company_Input!$B$5:$B$298,0),MATCH(J$4,Company_Input!$Z$4:$AC$4,0)),"0"),"-")*$H184</f>
        <v>0</v>
      </c>
      <c r="K184" s="66">
        <f>_xlfn.IFNA(IF($F184="Y",INDEX(Company_Input!$Z$5:$AC$298,MATCH(' Scheme allowance'!$B184,Company_Input!$B$5:$B$298,0),MATCH(K$4,Company_Input!$Z$4:$AC$4,0)),"0"),"-")*$H184</f>
        <v>0</v>
      </c>
      <c r="L184" s="66">
        <f>_xlfn.IFNA(IF($F184="Y",INDEX(Company_Input!$Z$5:$AC$298,MATCH(' Scheme allowance'!$B184,Company_Input!$B$5:$B$298,0),MATCH(L$4,Company_Input!$Z$4:$AC$4,0)),"0"),"-")*$H184</f>
        <v>0</v>
      </c>
      <c r="M184" s="66" t="str">
        <f>_xlfn.IFNA(IF($F184="Y",INDEX(Company_Input!$W$5:$W$298,MATCH(' Scheme allowance'!$B184,Company_Input!$B$5:$B$298,0),MATCH(M$4,Company_Input!$W$4,0)),"-"),"-")</f>
        <v>-</v>
      </c>
    </row>
    <row r="185" spans="2:13">
      <c r="B185" s="66" t="str">
        <f>Company_Input!B185</f>
        <v>Scheme 181</v>
      </c>
      <c r="C185" s="66" t="str">
        <f>INDEX(Company_Input!$C$5:$C$350,MATCH(' Scheme allowance'!$B185,Company_Input!$B$5:$B$350,0))</f>
        <v>£m</v>
      </c>
      <c r="D185" s="66">
        <f>INDEX(Company_Input!$D$5:$D$350,MATCH(' Scheme allowance'!$B185,Company_Input!$B$5:$B$350,0))</f>
        <v>3</v>
      </c>
      <c r="E185" s="161">
        <f>INDEX(Company_Input!$X$5:X$350,MATCH(' Scheme allowance'!$B185,Company_Input!$B$5:$B$350,0))</f>
        <v>0</v>
      </c>
      <c r="F185" s="66"/>
      <c r="H185" s="66" t="str">
        <f>_xlfn.IFNA(INDEX(Ofwat_Input!$C$22:$C$31,MATCH(' Scheme allowance'!$E185,Ofwat_Input!B$22:B$31,0)),"0")</f>
        <v>0</v>
      </c>
      <c r="I185" s="66">
        <f>_xlfn.IFNA(IF($F185="Y",INDEX(Company_Input!$Z$5:$AC$298,MATCH(' Scheme allowance'!$B185,Company_Input!$B$5:$B$298,0),MATCH(I$4,Company_Input!$Z$4:$AC$4,0)),"0"),"-")*$H185</f>
        <v>0</v>
      </c>
      <c r="J185" s="66">
        <f>_xlfn.IFNA(IF($F185="Y",INDEX(Company_Input!$Z$5:$AC$298,MATCH(' Scheme allowance'!$B185,Company_Input!$B$5:$B$298,0),MATCH(J$4,Company_Input!$Z$4:$AC$4,0)),"0"),"-")*$H185</f>
        <v>0</v>
      </c>
      <c r="K185" s="66">
        <f>_xlfn.IFNA(IF($F185="Y",INDEX(Company_Input!$Z$5:$AC$298,MATCH(' Scheme allowance'!$B185,Company_Input!$B$5:$B$298,0),MATCH(K$4,Company_Input!$Z$4:$AC$4,0)),"0"),"-")*$H185</f>
        <v>0</v>
      </c>
      <c r="L185" s="66">
        <f>_xlfn.IFNA(IF($F185="Y",INDEX(Company_Input!$Z$5:$AC$298,MATCH(' Scheme allowance'!$B185,Company_Input!$B$5:$B$298,0),MATCH(L$4,Company_Input!$Z$4:$AC$4,0)),"0"),"-")*$H185</f>
        <v>0</v>
      </c>
      <c r="M185" s="66" t="str">
        <f>_xlfn.IFNA(IF($F185="Y",INDEX(Company_Input!$W$5:$W$298,MATCH(' Scheme allowance'!$B185,Company_Input!$B$5:$B$298,0),MATCH(M$4,Company_Input!$W$4,0)),"-"),"-")</f>
        <v>-</v>
      </c>
    </row>
    <row r="186" spans="2:13">
      <c r="B186" s="66" t="str">
        <f>Company_Input!B186</f>
        <v>Scheme 182</v>
      </c>
      <c r="C186" s="66" t="str">
        <f>INDEX(Company_Input!$C$5:$C$350,MATCH(' Scheme allowance'!$B186,Company_Input!$B$5:$B$350,0))</f>
        <v>£m</v>
      </c>
      <c r="D186" s="66">
        <f>INDEX(Company_Input!$D$5:$D$350,MATCH(' Scheme allowance'!$B186,Company_Input!$B$5:$B$350,0))</f>
        <v>3</v>
      </c>
      <c r="E186" s="161">
        <f>INDEX(Company_Input!$X$5:X$350,MATCH(' Scheme allowance'!$B186,Company_Input!$B$5:$B$350,0))</f>
        <v>0</v>
      </c>
      <c r="F186" s="66"/>
      <c r="H186" s="66" t="str">
        <f>_xlfn.IFNA(INDEX(Ofwat_Input!$C$22:$C$31,MATCH(' Scheme allowance'!$E186,Ofwat_Input!B$22:B$31,0)),"0")</f>
        <v>0</v>
      </c>
      <c r="I186" s="66">
        <f>_xlfn.IFNA(IF($F186="Y",INDEX(Company_Input!$Z$5:$AC$298,MATCH(' Scheme allowance'!$B186,Company_Input!$B$5:$B$298,0),MATCH(I$4,Company_Input!$Z$4:$AC$4,0)),"0"),"-")*$H186</f>
        <v>0</v>
      </c>
      <c r="J186" s="66">
        <f>_xlfn.IFNA(IF($F186="Y",INDEX(Company_Input!$Z$5:$AC$298,MATCH(' Scheme allowance'!$B186,Company_Input!$B$5:$B$298,0),MATCH(J$4,Company_Input!$Z$4:$AC$4,0)),"0"),"-")*$H186</f>
        <v>0</v>
      </c>
      <c r="K186" s="66">
        <f>_xlfn.IFNA(IF($F186="Y",INDEX(Company_Input!$Z$5:$AC$298,MATCH(' Scheme allowance'!$B186,Company_Input!$B$5:$B$298,0),MATCH(K$4,Company_Input!$Z$4:$AC$4,0)),"0"),"-")*$H186</f>
        <v>0</v>
      </c>
      <c r="L186" s="66">
        <f>_xlfn.IFNA(IF($F186="Y",INDEX(Company_Input!$Z$5:$AC$298,MATCH(' Scheme allowance'!$B186,Company_Input!$B$5:$B$298,0),MATCH(L$4,Company_Input!$Z$4:$AC$4,0)),"0"),"-")*$H186</f>
        <v>0</v>
      </c>
      <c r="M186" s="66" t="str">
        <f>_xlfn.IFNA(IF($F186="Y",INDEX(Company_Input!$W$5:$W$298,MATCH(' Scheme allowance'!$B186,Company_Input!$B$5:$B$298,0),MATCH(M$4,Company_Input!$W$4,0)),"-"),"-")</f>
        <v>-</v>
      </c>
    </row>
    <row r="187" spans="2:13">
      <c r="B187" s="66" t="str">
        <f>Company_Input!B187</f>
        <v>Scheme 183</v>
      </c>
      <c r="C187" s="66" t="str">
        <f>INDEX(Company_Input!$C$5:$C$350,MATCH(' Scheme allowance'!$B187,Company_Input!$B$5:$B$350,0))</f>
        <v>£m</v>
      </c>
      <c r="D187" s="66">
        <f>INDEX(Company_Input!$D$5:$D$350,MATCH(' Scheme allowance'!$B187,Company_Input!$B$5:$B$350,0))</f>
        <v>3</v>
      </c>
      <c r="E187" s="161">
        <f>INDEX(Company_Input!$X$5:X$350,MATCH(' Scheme allowance'!$B187,Company_Input!$B$5:$B$350,0))</f>
        <v>0</v>
      </c>
      <c r="F187" s="66"/>
      <c r="H187" s="66" t="str">
        <f>_xlfn.IFNA(INDEX(Ofwat_Input!$C$22:$C$31,MATCH(' Scheme allowance'!$E187,Ofwat_Input!B$22:B$31,0)),"0")</f>
        <v>0</v>
      </c>
      <c r="I187" s="66">
        <f>_xlfn.IFNA(IF($F187="Y",INDEX(Company_Input!$Z$5:$AC$298,MATCH(' Scheme allowance'!$B187,Company_Input!$B$5:$B$298,0),MATCH(I$4,Company_Input!$Z$4:$AC$4,0)),"0"),"-")*$H187</f>
        <v>0</v>
      </c>
      <c r="J187" s="66">
        <f>_xlfn.IFNA(IF($F187="Y",INDEX(Company_Input!$Z$5:$AC$298,MATCH(' Scheme allowance'!$B187,Company_Input!$B$5:$B$298,0),MATCH(J$4,Company_Input!$Z$4:$AC$4,0)),"0"),"-")*$H187</f>
        <v>0</v>
      </c>
      <c r="K187" s="66">
        <f>_xlfn.IFNA(IF($F187="Y",INDEX(Company_Input!$Z$5:$AC$298,MATCH(' Scheme allowance'!$B187,Company_Input!$B$5:$B$298,0),MATCH(K$4,Company_Input!$Z$4:$AC$4,0)),"0"),"-")*$H187</f>
        <v>0</v>
      </c>
      <c r="L187" s="66">
        <f>_xlfn.IFNA(IF($F187="Y",INDEX(Company_Input!$Z$5:$AC$298,MATCH(' Scheme allowance'!$B187,Company_Input!$B$5:$B$298,0),MATCH(L$4,Company_Input!$Z$4:$AC$4,0)),"0"),"-")*$H187</f>
        <v>0</v>
      </c>
      <c r="M187" s="66" t="str">
        <f>_xlfn.IFNA(IF($F187="Y",INDEX(Company_Input!$W$5:$W$298,MATCH(' Scheme allowance'!$B187,Company_Input!$B$5:$B$298,0),MATCH(M$4,Company_Input!$W$4,0)),"-"),"-")</f>
        <v>-</v>
      </c>
    </row>
    <row r="188" spans="2:13">
      <c r="B188" s="66" t="str">
        <f>Company_Input!B188</f>
        <v>Scheme 184</v>
      </c>
      <c r="C188" s="66" t="str">
        <f>INDEX(Company_Input!$C$5:$C$350,MATCH(' Scheme allowance'!$B188,Company_Input!$B$5:$B$350,0))</f>
        <v>£m</v>
      </c>
      <c r="D188" s="66">
        <f>INDEX(Company_Input!$D$5:$D$350,MATCH(' Scheme allowance'!$B188,Company_Input!$B$5:$B$350,0))</f>
        <v>3</v>
      </c>
      <c r="E188" s="161">
        <f>INDEX(Company_Input!$X$5:X$350,MATCH(' Scheme allowance'!$B188,Company_Input!$B$5:$B$350,0))</f>
        <v>0</v>
      </c>
      <c r="F188" s="66"/>
      <c r="H188" s="66" t="str">
        <f>_xlfn.IFNA(INDEX(Ofwat_Input!$C$22:$C$31,MATCH(' Scheme allowance'!$E188,Ofwat_Input!B$22:B$31,0)),"0")</f>
        <v>0</v>
      </c>
      <c r="I188" s="66">
        <f>_xlfn.IFNA(IF($F188="Y",INDEX(Company_Input!$Z$5:$AC$298,MATCH(' Scheme allowance'!$B188,Company_Input!$B$5:$B$298,0),MATCH(I$4,Company_Input!$Z$4:$AC$4,0)),"0"),"-")*$H188</f>
        <v>0</v>
      </c>
      <c r="J188" s="66">
        <f>_xlfn.IFNA(IF($F188="Y",INDEX(Company_Input!$Z$5:$AC$298,MATCH(' Scheme allowance'!$B188,Company_Input!$B$5:$B$298,0),MATCH(J$4,Company_Input!$Z$4:$AC$4,0)),"0"),"-")*$H188</f>
        <v>0</v>
      </c>
      <c r="K188" s="66">
        <f>_xlfn.IFNA(IF($F188="Y",INDEX(Company_Input!$Z$5:$AC$298,MATCH(' Scheme allowance'!$B188,Company_Input!$B$5:$B$298,0),MATCH(K$4,Company_Input!$Z$4:$AC$4,0)),"0"),"-")*$H188</f>
        <v>0</v>
      </c>
      <c r="L188" s="66">
        <f>_xlfn.IFNA(IF($F188="Y",INDEX(Company_Input!$Z$5:$AC$298,MATCH(' Scheme allowance'!$B188,Company_Input!$B$5:$B$298,0),MATCH(L$4,Company_Input!$Z$4:$AC$4,0)),"0"),"-")*$H188</f>
        <v>0</v>
      </c>
      <c r="M188" s="66" t="str">
        <f>_xlfn.IFNA(IF($F188="Y",INDEX(Company_Input!$W$5:$W$298,MATCH(' Scheme allowance'!$B188,Company_Input!$B$5:$B$298,0),MATCH(M$4,Company_Input!$W$4,0)),"-"),"-")</f>
        <v>-</v>
      </c>
    </row>
    <row r="189" spans="2:13">
      <c r="B189" s="66" t="str">
        <f>Company_Input!B189</f>
        <v>Scheme 185</v>
      </c>
      <c r="C189" s="66" t="str">
        <f>INDEX(Company_Input!$C$5:$C$350,MATCH(' Scheme allowance'!$B189,Company_Input!$B$5:$B$350,0))</f>
        <v>£m</v>
      </c>
      <c r="D189" s="66">
        <f>INDEX(Company_Input!$D$5:$D$350,MATCH(' Scheme allowance'!$B189,Company_Input!$B$5:$B$350,0))</f>
        <v>3</v>
      </c>
      <c r="E189" s="161">
        <f>INDEX(Company_Input!$X$5:X$350,MATCH(' Scheme allowance'!$B189,Company_Input!$B$5:$B$350,0))</f>
        <v>0</v>
      </c>
      <c r="F189" s="66"/>
      <c r="H189" s="66" t="str">
        <f>_xlfn.IFNA(INDEX(Ofwat_Input!$C$22:$C$31,MATCH(' Scheme allowance'!$E189,Ofwat_Input!B$22:B$31,0)),"0")</f>
        <v>0</v>
      </c>
      <c r="I189" s="66">
        <f>_xlfn.IFNA(IF($F189="Y",INDEX(Company_Input!$Z$5:$AC$298,MATCH(' Scheme allowance'!$B189,Company_Input!$B$5:$B$298,0),MATCH(I$4,Company_Input!$Z$4:$AC$4,0)),"0"),"-")*$H189</f>
        <v>0</v>
      </c>
      <c r="J189" s="66">
        <f>_xlfn.IFNA(IF($F189="Y",INDEX(Company_Input!$Z$5:$AC$298,MATCH(' Scheme allowance'!$B189,Company_Input!$B$5:$B$298,0),MATCH(J$4,Company_Input!$Z$4:$AC$4,0)),"0"),"-")*$H189</f>
        <v>0</v>
      </c>
      <c r="K189" s="66">
        <f>_xlfn.IFNA(IF($F189="Y",INDEX(Company_Input!$Z$5:$AC$298,MATCH(' Scheme allowance'!$B189,Company_Input!$B$5:$B$298,0),MATCH(K$4,Company_Input!$Z$4:$AC$4,0)),"0"),"-")*$H189</f>
        <v>0</v>
      </c>
      <c r="L189" s="66">
        <f>_xlfn.IFNA(IF($F189="Y",INDEX(Company_Input!$Z$5:$AC$298,MATCH(' Scheme allowance'!$B189,Company_Input!$B$5:$B$298,0),MATCH(L$4,Company_Input!$Z$4:$AC$4,0)),"0"),"-")*$H189</f>
        <v>0</v>
      </c>
      <c r="M189" s="66" t="str">
        <f>_xlfn.IFNA(IF($F189="Y",INDEX(Company_Input!$W$5:$W$298,MATCH(' Scheme allowance'!$B189,Company_Input!$B$5:$B$298,0),MATCH(M$4,Company_Input!$W$4,0)),"-"),"-")</f>
        <v>-</v>
      </c>
    </row>
    <row r="190" spans="2:13">
      <c r="B190" s="66" t="str">
        <f>Company_Input!B190</f>
        <v>Scheme 186</v>
      </c>
      <c r="C190" s="66" t="str">
        <f>INDEX(Company_Input!$C$5:$C$350,MATCH(' Scheme allowance'!$B190,Company_Input!$B$5:$B$350,0))</f>
        <v>£m</v>
      </c>
      <c r="D190" s="66">
        <f>INDEX(Company_Input!$D$5:$D$350,MATCH(' Scheme allowance'!$B190,Company_Input!$B$5:$B$350,0))</f>
        <v>3</v>
      </c>
      <c r="E190" s="161">
        <f>INDEX(Company_Input!$X$5:X$350,MATCH(' Scheme allowance'!$B190,Company_Input!$B$5:$B$350,0))</f>
        <v>0</v>
      </c>
      <c r="F190" s="66"/>
      <c r="H190" s="66" t="str">
        <f>_xlfn.IFNA(INDEX(Ofwat_Input!$C$22:$C$31,MATCH(' Scheme allowance'!$E190,Ofwat_Input!B$22:B$31,0)),"0")</f>
        <v>0</v>
      </c>
      <c r="I190" s="66">
        <f>_xlfn.IFNA(IF($F190="Y",INDEX(Company_Input!$Z$5:$AC$298,MATCH(' Scheme allowance'!$B190,Company_Input!$B$5:$B$298,0),MATCH(I$4,Company_Input!$Z$4:$AC$4,0)),"0"),"-")*$H190</f>
        <v>0</v>
      </c>
      <c r="J190" s="66">
        <f>_xlfn.IFNA(IF($F190="Y",INDEX(Company_Input!$Z$5:$AC$298,MATCH(' Scheme allowance'!$B190,Company_Input!$B$5:$B$298,0),MATCH(J$4,Company_Input!$Z$4:$AC$4,0)),"0"),"-")*$H190</f>
        <v>0</v>
      </c>
      <c r="K190" s="66">
        <f>_xlfn.IFNA(IF($F190="Y",INDEX(Company_Input!$Z$5:$AC$298,MATCH(' Scheme allowance'!$B190,Company_Input!$B$5:$B$298,0),MATCH(K$4,Company_Input!$Z$4:$AC$4,0)),"0"),"-")*$H190</f>
        <v>0</v>
      </c>
      <c r="L190" s="66">
        <f>_xlfn.IFNA(IF($F190="Y",INDEX(Company_Input!$Z$5:$AC$298,MATCH(' Scheme allowance'!$B190,Company_Input!$B$5:$B$298,0),MATCH(L$4,Company_Input!$Z$4:$AC$4,0)),"0"),"-")*$H190</f>
        <v>0</v>
      </c>
      <c r="M190" s="66" t="str">
        <f>_xlfn.IFNA(IF($F190="Y",INDEX(Company_Input!$W$5:$W$298,MATCH(' Scheme allowance'!$B190,Company_Input!$B$5:$B$298,0),MATCH(M$4,Company_Input!$W$4,0)),"-"),"-")</f>
        <v>-</v>
      </c>
    </row>
    <row r="191" spans="2:13">
      <c r="B191" s="66" t="str">
        <f>Company_Input!B191</f>
        <v>Scheme 187</v>
      </c>
      <c r="C191" s="66" t="str">
        <f>INDEX(Company_Input!$C$5:$C$350,MATCH(' Scheme allowance'!$B191,Company_Input!$B$5:$B$350,0))</f>
        <v>£m</v>
      </c>
      <c r="D191" s="66">
        <f>INDEX(Company_Input!$D$5:$D$350,MATCH(' Scheme allowance'!$B191,Company_Input!$B$5:$B$350,0))</f>
        <v>3</v>
      </c>
      <c r="E191" s="161">
        <f>INDEX(Company_Input!$X$5:X$350,MATCH(' Scheme allowance'!$B191,Company_Input!$B$5:$B$350,0))</f>
        <v>0</v>
      </c>
      <c r="F191" s="66"/>
      <c r="H191" s="66" t="str">
        <f>_xlfn.IFNA(INDEX(Ofwat_Input!$C$22:$C$31,MATCH(' Scheme allowance'!$E191,Ofwat_Input!B$22:B$31,0)),"0")</f>
        <v>0</v>
      </c>
      <c r="I191" s="66">
        <f>_xlfn.IFNA(IF($F191="Y",INDEX(Company_Input!$Z$5:$AC$298,MATCH(' Scheme allowance'!$B191,Company_Input!$B$5:$B$298,0),MATCH(I$4,Company_Input!$Z$4:$AC$4,0)),"0"),"-")*$H191</f>
        <v>0</v>
      </c>
      <c r="J191" s="66">
        <f>_xlfn.IFNA(IF($F191="Y",INDEX(Company_Input!$Z$5:$AC$298,MATCH(' Scheme allowance'!$B191,Company_Input!$B$5:$B$298,0),MATCH(J$4,Company_Input!$Z$4:$AC$4,0)),"0"),"-")*$H191</f>
        <v>0</v>
      </c>
      <c r="K191" s="66">
        <f>_xlfn.IFNA(IF($F191="Y",INDEX(Company_Input!$Z$5:$AC$298,MATCH(' Scheme allowance'!$B191,Company_Input!$B$5:$B$298,0),MATCH(K$4,Company_Input!$Z$4:$AC$4,0)),"0"),"-")*$H191</f>
        <v>0</v>
      </c>
      <c r="L191" s="66">
        <f>_xlfn.IFNA(IF($F191="Y",INDEX(Company_Input!$Z$5:$AC$298,MATCH(' Scheme allowance'!$B191,Company_Input!$B$5:$B$298,0),MATCH(L$4,Company_Input!$Z$4:$AC$4,0)),"0"),"-")*$H191</f>
        <v>0</v>
      </c>
      <c r="M191" s="66" t="str">
        <f>_xlfn.IFNA(IF($F191="Y",INDEX(Company_Input!$W$5:$W$298,MATCH(' Scheme allowance'!$B191,Company_Input!$B$5:$B$298,0),MATCH(M$4,Company_Input!$W$4,0)),"-"),"-")</f>
        <v>-</v>
      </c>
    </row>
    <row r="192" spans="2:13">
      <c r="B192" s="66" t="str">
        <f>Company_Input!B192</f>
        <v>Scheme 188</v>
      </c>
      <c r="C192" s="66" t="str">
        <f>INDEX(Company_Input!$C$5:$C$350,MATCH(' Scheme allowance'!$B192,Company_Input!$B$5:$B$350,0))</f>
        <v>£m</v>
      </c>
      <c r="D192" s="66">
        <f>INDEX(Company_Input!$D$5:$D$350,MATCH(' Scheme allowance'!$B192,Company_Input!$B$5:$B$350,0))</f>
        <v>3</v>
      </c>
      <c r="E192" s="161">
        <f>INDEX(Company_Input!$X$5:X$350,MATCH(' Scheme allowance'!$B192,Company_Input!$B$5:$B$350,0))</f>
        <v>0</v>
      </c>
      <c r="F192" s="66"/>
      <c r="H192" s="66" t="str">
        <f>_xlfn.IFNA(INDEX(Ofwat_Input!$C$22:$C$31,MATCH(' Scheme allowance'!$E192,Ofwat_Input!B$22:B$31,0)),"0")</f>
        <v>0</v>
      </c>
      <c r="I192" s="66">
        <f>_xlfn.IFNA(IF($F192="Y",INDEX(Company_Input!$Z$5:$AC$298,MATCH(' Scheme allowance'!$B192,Company_Input!$B$5:$B$298,0),MATCH(I$4,Company_Input!$Z$4:$AC$4,0)),"0"),"-")*$H192</f>
        <v>0</v>
      </c>
      <c r="J192" s="66">
        <f>_xlfn.IFNA(IF($F192="Y",INDEX(Company_Input!$Z$5:$AC$298,MATCH(' Scheme allowance'!$B192,Company_Input!$B$5:$B$298,0),MATCH(J$4,Company_Input!$Z$4:$AC$4,0)),"0"),"-")*$H192</f>
        <v>0</v>
      </c>
      <c r="K192" s="66">
        <f>_xlfn.IFNA(IF($F192="Y",INDEX(Company_Input!$Z$5:$AC$298,MATCH(' Scheme allowance'!$B192,Company_Input!$B$5:$B$298,0),MATCH(K$4,Company_Input!$Z$4:$AC$4,0)),"0"),"-")*$H192</f>
        <v>0</v>
      </c>
      <c r="L192" s="66">
        <f>_xlfn.IFNA(IF($F192="Y",INDEX(Company_Input!$Z$5:$AC$298,MATCH(' Scheme allowance'!$B192,Company_Input!$B$5:$B$298,0),MATCH(L$4,Company_Input!$Z$4:$AC$4,0)),"0"),"-")*$H192</f>
        <v>0</v>
      </c>
      <c r="M192" s="66" t="str">
        <f>_xlfn.IFNA(IF($F192="Y",INDEX(Company_Input!$W$5:$W$298,MATCH(' Scheme allowance'!$B192,Company_Input!$B$5:$B$298,0),MATCH(M$4,Company_Input!$W$4,0)),"-"),"-")</f>
        <v>-</v>
      </c>
    </row>
    <row r="193" spans="2:13">
      <c r="B193" s="66" t="str">
        <f>Company_Input!B193</f>
        <v>Scheme 189</v>
      </c>
      <c r="C193" s="66" t="str">
        <f>INDEX(Company_Input!$C$5:$C$350,MATCH(' Scheme allowance'!$B193,Company_Input!$B$5:$B$350,0))</f>
        <v>£m</v>
      </c>
      <c r="D193" s="66">
        <f>INDEX(Company_Input!$D$5:$D$350,MATCH(' Scheme allowance'!$B193,Company_Input!$B$5:$B$350,0))</f>
        <v>3</v>
      </c>
      <c r="E193" s="161">
        <f>INDEX(Company_Input!$X$5:X$350,MATCH(' Scheme allowance'!$B193,Company_Input!$B$5:$B$350,0))</f>
        <v>0</v>
      </c>
      <c r="F193" s="66"/>
      <c r="H193" s="66" t="str">
        <f>_xlfn.IFNA(INDEX(Ofwat_Input!$C$22:$C$31,MATCH(' Scheme allowance'!$E193,Ofwat_Input!B$22:B$31,0)),"0")</f>
        <v>0</v>
      </c>
      <c r="I193" s="66">
        <f>_xlfn.IFNA(IF($F193="Y",INDEX(Company_Input!$Z$5:$AC$298,MATCH(' Scheme allowance'!$B193,Company_Input!$B$5:$B$298,0),MATCH(I$4,Company_Input!$Z$4:$AC$4,0)),"0"),"-")*$H193</f>
        <v>0</v>
      </c>
      <c r="J193" s="66">
        <f>_xlfn.IFNA(IF($F193="Y",INDEX(Company_Input!$Z$5:$AC$298,MATCH(' Scheme allowance'!$B193,Company_Input!$B$5:$B$298,0),MATCH(J$4,Company_Input!$Z$4:$AC$4,0)),"0"),"-")*$H193</f>
        <v>0</v>
      </c>
      <c r="K193" s="66">
        <f>_xlfn.IFNA(IF($F193="Y",INDEX(Company_Input!$Z$5:$AC$298,MATCH(' Scheme allowance'!$B193,Company_Input!$B$5:$B$298,0),MATCH(K$4,Company_Input!$Z$4:$AC$4,0)),"0"),"-")*$H193</f>
        <v>0</v>
      </c>
      <c r="L193" s="66">
        <f>_xlfn.IFNA(IF($F193="Y",INDEX(Company_Input!$Z$5:$AC$298,MATCH(' Scheme allowance'!$B193,Company_Input!$B$5:$B$298,0),MATCH(L$4,Company_Input!$Z$4:$AC$4,0)),"0"),"-")*$H193</f>
        <v>0</v>
      </c>
      <c r="M193" s="66" t="str">
        <f>_xlfn.IFNA(IF($F193="Y",INDEX(Company_Input!$W$5:$W$298,MATCH(' Scheme allowance'!$B193,Company_Input!$B$5:$B$298,0),MATCH(M$4,Company_Input!$W$4,0)),"-"),"-")</f>
        <v>-</v>
      </c>
    </row>
    <row r="194" spans="2:13">
      <c r="B194" s="66" t="str">
        <f>Company_Input!B194</f>
        <v>Scheme 190</v>
      </c>
      <c r="C194" s="66" t="str">
        <f>INDEX(Company_Input!$C$5:$C$350,MATCH(' Scheme allowance'!$B194,Company_Input!$B$5:$B$350,0))</f>
        <v>£m</v>
      </c>
      <c r="D194" s="66">
        <f>INDEX(Company_Input!$D$5:$D$350,MATCH(' Scheme allowance'!$B194,Company_Input!$B$5:$B$350,0))</f>
        <v>3</v>
      </c>
      <c r="E194" s="161">
        <f>INDEX(Company_Input!$X$5:X$350,MATCH(' Scheme allowance'!$B194,Company_Input!$B$5:$B$350,0))</f>
        <v>0</v>
      </c>
      <c r="F194" s="66"/>
      <c r="H194" s="66" t="str">
        <f>_xlfn.IFNA(INDEX(Ofwat_Input!$C$22:$C$31,MATCH(' Scheme allowance'!$E194,Ofwat_Input!B$22:B$31,0)),"0")</f>
        <v>0</v>
      </c>
      <c r="I194" s="66">
        <f>_xlfn.IFNA(IF($F194="Y",INDEX(Company_Input!$Z$5:$AC$298,MATCH(' Scheme allowance'!$B194,Company_Input!$B$5:$B$298,0),MATCH(I$4,Company_Input!$Z$4:$AC$4,0)),"0"),"-")*$H194</f>
        <v>0</v>
      </c>
      <c r="J194" s="66">
        <f>_xlfn.IFNA(IF($F194="Y",INDEX(Company_Input!$Z$5:$AC$298,MATCH(' Scheme allowance'!$B194,Company_Input!$B$5:$B$298,0),MATCH(J$4,Company_Input!$Z$4:$AC$4,0)),"0"),"-")*$H194</f>
        <v>0</v>
      </c>
      <c r="K194" s="66">
        <f>_xlfn.IFNA(IF($F194="Y",INDEX(Company_Input!$Z$5:$AC$298,MATCH(' Scheme allowance'!$B194,Company_Input!$B$5:$B$298,0),MATCH(K$4,Company_Input!$Z$4:$AC$4,0)),"0"),"-")*$H194</f>
        <v>0</v>
      </c>
      <c r="L194" s="66">
        <f>_xlfn.IFNA(IF($F194="Y",INDEX(Company_Input!$Z$5:$AC$298,MATCH(' Scheme allowance'!$B194,Company_Input!$B$5:$B$298,0),MATCH(L$4,Company_Input!$Z$4:$AC$4,0)),"0"),"-")*$H194</f>
        <v>0</v>
      </c>
      <c r="M194" s="66" t="str">
        <f>_xlfn.IFNA(IF($F194="Y",INDEX(Company_Input!$W$5:$W$298,MATCH(' Scheme allowance'!$B194,Company_Input!$B$5:$B$298,0),MATCH(M$4,Company_Input!$W$4,0)),"-"),"-")</f>
        <v>-</v>
      </c>
    </row>
    <row r="195" spans="2:13">
      <c r="B195" s="66" t="str">
        <f>Company_Input!B195</f>
        <v>Scheme 191</v>
      </c>
      <c r="C195" s="66" t="str">
        <f>INDEX(Company_Input!$C$5:$C$350,MATCH(' Scheme allowance'!$B195,Company_Input!$B$5:$B$350,0))</f>
        <v>£m</v>
      </c>
      <c r="D195" s="66">
        <f>INDEX(Company_Input!$D$5:$D$350,MATCH(' Scheme allowance'!$B195,Company_Input!$B$5:$B$350,0))</f>
        <v>3</v>
      </c>
      <c r="E195" s="161">
        <f>INDEX(Company_Input!$X$5:X$350,MATCH(' Scheme allowance'!$B195,Company_Input!$B$5:$B$350,0))</f>
        <v>0</v>
      </c>
      <c r="F195" s="66"/>
      <c r="H195" s="66" t="str">
        <f>_xlfn.IFNA(INDEX(Ofwat_Input!$C$22:$C$31,MATCH(' Scheme allowance'!$E195,Ofwat_Input!B$22:B$31,0)),"0")</f>
        <v>0</v>
      </c>
      <c r="I195" s="66">
        <f>_xlfn.IFNA(IF($F195="Y",INDEX(Company_Input!$Z$5:$AC$298,MATCH(' Scheme allowance'!$B195,Company_Input!$B$5:$B$298,0),MATCH(I$4,Company_Input!$Z$4:$AC$4,0)),"0"),"-")*$H195</f>
        <v>0</v>
      </c>
      <c r="J195" s="66">
        <f>_xlfn.IFNA(IF($F195="Y",INDEX(Company_Input!$Z$5:$AC$298,MATCH(' Scheme allowance'!$B195,Company_Input!$B$5:$B$298,0),MATCH(J$4,Company_Input!$Z$4:$AC$4,0)),"0"),"-")*$H195</f>
        <v>0</v>
      </c>
      <c r="K195" s="66">
        <f>_xlfn.IFNA(IF($F195="Y",INDEX(Company_Input!$Z$5:$AC$298,MATCH(' Scheme allowance'!$B195,Company_Input!$B$5:$B$298,0),MATCH(K$4,Company_Input!$Z$4:$AC$4,0)),"0"),"-")*$H195</f>
        <v>0</v>
      </c>
      <c r="L195" s="66">
        <f>_xlfn.IFNA(IF($F195="Y",INDEX(Company_Input!$Z$5:$AC$298,MATCH(' Scheme allowance'!$B195,Company_Input!$B$5:$B$298,0),MATCH(L$4,Company_Input!$Z$4:$AC$4,0)),"0"),"-")*$H195</f>
        <v>0</v>
      </c>
      <c r="M195" s="66" t="str">
        <f>_xlfn.IFNA(IF($F195="Y",INDEX(Company_Input!$W$5:$W$298,MATCH(' Scheme allowance'!$B195,Company_Input!$B$5:$B$298,0),MATCH(M$4,Company_Input!$W$4,0)),"-"),"-")</f>
        <v>-</v>
      </c>
    </row>
    <row r="196" spans="2:13">
      <c r="B196" s="66" t="str">
        <f>Company_Input!B196</f>
        <v>Scheme 192</v>
      </c>
      <c r="C196" s="66" t="str">
        <f>INDEX(Company_Input!$C$5:$C$350,MATCH(' Scheme allowance'!$B196,Company_Input!$B$5:$B$350,0))</f>
        <v>£m</v>
      </c>
      <c r="D196" s="66">
        <f>INDEX(Company_Input!$D$5:$D$350,MATCH(' Scheme allowance'!$B196,Company_Input!$B$5:$B$350,0))</f>
        <v>3</v>
      </c>
      <c r="E196" s="161">
        <f>INDEX(Company_Input!$X$5:X$350,MATCH(' Scheme allowance'!$B196,Company_Input!$B$5:$B$350,0))</f>
        <v>0</v>
      </c>
      <c r="F196" s="66"/>
      <c r="H196" s="66" t="str">
        <f>_xlfn.IFNA(INDEX(Ofwat_Input!$C$22:$C$31,MATCH(' Scheme allowance'!$E196,Ofwat_Input!B$22:B$31,0)),"0")</f>
        <v>0</v>
      </c>
      <c r="I196" s="66">
        <f>_xlfn.IFNA(IF($F196="Y",INDEX(Company_Input!$Z$5:$AC$298,MATCH(' Scheme allowance'!$B196,Company_Input!$B$5:$B$298,0),MATCH(I$4,Company_Input!$Z$4:$AC$4,0)),"0"),"-")*$H196</f>
        <v>0</v>
      </c>
      <c r="J196" s="66">
        <f>_xlfn.IFNA(IF($F196="Y",INDEX(Company_Input!$Z$5:$AC$298,MATCH(' Scheme allowance'!$B196,Company_Input!$B$5:$B$298,0),MATCH(J$4,Company_Input!$Z$4:$AC$4,0)),"0"),"-")*$H196</f>
        <v>0</v>
      </c>
      <c r="K196" s="66">
        <f>_xlfn.IFNA(IF($F196="Y",INDEX(Company_Input!$Z$5:$AC$298,MATCH(' Scheme allowance'!$B196,Company_Input!$B$5:$B$298,0),MATCH(K$4,Company_Input!$Z$4:$AC$4,0)),"0"),"-")*$H196</f>
        <v>0</v>
      </c>
      <c r="L196" s="66">
        <f>_xlfn.IFNA(IF($F196="Y",INDEX(Company_Input!$Z$5:$AC$298,MATCH(' Scheme allowance'!$B196,Company_Input!$B$5:$B$298,0),MATCH(L$4,Company_Input!$Z$4:$AC$4,0)),"0"),"-")*$H196</f>
        <v>0</v>
      </c>
      <c r="M196" s="66" t="str">
        <f>_xlfn.IFNA(IF($F196="Y",INDEX(Company_Input!$W$5:$W$298,MATCH(' Scheme allowance'!$B196,Company_Input!$B$5:$B$298,0),MATCH(M$4,Company_Input!$W$4,0)),"-"),"-")</f>
        <v>-</v>
      </c>
    </row>
    <row r="197" spans="2:13">
      <c r="B197" s="66" t="str">
        <f>Company_Input!B197</f>
        <v>Scheme 193</v>
      </c>
      <c r="C197" s="66" t="str">
        <f>INDEX(Company_Input!$C$5:$C$350,MATCH(' Scheme allowance'!$B197,Company_Input!$B$5:$B$350,0))</f>
        <v>£m</v>
      </c>
      <c r="D197" s="66">
        <f>INDEX(Company_Input!$D$5:$D$350,MATCH(' Scheme allowance'!$B197,Company_Input!$B$5:$B$350,0))</f>
        <v>3</v>
      </c>
      <c r="E197" s="161">
        <f>INDEX(Company_Input!$X$5:X$350,MATCH(' Scheme allowance'!$B197,Company_Input!$B$5:$B$350,0))</f>
        <v>0</v>
      </c>
      <c r="F197" s="66"/>
      <c r="H197" s="66" t="str">
        <f>_xlfn.IFNA(INDEX(Ofwat_Input!$C$22:$C$31,MATCH(' Scheme allowance'!$E197,Ofwat_Input!B$22:B$31,0)),"0")</f>
        <v>0</v>
      </c>
      <c r="I197" s="66">
        <f>_xlfn.IFNA(IF($F197="Y",INDEX(Company_Input!$Z$5:$AC$298,MATCH(' Scheme allowance'!$B197,Company_Input!$B$5:$B$298,0),MATCH(I$4,Company_Input!$Z$4:$AC$4,0)),"0"),"-")*$H197</f>
        <v>0</v>
      </c>
      <c r="J197" s="66">
        <f>_xlfn.IFNA(IF($F197="Y",INDEX(Company_Input!$Z$5:$AC$298,MATCH(' Scheme allowance'!$B197,Company_Input!$B$5:$B$298,0),MATCH(J$4,Company_Input!$Z$4:$AC$4,0)),"0"),"-")*$H197</f>
        <v>0</v>
      </c>
      <c r="K197" s="66">
        <f>_xlfn.IFNA(IF($F197="Y",INDEX(Company_Input!$Z$5:$AC$298,MATCH(' Scheme allowance'!$B197,Company_Input!$B$5:$B$298,0),MATCH(K$4,Company_Input!$Z$4:$AC$4,0)),"0"),"-")*$H197</f>
        <v>0</v>
      </c>
      <c r="L197" s="66">
        <f>_xlfn.IFNA(IF($F197="Y",INDEX(Company_Input!$Z$5:$AC$298,MATCH(' Scheme allowance'!$B197,Company_Input!$B$5:$B$298,0),MATCH(L$4,Company_Input!$Z$4:$AC$4,0)),"0"),"-")*$H197</f>
        <v>0</v>
      </c>
      <c r="M197" s="66" t="str">
        <f>_xlfn.IFNA(IF($F197="Y",INDEX(Company_Input!$W$5:$W$298,MATCH(' Scheme allowance'!$B197,Company_Input!$B$5:$B$298,0),MATCH(M$4,Company_Input!$W$4,0)),"-"),"-")</f>
        <v>-</v>
      </c>
    </row>
    <row r="198" spans="2:13">
      <c r="B198" s="66" t="str">
        <f>Company_Input!B198</f>
        <v>Scheme 194</v>
      </c>
      <c r="C198" s="66" t="str">
        <f>INDEX(Company_Input!$C$5:$C$350,MATCH(' Scheme allowance'!$B198,Company_Input!$B$5:$B$350,0))</f>
        <v>£m</v>
      </c>
      <c r="D198" s="66">
        <f>INDEX(Company_Input!$D$5:$D$350,MATCH(' Scheme allowance'!$B198,Company_Input!$B$5:$B$350,0))</f>
        <v>3</v>
      </c>
      <c r="E198" s="161">
        <f>INDEX(Company_Input!$X$5:X$350,MATCH(' Scheme allowance'!$B198,Company_Input!$B$5:$B$350,0))</f>
        <v>0</v>
      </c>
      <c r="F198" s="66"/>
      <c r="H198" s="66" t="str">
        <f>_xlfn.IFNA(INDEX(Ofwat_Input!$C$22:$C$31,MATCH(' Scheme allowance'!$E198,Ofwat_Input!B$22:B$31,0)),"0")</f>
        <v>0</v>
      </c>
      <c r="I198" s="66">
        <f>_xlfn.IFNA(IF($F198="Y",INDEX(Company_Input!$Z$5:$AC$298,MATCH(' Scheme allowance'!$B198,Company_Input!$B$5:$B$298,0),MATCH(I$4,Company_Input!$Z$4:$AC$4,0)),"0"),"-")*$H198</f>
        <v>0</v>
      </c>
      <c r="J198" s="66">
        <f>_xlfn.IFNA(IF($F198="Y",INDEX(Company_Input!$Z$5:$AC$298,MATCH(' Scheme allowance'!$B198,Company_Input!$B$5:$B$298,0),MATCH(J$4,Company_Input!$Z$4:$AC$4,0)),"0"),"-")*$H198</f>
        <v>0</v>
      </c>
      <c r="K198" s="66">
        <f>_xlfn.IFNA(IF($F198="Y",INDEX(Company_Input!$Z$5:$AC$298,MATCH(' Scheme allowance'!$B198,Company_Input!$B$5:$B$298,0),MATCH(K$4,Company_Input!$Z$4:$AC$4,0)),"0"),"-")*$H198</f>
        <v>0</v>
      </c>
      <c r="L198" s="66">
        <f>_xlfn.IFNA(IF($F198="Y",INDEX(Company_Input!$Z$5:$AC$298,MATCH(' Scheme allowance'!$B198,Company_Input!$B$5:$B$298,0),MATCH(L$4,Company_Input!$Z$4:$AC$4,0)),"0"),"-")*$H198</f>
        <v>0</v>
      </c>
      <c r="M198" s="66" t="str">
        <f>_xlfn.IFNA(IF($F198="Y",INDEX(Company_Input!$W$5:$W$298,MATCH(' Scheme allowance'!$B198,Company_Input!$B$5:$B$298,0),MATCH(M$4,Company_Input!$W$4,0)),"-"),"-")</f>
        <v>-</v>
      </c>
    </row>
    <row r="199" spans="2:13">
      <c r="B199" s="66" t="str">
        <f>Company_Input!B199</f>
        <v>Scheme 195</v>
      </c>
      <c r="C199" s="66" t="str">
        <f>INDEX(Company_Input!$C$5:$C$350,MATCH(' Scheme allowance'!$B199,Company_Input!$B$5:$B$350,0))</f>
        <v>£m</v>
      </c>
      <c r="D199" s="66">
        <f>INDEX(Company_Input!$D$5:$D$350,MATCH(' Scheme allowance'!$B199,Company_Input!$B$5:$B$350,0))</f>
        <v>3</v>
      </c>
      <c r="E199" s="161">
        <f>INDEX(Company_Input!$X$5:X$350,MATCH(' Scheme allowance'!$B199,Company_Input!$B$5:$B$350,0))</f>
        <v>0</v>
      </c>
      <c r="F199" s="66"/>
      <c r="H199" s="66" t="str">
        <f>_xlfn.IFNA(INDEX(Ofwat_Input!$C$22:$C$31,MATCH(' Scheme allowance'!$E199,Ofwat_Input!B$22:B$31,0)),"0")</f>
        <v>0</v>
      </c>
      <c r="I199" s="66">
        <f>_xlfn.IFNA(IF($F199="Y",INDEX(Company_Input!$Z$5:$AC$298,MATCH(' Scheme allowance'!$B199,Company_Input!$B$5:$B$298,0),MATCH(I$4,Company_Input!$Z$4:$AC$4,0)),"0"),"-")*$H199</f>
        <v>0</v>
      </c>
      <c r="J199" s="66">
        <f>_xlfn.IFNA(IF($F199="Y",INDEX(Company_Input!$Z$5:$AC$298,MATCH(' Scheme allowance'!$B199,Company_Input!$B$5:$B$298,0),MATCH(J$4,Company_Input!$Z$4:$AC$4,0)),"0"),"-")*$H199</f>
        <v>0</v>
      </c>
      <c r="K199" s="66">
        <f>_xlfn.IFNA(IF($F199="Y",INDEX(Company_Input!$Z$5:$AC$298,MATCH(' Scheme allowance'!$B199,Company_Input!$B$5:$B$298,0),MATCH(K$4,Company_Input!$Z$4:$AC$4,0)),"0"),"-")*$H199</f>
        <v>0</v>
      </c>
      <c r="L199" s="66">
        <f>_xlfn.IFNA(IF($F199="Y",INDEX(Company_Input!$Z$5:$AC$298,MATCH(' Scheme allowance'!$B199,Company_Input!$B$5:$B$298,0),MATCH(L$4,Company_Input!$Z$4:$AC$4,0)),"0"),"-")*$H199</f>
        <v>0</v>
      </c>
      <c r="M199" s="66" t="str">
        <f>_xlfn.IFNA(IF($F199="Y",INDEX(Company_Input!$W$5:$W$298,MATCH(' Scheme allowance'!$B199,Company_Input!$B$5:$B$298,0),MATCH(M$4,Company_Input!$W$4,0)),"-"),"-")</f>
        <v>-</v>
      </c>
    </row>
    <row r="200" spans="2:13">
      <c r="B200" s="66" t="str">
        <f>Company_Input!B200</f>
        <v>Scheme 196</v>
      </c>
      <c r="C200" s="66" t="str">
        <f>INDEX(Company_Input!$C$5:$C$350,MATCH(' Scheme allowance'!$B200,Company_Input!$B$5:$B$350,0))</f>
        <v>£m</v>
      </c>
      <c r="D200" s="66">
        <f>INDEX(Company_Input!$D$5:$D$350,MATCH(' Scheme allowance'!$B200,Company_Input!$B$5:$B$350,0))</f>
        <v>3</v>
      </c>
      <c r="E200" s="161">
        <f>INDEX(Company_Input!$X$5:X$350,MATCH(' Scheme allowance'!$B200,Company_Input!$B$5:$B$350,0))</f>
        <v>0</v>
      </c>
      <c r="F200" s="66"/>
      <c r="H200" s="66" t="str">
        <f>_xlfn.IFNA(INDEX(Ofwat_Input!$C$22:$C$31,MATCH(' Scheme allowance'!$E200,Ofwat_Input!B$22:B$31,0)),"0")</f>
        <v>0</v>
      </c>
      <c r="I200" s="66">
        <f>_xlfn.IFNA(IF($F200="Y",INDEX(Company_Input!$Z$5:$AC$298,MATCH(' Scheme allowance'!$B200,Company_Input!$B$5:$B$298,0),MATCH(I$4,Company_Input!$Z$4:$AC$4,0)),"0"),"-")*$H200</f>
        <v>0</v>
      </c>
      <c r="J200" s="66">
        <f>_xlfn.IFNA(IF($F200="Y",INDEX(Company_Input!$Z$5:$AC$298,MATCH(' Scheme allowance'!$B200,Company_Input!$B$5:$B$298,0),MATCH(J$4,Company_Input!$Z$4:$AC$4,0)),"0"),"-")*$H200</f>
        <v>0</v>
      </c>
      <c r="K200" s="66">
        <f>_xlfn.IFNA(IF($F200="Y",INDEX(Company_Input!$Z$5:$AC$298,MATCH(' Scheme allowance'!$B200,Company_Input!$B$5:$B$298,0),MATCH(K$4,Company_Input!$Z$4:$AC$4,0)),"0"),"-")*$H200</f>
        <v>0</v>
      </c>
      <c r="L200" s="66">
        <f>_xlfn.IFNA(IF($F200="Y",INDEX(Company_Input!$Z$5:$AC$298,MATCH(' Scheme allowance'!$B200,Company_Input!$B$5:$B$298,0),MATCH(L$4,Company_Input!$Z$4:$AC$4,0)),"0"),"-")*$H200</f>
        <v>0</v>
      </c>
      <c r="M200" s="66" t="str">
        <f>_xlfn.IFNA(IF($F200="Y",INDEX(Company_Input!$W$5:$W$298,MATCH(' Scheme allowance'!$B200,Company_Input!$B$5:$B$298,0),MATCH(M$4,Company_Input!$W$4,0)),"-"),"-")</f>
        <v>-</v>
      </c>
    </row>
    <row r="201" spans="2:13">
      <c r="B201" s="66" t="str">
        <f>Company_Input!B201</f>
        <v>Scheme 197</v>
      </c>
      <c r="C201" s="66" t="str">
        <f>INDEX(Company_Input!$C$5:$C$350,MATCH(' Scheme allowance'!$B201,Company_Input!$B$5:$B$350,0))</f>
        <v>£m</v>
      </c>
      <c r="D201" s="66">
        <f>INDEX(Company_Input!$D$5:$D$350,MATCH(' Scheme allowance'!$B201,Company_Input!$B$5:$B$350,0))</f>
        <v>3</v>
      </c>
      <c r="E201" s="161">
        <f>INDEX(Company_Input!$X$5:X$350,MATCH(' Scheme allowance'!$B201,Company_Input!$B$5:$B$350,0))</f>
        <v>0</v>
      </c>
      <c r="F201" s="66"/>
      <c r="H201" s="66" t="str">
        <f>_xlfn.IFNA(INDEX(Ofwat_Input!$C$22:$C$31,MATCH(' Scheme allowance'!$E201,Ofwat_Input!B$22:B$31,0)),"0")</f>
        <v>0</v>
      </c>
      <c r="I201" s="66">
        <f>_xlfn.IFNA(IF($F201="Y",INDEX(Company_Input!$Z$5:$AC$298,MATCH(' Scheme allowance'!$B201,Company_Input!$B$5:$B$298,0),MATCH(I$4,Company_Input!$Z$4:$AC$4,0)),"0"),"-")*$H201</f>
        <v>0</v>
      </c>
      <c r="J201" s="66">
        <f>_xlfn.IFNA(IF($F201="Y",INDEX(Company_Input!$Z$5:$AC$298,MATCH(' Scheme allowance'!$B201,Company_Input!$B$5:$B$298,0),MATCH(J$4,Company_Input!$Z$4:$AC$4,0)),"0"),"-")*$H201</f>
        <v>0</v>
      </c>
      <c r="K201" s="66">
        <f>_xlfn.IFNA(IF($F201="Y",INDEX(Company_Input!$Z$5:$AC$298,MATCH(' Scheme allowance'!$B201,Company_Input!$B$5:$B$298,0),MATCH(K$4,Company_Input!$Z$4:$AC$4,0)),"0"),"-")*$H201</f>
        <v>0</v>
      </c>
      <c r="L201" s="66">
        <f>_xlfn.IFNA(IF($F201="Y",INDEX(Company_Input!$Z$5:$AC$298,MATCH(' Scheme allowance'!$B201,Company_Input!$B$5:$B$298,0),MATCH(L$4,Company_Input!$Z$4:$AC$4,0)),"0"),"-")*$H201</f>
        <v>0</v>
      </c>
      <c r="M201" s="66" t="str">
        <f>_xlfn.IFNA(IF($F201="Y",INDEX(Company_Input!$W$5:$W$298,MATCH(' Scheme allowance'!$B201,Company_Input!$B$5:$B$298,0),MATCH(M$4,Company_Input!$W$4,0)),"-"),"-")</f>
        <v>-</v>
      </c>
    </row>
    <row r="202" spans="2:13">
      <c r="B202" s="66" t="str">
        <f>Company_Input!B202</f>
        <v>Scheme 198</v>
      </c>
      <c r="C202" s="66" t="str">
        <f>INDEX(Company_Input!$C$5:$C$350,MATCH(' Scheme allowance'!$B202,Company_Input!$B$5:$B$350,0))</f>
        <v>£m</v>
      </c>
      <c r="D202" s="66">
        <f>INDEX(Company_Input!$D$5:$D$350,MATCH(' Scheme allowance'!$B202,Company_Input!$B$5:$B$350,0))</f>
        <v>3</v>
      </c>
      <c r="E202" s="161">
        <f>INDEX(Company_Input!$X$5:X$350,MATCH(' Scheme allowance'!$B202,Company_Input!$B$5:$B$350,0))</f>
        <v>0</v>
      </c>
      <c r="F202" s="66"/>
      <c r="H202" s="66" t="str">
        <f>_xlfn.IFNA(INDEX(Ofwat_Input!$C$22:$C$31,MATCH(' Scheme allowance'!$E202,Ofwat_Input!B$22:B$31,0)),"0")</f>
        <v>0</v>
      </c>
      <c r="I202" s="66">
        <f>_xlfn.IFNA(IF($F202="Y",INDEX(Company_Input!$Z$5:$AC$298,MATCH(' Scheme allowance'!$B202,Company_Input!$B$5:$B$298,0),MATCH(I$4,Company_Input!$Z$4:$AC$4,0)),"0"),"-")*$H202</f>
        <v>0</v>
      </c>
      <c r="J202" s="66">
        <f>_xlfn.IFNA(IF($F202="Y",INDEX(Company_Input!$Z$5:$AC$298,MATCH(' Scheme allowance'!$B202,Company_Input!$B$5:$B$298,0),MATCH(J$4,Company_Input!$Z$4:$AC$4,0)),"0"),"-")*$H202</f>
        <v>0</v>
      </c>
      <c r="K202" s="66">
        <f>_xlfn.IFNA(IF($F202="Y",INDEX(Company_Input!$Z$5:$AC$298,MATCH(' Scheme allowance'!$B202,Company_Input!$B$5:$B$298,0),MATCH(K$4,Company_Input!$Z$4:$AC$4,0)),"0"),"-")*$H202</f>
        <v>0</v>
      </c>
      <c r="L202" s="66">
        <f>_xlfn.IFNA(IF($F202="Y",INDEX(Company_Input!$Z$5:$AC$298,MATCH(' Scheme allowance'!$B202,Company_Input!$B$5:$B$298,0),MATCH(L$4,Company_Input!$Z$4:$AC$4,0)),"0"),"-")*$H202</f>
        <v>0</v>
      </c>
      <c r="M202" s="66" t="str">
        <f>_xlfn.IFNA(IF($F202="Y",INDEX(Company_Input!$W$5:$W$298,MATCH(' Scheme allowance'!$B202,Company_Input!$B$5:$B$298,0),MATCH(M$4,Company_Input!$W$4,0)),"-"),"-")</f>
        <v>-</v>
      </c>
    </row>
    <row r="203" spans="2:13">
      <c r="B203" s="66" t="str">
        <f>Company_Input!B203</f>
        <v>Scheme 199</v>
      </c>
      <c r="C203" s="66" t="str">
        <f>INDEX(Company_Input!$C$5:$C$350,MATCH(' Scheme allowance'!$B203,Company_Input!$B$5:$B$350,0))</f>
        <v>£m</v>
      </c>
      <c r="D203" s="66">
        <f>INDEX(Company_Input!$D$5:$D$350,MATCH(' Scheme allowance'!$B203,Company_Input!$B$5:$B$350,0))</f>
        <v>3</v>
      </c>
      <c r="E203" s="161">
        <f>INDEX(Company_Input!$X$5:X$350,MATCH(' Scheme allowance'!$B203,Company_Input!$B$5:$B$350,0))</f>
        <v>0</v>
      </c>
      <c r="F203" s="66"/>
      <c r="H203" s="66" t="str">
        <f>_xlfn.IFNA(INDEX(Ofwat_Input!$C$22:$C$31,MATCH(' Scheme allowance'!$E203,Ofwat_Input!B$22:B$31,0)),"0")</f>
        <v>0</v>
      </c>
      <c r="I203" s="66">
        <f>_xlfn.IFNA(IF($F203="Y",INDEX(Company_Input!$Z$5:$AC$298,MATCH(' Scheme allowance'!$B203,Company_Input!$B$5:$B$298,0),MATCH(I$4,Company_Input!$Z$4:$AC$4,0)),"0"),"-")*$H203</f>
        <v>0</v>
      </c>
      <c r="J203" s="66">
        <f>_xlfn.IFNA(IF($F203="Y",INDEX(Company_Input!$Z$5:$AC$298,MATCH(' Scheme allowance'!$B203,Company_Input!$B$5:$B$298,0),MATCH(J$4,Company_Input!$Z$4:$AC$4,0)),"0"),"-")*$H203</f>
        <v>0</v>
      </c>
      <c r="K203" s="66">
        <f>_xlfn.IFNA(IF($F203="Y",INDEX(Company_Input!$Z$5:$AC$298,MATCH(' Scheme allowance'!$B203,Company_Input!$B$5:$B$298,0),MATCH(K$4,Company_Input!$Z$4:$AC$4,0)),"0"),"-")*$H203</f>
        <v>0</v>
      </c>
      <c r="L203" s="66">
        <f>_xlfn.IFNA(IF($F203="Y",INDEX(Company_Input!$Z$5:$AC$298,MATCH(' Scheme allowance'!$B203,Company_Input!$B$5:$B$298,0),MATCH(L$4,Company_Input!$Z$4:$AC$4,0)),"0"),"-")*$H203</f>
        <v>0</v>
      </c>
      <c r="M203" s="66" t="str">
        <f>_xlfn.IFNA(IF($F203="Y",INDEX(Company_Input!$W$5:$W$298,MATCH(' Scheme allowance'!$B203,Company_Input!$B$5:$B$298,0),MATCH(M$4,Company_Input!$W$4,0)),"-"),"-")</f>
        <v>-</v>
      </c>
    </row>
    <row r="204" spans="2:13">
      <c r="B204" s="66" t="str">
        <f>Company_Input!B204</f>
        <v>Scheme 200</v>
      </c>
      <c r="C204" s="66" t="str">
        <f>INDEX(Company_Input!$C$5:$C$350,MATCH(' Scheme allowance'!$B204,Company_Input!$B$5:$B$350,0))</f>
        <v>£m</v>
      </c>
      <c r="D204" s="66">
        <f>INDEX(Company_Input!$D$5:$D$350,MATCH(' Scheme allowance'!$B204,Company_Input!$B$5:$B$350,0))</f>
        <v>3</v>
      </c>
      <c r="E204" s="161">
        <f>INDEX(Company_Input!$X$5:X$350,MATCH(' Scheme allowance'!$B204,Company_Input!$B$5:$B$350,0))</f>
        <v>0</v>
      </c>
      <c r="F204" s="66"/>
      <c r="H204" s="66" t="str">
        <f>_xlfn.IFNA(INDEX(Ofwat_Input!$C$22:$C$31,MATCH(' Scheme allowance'!$E204,Ofwat_Input!B$22:B$31,0)),"0")</f>
        <v>0</v>
      </c>
      <c r="I204" s="66">
        <f>_xlfn.IFNA(IF($F204="Y",INDEX(Company_Input!$Z$5:$AC$298,MATCH(' Scheme allowance'!$B204,Company_Input!$B$5:$B$298,0),MATCH(I$4,Company_Input!$Z$4:$AC$4,0)),"0"),"-")*$H204</f>
        <v>0</v>
      </c>
      <c r="J204" s="66">
        <f>_xlfn.IFNA(IF($F204="Y",INDEX(Company_Input!$Z$5:$AC$298,MATCH(' Scheme allowance'!$B204,Company_Input!$B$5:$B$298,0),MATCH(J$4,Company_Input!$Z$4:$AC$4,0)),"0"),"-")*$H204</f>
        <v>0</v>
      </c>
      <c r="K204" s="66">
        <f>_xlfn.IFNA(IF($F204="Y",INDEX(Company_Input!$Z$5:$AC$298,MATCH(' Scheme allowance'!$B204,Company_Input!$B$5:$B$298,0),MATCH(K$4,Company_Input!$Z$4:$AC$4,0)),"0"),"-")*$H204</f>
        <v>0</v>
      </c>
      <c r="L204" s="66">
        <f>_xlfn.IFNA(IF($F204="Y",INDEX(Company_Input!$Z$5:$AC$298,MATCH(' Scheme allowance'!$B204,Company_Input!$B$5:$B$298,0),MATCH(L$4,Company_Input!$Z$4:$AC$4,0)),"0"),"-")*$H204</f>
        <v>0</v>
      </c>
      <c r="M204" s="66" t="str">
        <f>_xlfn.IFNA(IF($F204="Y",INDEX(Company_Input!$W$5:$W$298,MATCH(' Scheme allowance'!$B204,Company_Input!$B$5:$B$298,0),MATCH(M$4,Company_Input!$W$4,0)),"-"),"-")</f>
        <v>-</v>
      </c>
    </row>
    <row r="205" spans="2:13">
      <c r="B205" s="66" t="str">
        <f>Company_Input!B205</f>
        <v>Scheme 201</v>
      </c>
      <c r="C205" s="66" t="str">
        <f>INDEX(Company_Input!$C$5:$C$350,MATCH(' Scheme allowance'!$B205,Company_Input!$B$5:$B$350,0))</f>
        <v>£m</v>
      </c>
      <c r="D205" s="66">
        <f>INDEX(Company_Input!$D$5:$D$350,MATCH(' Scheme allowance'!$B205,Company_Input!$B$5:$B$350,0))</f>
        <v>3</v>
      </c>
      <c r="E205" s="161">
        <f>INDEX(Company_Input!$X$5:X$350,MATCH(' Scheme allowance'!$B205,Company_Input!$B$5:$B$350,0))</f>
        <v>0</v>
      </c>
      <c r="F205" s="66"/>
      <c r="H205" s="66" t="str">
        <f>_xlfn.IFNA(INDEX(Ofwat_Input!$C$22:$C$31,MATCH(' Scheme allowance'!$E205,Ofwat_Input!B$22:B$31,0)),"0")</f>
        <v>0</v>
      </c>
      <c r="I205" s="66">
        <f>_xlfn.IFNA(IF($F205="Y",INDEX(Company_Input!$Z$5:$AC$298,MATCH(' Scheme allowance'!$B205,Company_Input!$B$5:$B$298,0),MATCH(I$4,Company_Input!$Z$4:$AC$4,0)),"0"),"-")*$H205</f>
        <v>0</v>
      </c>
      <c r="J205" s="66">
        <f>_xlfn.IFNA(IF($F205="Y",INDEX(Company_Input!$Z$5:$AC$298,MATCH(' Scheme allowance'!$B205,Company_Input!$B$5:$B$298,0),MATCH(J$4,Company_Input!$Z$4:$AC$4,0)),"0"),"-")*$H205</f>
        <v>0</v>
      </c>
      <c r="K205" s="66">
        <f>_xlfn.IFNA(IF($F205="Y",INDEX(Company_Input!$Z$5:$AC$298,MATCH(' Scheme allowance'!$B205,Company_Input!$B$5:$B$298,0),MATCH(K$4,Company_Input!$Z$4:$AC$4,0)),"0"),"-")*$H205</f>
        <v>0</v>
      </c>
      <c r="L205" s="66">
        <f>_xlfn.IFNA(IF($F205="Y",INDEX(Company_Input!$Z$5:$AC$298,MATCH(' Scheme allowance'!$B205,Company_Input!$B$5:$B$298,0),MATCH(L$4,Company_Input!$Z$4:$AC$4,0)),"0"),"-")*$H205</f>
        <v>0</v>
      </c>
      <c r="M205" s="66" t="str">
        <f>_xlfn.IFNA(IF($F205="Y",INDEX(Company_Input!$W$5:$W$298,MATCH(' Scheme allowance'!$B205,Company_Input!$B$5:$B$298,0),MATCH(M$4,Company_Input!$W$4,0)),"-"),"-")</f>
        <v>-</v>
      </c>
    </row>
    <row r="206" spans="2:13">
      <c r="B206" s="66" t="str">
        <f>Company_Input!B206</f>
        <v>Scheme 202</v>
      </c>
      <c r="C206" s="66" t="str">
        <f>INDEX(Company_Input!$C$5:$C$350,MATCH(' Scheme allowance'!$B206,Company_Input!$B$5:$B$350,0))</f>
        <v>£m</v>
      </c>
      <c r="D206" s="66">
        <f>INDEX(Company_Input!$D$5:$D$350,MATCH(' Scheme allowance'!$B206,Company_Input!$B$5:$B$350,0))</f>
        <v>3</v>
      </c>
      <c r="E206" s="161">
        <f>INDEX(Company_Input!$X$5:X$350,MATCH(' Scheme allowance'!$B206,Company_Input!$B$5:$B$350,0))</f>
        <v>0</v>
      </c>
      <c r="F206" s="66"/>
      <c r="H206" s="66" t="str">
        <f>_xlfn.IFNA(INDEX(Ofwat_Input!$C$22:$C$31,MATCH(' Scheme allowance'!$E206,Ofwat_Input!B$22:B$31,0)),"0")</f>
        <v>0</v>
      </c>
      <c r="I206" s="66">
        <f>_xlfn.IFNA(IF($F206="Y",INDEX(Company_Input!$Z$5:$AC$298,MATCH(' Scheme allowance'!$B206,Company_Input!$B$5:$B$298,0),MATCH(I$4,Company_Input!$Z$4:$AC$4,0)),"0"),"-")*$H206</f>
        <v>0</v>
      </c>
      <c r="J206" s="66">
        <f>_xlfn.IFNA(IF($F206="Y",INDEX(Company_Input!$Z$5:$AC$298,MATCH(' Scheme allowance'!$B206,Company_Input!$B$5:$B$298,0),MATCH(J$4,Company_Input!$Z$4:$AC$4,0)),"0"),"-")*$H206</f>
        <v>0</v>
      </c>
      <c r="K206" s="66">
        <f>_xlfn.IFNA(IF($F206="Y",INDEX(Company_Input!$Z$5:$AC$298,MATCH(' Scheme allowance'!$B206,Company_Input!$B$5:$B$298,0),MATCH(K$4,Company_Input!$Z$4:$AC$4,0)),"0"),"-")*$H206</f>
        <v>0</v>
      </c>
      <c r="L206" s="66">
        <f>_xlfn.IFNA(IF($F206="Y",INDEX(Company_Input!$Z$5:$AC$298,MATCH(' Scheme allowance'!$B206,Company_Input!$B$5:$B$298,0),MATCH(L$4,Company_Input!$Z$4:$AC$4,0)),"0"),"-")*$H206</f>
        <v>0</v>
      </c>
      <c r="M206" s="66" t="str">
        <f>_xlfn.IFNA(IF($F206="Y",INDEX(Company_Input!$W$5:$W$298,MATCH(' Scheme allowance'!$B206,Company_Input!$B$5:$B$298,0),MATCH(M$4,Company_Input!$W$4,0)),"-"),"-")</f>
        <v>-</v>
      </c>
    </row>
    <row r="207" spans="2:13">
      <c r="B207" s="66" t="str">
        <f>Company_Input!B207</f>
        <v>Scheme 203</v>
      </c>
      <c r="C207" s="66" t="str">
        <f>INDEX(Company_Input!$C$5:$C$350,MATCH(' Scheme allowance'!$B207,Company_Input!$B$5:$B$350,0))</f>
        <v>£m</v>
      </c>
      <c r="D207" s="66">
        <f>INDEX(Company_Input!$D$5:$D$350,MATCH(' Scheme allowance'!$B207,Company_Input!$B$5:$B$350,0))</f>
        <v>3</v>
      </c>
      <c r="E207" s="161">
        <f>INDEX(Company_Input!$X$5:X$350,MATCH(' Scheme allowance'!$B207,Company_Input!$B$5:$B$350,0))</f>
        <v>0</v>
      </c>
      <c r="F207" s="66"/>
      <c r="H207" s="66" t="str">
        <f>_xlfn.IFNA(INDEX(Ofwat_Input!$C$22:$C$31,MATCH(' Scheme allowance'!$E207,Ofwat_Input!B$22:B$31,0)),"0")</f>
        <v>0</v>
      </c>
      <c r="I207" s="66">
        <f>_xlfn.IFNA(IF($F207="Y",INDEX(Company_Input!$Z$5:$AC$298,MATCH(' Scheme allowance'!$B207,Company_Input!$B$5:$B$298,0),MATCH(I$4,Company_Input!$Z$4:$AC$4,0)),"0"),"-")*$H207</f>
        <v>0</v>
      </c>
      <c r="J207" s="66">
        <f>_xlfn.IFNA(IF($F207="Y",INDEX(Company_Input!$Z$5:$AC$298,MATCH(' Scheme allowance'!$B207,Company_Input!$B$5:$B$298,0),MATCH(J$4,Company_Input!$Z$4:$AC$4,0)),"0"),"-")*$H207</f>
        <v>0</v>
      </c>
      <c r="K207" s="66">
        <f>_xlfn.IFNA(IF($F207="Y",INDEX(Company_Input!$Z$5:$AC$298,MATCH(' Scheme allowance'!$B207,Company_Input!$B$5:$B$298,0),MATCH(K$4,Company_Input!$Z$4:$AC$4,0)),"0"),"-")*$H207</f>
        <v>0</v>
      </c>
      <c r="L207" s="66">
        <f>_xlfn.IFNA(IF($F207="Y",INDEX(Company_Input!$Z$5:$AC$298,MATCH(' Scheme allowance'!$B207,Company_Input!$B$5:$B$298,0),MATCH(L$4,Company_Input!$Z$4:$AC$4,0)),"0"),"-")*$H207</f>
        <v>0</v>
      </c>
      <c r="M207" s="66" t="str">
        <f>_xlfn.IFNA(IF($F207="Y",INDEX(Company_Input!$W$5:$W$298,MATCH(' Scheme allowance'!$B207,Company_Input!$B$5:$B$298,0),MATCH(M$4,Company_Input!$W$4,0)),"-"),"-")</f>
        <v>-</v>
      </c>
    </row>
    <row r="208" spans="2:13">
      <c r="B208" s="66" t="str">
        <f>Company_Input!B208</f>
        <v>Scheme 204</v>
      </c>
      <c r="C208" s="66" t="str">
        <f>INDEX(Company_Input!$C$5:$C$350,MATCH(' Scheme allowance'!$B208,Company_Input!$B$5:$B$350,0))</f>
        <v>£m</v>
      </c>
      <c r="D208" s="66">
        <f>INDEX(Company_Input!$D$5:$D$350,MATCH(' Scheme allowance'!$B208,Company_Input!$B$5:$B$350,0))</f>
        <v>3</v>
      </c>
      <c r="E208" s="161">
        <f>INDEX(Company_Input!$X$5:X$350,MATCH(' Scheme allowance'!$B208,Company_Input!$B$5:$B$350,0))</f>
        <v>0</v>
      </c>
      <c r="F208" s="66"/>
      <c r="H208" s="66" t="str">
        <f>_xlfn.IFNA(INDEX(Ofwat_Input!$C$22:$C$31,MATCH(' Scheme allowance'!$E208,Ofwat_Input!B$22:B$31,0)),"0")</f>
        <v>0</v>
      </c>
      <c r="I208" s="66">
        <f>_xlfn.IFNA(IF($F208="Y",INDEX(Company_Input!$Z$5:$AC$298,MATCH(' Scheme allowance'!$B208,Company_Input!$B$5:$B$298,0),MATCH(I$4,Company_Input!$Z$4:$AC$4,0)),"0"),"-")*$H208</f>
        <v>0</v>
      </c>
      <c r="J208" s="66">
        <f>_xlfn.IFNA(IF($F208="Y",INDEX(Company_Input!$Z$5:$AC$298,MATCH(' Scheme allowance'!$B208,Company_Input!$B$5:$B$298,0),MATCH(J$4,Company_Input!$Z$4:$AC$4,0)),"0"),"-")*$H208</f>
        <v>0</v>
      </c>
      <c r="K208" s="66">
        <f>_xlfn.IFNA(IF($F208="Y",INDEX(Company_Input!$Z$5:$AC$298,MATCH(' Scheme allowance'!$B208,Company_Input!$B$5:$B$298,0),MATCH(K$4,Company_Input!$Z$4:$AC$4,0)),"0"),"-")*$H208</f>
        <v>0</v>
      </c>
      <c r="L208" s="66">
        <f>_xlfn.IFNA(IF($F208="Y",INDEX(Company_Input!$Z$5:$AC$298,MATCH(' Scheme allowance'!$B208,Company_Input!$B$5:$B$298,0),MATCH(L$4,Company_Input!$Z$4:$AC$4,0)),"0"),"-")*$H208</f>
        <v>0</v>
      </c>
      <c r="M208" s="66" t="str">
        <f>_xlfn.IFNA(IF($F208="Y",INDEX(Company_Input!$W$5:$W$298,MATCH(' Scheme allowance'!$B208,Company_Input!$B$5:$B$298,0),MATCH(M$4,Company_Input!$W$4,0)),"-"),"-")</f>
        <v>-</v>
      </c>
    </row>
    <row r="209" spans="2:13">
      <c r="B209" s="66" t="str">
        <f>Company_Input!B209</f>
        <v>Scheme 205</v>
      </c>
      <c r="C209" s="66" t="str">
        <f>INDEX(Company_Input!$C$5:$C$350,MATCH(' Scheme allowance'!$B209,Company_Input!$B$5:$B$350,0))</f>
        <v>£m</v>
      </c>
      <c r="D209" s="66">
        <f>INDEX(Company_Input!$D$5:$D$350,MATCH(' Scheme allowance'!$B209,Company_Input!$B$5:$B$350,0))</f>
        <v>3</v>
      </c>
      <c r="E209" s="161">
        <f>INDEX(Company_Input!$X$5:X$350,MATCH(' Scheme allowance'!$B209,Company_Input!$B$5:$B$350,0))</f>
        <v>0</v>
      </c>
      <c r="F209" s="66"/>
      <c r="H209" s="66" t="str">
        <f>_xlfn.IFNA(INDEX(Ofwat_Input!$C$22:$C$31,MATCH(' Scheme allowance'!$E209,Ofwat_Input!B$22:B$31,0)),"0")</f>
        <v>0</v>
      </c>
      <c r="I209" s="66">
        <f>_xlfn.IFNA(IF($F209="Y",INDEX(Company_Input!$Z$5:$AC$298,MATCH(' Scheme allowance'!$B209,Company_Input!$B$5:$B$298,0),MATCH(I$4,Company_Input!$Z$4:$AC$4,0)),"0"),"-")*$H209</f>
        <v>0</v>
      </c>
      <c r="J209" s="66">
        <f>_xlfn.IFNA(IF($F209="Y",INDEX(Company_Input!$Z$5:$AC$298,MATCH(' Scheme allowance'!$B209,Company_Input!$B$5:$B$298,0),MATCH(J$4,Company_Input!$Z$4:$AC$4,0)),"0"),"-")*$H209</f>
        <v>0</v>
      </c>
      <c r="K209" s="66">
        <f>_xlfn.IFNA(IF($F209="Y",INDEX(Company_Input!$Z$5:$AC$298,MATCH(' Scheme allowance'!$B209,Company_Input!$B$5:$B$298,0),MATCH(K$4,Company_Input!$Z$4:$AC$4,0)),"0"),"-")*$H209</f>
        <v>0</v>
      </c>
      <c r="L209" s="66">
        <f>_xlfn.IFNA(IF($F209="Y",INDEX(Company_Input!$Z$5:$AC$298,MATCH(' Scheme allowance'!$B209,Company_Input!$B$5:$B$298,0),MATCH(L$4,Company_Input!$Z$4:$AC$4,0)),"0"),"-")*$H209</f>
        <v>0</v>
      </c>
      <c r="M209" s="66" t="str">
        <f>_xlfn.IFNA(IF($F209="Y",INDEX(Company_Input!$W$5:$W$298,MATCH(' Scheme allowance'!$B209,Company_Input!$B$5:$B$298,0),MATCH(M$4,Company_Input!$W$4,0)),"-"),"-")</f>
        <v>-</v>
      </c>
    </row>
    <row r="210" spans="2:13">
      <c r="B210" s="66" t="str">
        <f>Company_Input!B210</f>
        <v>Scheme 206</v>
      </c>
      <c r="C210" s="66" t="str">
        <f>INDEX(Company_Input!$C$5:$C$350,MATCH(' Scheme allowance'!$B210,Company_Input!$B$5:$B$350,0))</f>
        <v>£m</v>
      </c>
      <c r="D210" s="66">
        <f>INDEX(Company_Input!$D$5:$D$350,MATCH(' Scheme allowance'!$B210,Company_Input!$B$5:$B$350,0))</f>
        <v>3</v>
      </c>
      <c r="E210" s="161">
        <f>INDEX(Company_Input!$X$5:X$350,MATCH(' Scheme allowance'!$B210,Company_Input!$B$5:$B$350,0))</f>
        <v>0</v>
      </c>
      <c r="F210" s="66"/>
      <c r="H210" s="66" t="str">
        <f>_xlfn.IFNA(INDEX(Ofwat_Input!$C$22:$C$31,MATCH(' Scheme allowance'!$E210,Ofwat_Input!B$22:B$31,0)),"0")</f>
        <v>0</v>
      </c>
      <c r="I210" s="66">
        <f>_xlfn.IFNA(IF($F210="Y",INDEX(Company_Input!$Z$5:$AC$298,MATCH(' Scheme allowance'!$B210,Company_Input!$B$5:$B$298,0),MATCH(I$4,Company_Input!$Z$4:$AC$4,0)),"0"),"-")*$H210</f>
        <v>0</v>
      </c>
      <c r="J210" s="66">
        <f>_xlfn.IFNA(IF($F210="Y",INDEX(Company_Input!$Z$5:$AC$298,MATCH(' Scheme allowance'!$B210,Company_Input!$B$5:$B$298,0),MATCH(J$4,Company_Input!$Z$4:$AC$4,0)),"0"),"-")*$H210</f>
        <v>0</v>
      </c>
      <c r="K210" s="66">
        <f>_xlfn.IFNA(IF($F210="Y",INDEX(Company_Input!$Z$5:$AC$298,MATCH(' Scheme allowance'!$B210,Company_Input!$B$5:$B$298,0),MATCH(K$4,Company_Input!$Z$4:$AC$4,0)),"0"),"-")*$H210</f>
        <v>0</v>
      </c>
      <c r="L210" s="66">
        <f>_xlfn.IFNA(IF($F210="Y",INDEX(Company_Input!$Z$5:$AC$298,MATCH(' Scheme allowance'!$B210,Company_Input!$B$5:$B$298,0),MATCH(L$4,Company_Input!$Z$4:$AC$4,0)),"0"),"-")*$H210</f>
        <v>0</v>
      </c>
      <c r="M210" s="66" t="str">
        <f>_xlfn.IFNA(IF($F210="Y",INDEX(Company_Input!$W$5:$W$298,MATCH(' Scheme allowance'!$B210,Company_Input!$B$5:$B$298,0),MATCH(M$4,Company_Input!$W$4,0)),"-"),"-")</f>
        <v>-</v>
      </c>
    </row>
    <row r="211" spans="2:13">
      <c r="B211" s="66" t="str">
        <f>Company_Input!B211</f>
        <v>Scheme 207</v>
      </c>
      <c r="C211" s="66" t="str">
        <f>INDEX(Company_Input!$C$5:$C$350,MATCH(' Scheme allowance'!$B211,Company_Input!$B$5:$B$350,0))</f>
        <v>£m</v>
      </c>
      <c r="D211" s="66">
        <f>INDEX(Company_Input!$D$5:$D$350,MATCH(' Scheme allowance'!$B211,Company_Input!$B$5:$B$350,0))</f>
        <v>3</v>
      </c>
      <c r="E211" s="161">
        <f>INDEX(Company_Input!$X$5:X$350,MATCH(' Scheme allowance'!$B211,Company_Input!$B$5:$B$350,0))</f>
        <v>0</v>
      </c>
      <c r="F211" s="66"/>
      <c r="H211" s="66" t="str">
        <f>_xlfn.IFNA(INDEX(Ofwat_Input!$C$22:$C$31,MATCH(' Scheme allowance'!$E211,Ofwat_Input!B$22:B$31,0)),"0")</f>
        <v>0</v>
      </c>
      <c r="I211" s="66">
        <f>_xlfn.IFNA(IF($F211="Y",INDEX(Company_Input!$Z$5:$AC$298,MATCH(' Scheme allowance'!$B211,Company_Input!$B$5:$B$298,0),MATCH(I$4,Company_Input!$Z$4:$AC$4,0)),"0"),"-")*$H211</f>
        <v>0</v>
      </c>
      <c r="J211" s="66">
        <f>_xlfn.IFNA(IF($F211="Y",INDEX(Company_Input!$Z$5:$AC$298,MATCH(' Scheme allowance'!$B211,Company_Input!$B$5:$B$298,0),MATCH(J$4,Company_Input!$Z$4:$AC$4,0)),"0"),"-")*$H211</f>
        <v>0</v>
      </c>
      <c r="K211" s="66">
        <f>_xlfn.IFNA(IF($F211="Y",INDEX(Company_Input!$Z$5:$AC$298,MATCH(' Scheme allowance'!$B211,Company_Input!$B$5:$B$298,0),MATCH(K$4,Company_Input!$Z$4:$AC$4,0)),"0"),"-")*$H211</f>
        <v>0</v>
      </c>
      <c r="L211" s="66">
        <f>_xlfn.IFNA(IF($F211="Y",INDEX(Company_Input!$Z$5:$AC$298,MATCH(' Scheme allowance'!$B211,Company_Input!$B$5:$B$298,0),MATCH(L$4,Company_Input!$Z$4:$AC$4,0)),"0"),"-")*$H211</f>
        <v>0</v>
      </c>
      <c r="M211" s="66" t="str">
        <f>_xlfn.IFNA(IF($F211="Y",INDEX(Company_Input!$W$5:$W$298,MATCH(' Scheme allowance'!$B211,Company_Input!$B$5:$B$298,0),MATCH(M$4,Company_Input!$W$4,0)),"-"),"-")</f>
        <v>-</v>
      </c>
    </row>
    <row r="212" spans="2:13">
      <c r="B212" s="66" t="str">
        <f>Company_Input!B212</f>
        <v>Scheme 208</v>
      </c>
      <c r="C212" s="66" t="str">
        <f>INDEX(Company_Input!$C$5:$C$350,MATCH(' Scheme allowance'!$B212,Company_Input!$B$5:$B$350,0))</f>
        <v>£m</v>
      </c>
      <c r="D212" s="66">
        <f>INDEX(Company_Input!$D$5:$D$350,MATCH(' Scheme allowance'!$B212,Company_Input!$B$5:$B$350,0))</f>
        <v>3</v>
      </c>
      <c r="E212" s="161">
        <f>INDEX(Company_Input!$X$5:X$350,MATCH(' Scheme allowance'!$B212,Company_Input!$B$5:$B$350,0))</f>
        <v>0</v>
      </c>
      <c r="F212" s="66"/>
      <c r="H212" s="66" t="str">
        <f>_xlfn.IFNA(INDEX(Ofwat_Input!$C$22:$C$31,MATCH(' Scheme allowance'!$E212,Ofwat_Input!B$22:B$31,0)),"0")</f>
        <v>0</v>
      </c>
      <c r="I212" s="66">
        <f>_xlfn.IFNA(IF($F212="Y",INDEX(Company_Input!$Z$5:$AC$298,MATCH(' Scheme allowance'!$B212,Company_Input!$B$5:$B$298,0),MATCH(I$4,Company_Input!$Z$4:$AC$4,0)),"0"),"-")*$H212</f>
        <v>0</v>
      </c>
      <c r="J212" s="66">
        <f>_xlfn.IFNA(IF($F212="Y",INDEX(Company_Input!$Z$5:$AC$298,MATCH(' Scheme allowance'!$B212,Company_Input!$B$5:$B$298,0),MATCH(J$4,Company_Input!$Z$4:$AC$4,0)),"0"),"-")*$H212</f>
        <v>0</v>
      </c>
      <c r="K212" s="66">
        <f>_xlfn.IFNA(IF($F212="Y",INDEX(Company_Input!$Z$5:$AC$298,MATCH(' Scheme allowance'!$B212,Company_Input!$B$5:$B$298,0),MATCH(K$4,Company_Input!$Z$4:$AC$4,0)),"0"),"-")*$H212</f>
        <v>0</v>
      </c>
      <c r="L212" s="66">
        <f>_xlfn.IFNA(IF($F212="Y",INDEX(Company_Input!$Z$5:$AC$298,MATCH(' Scheme allowance'!$B212,Company_Input!$B$5:$B$298,0),MATCH(L$4,Company_Input!$Z$4:$AC$4,0)),"0"),"-")*$H212</f>
        <v>0</v>
      </c>
      <c r="M212" s="66" t="str">
        <f>_xlfn.IFNA(IF($F212="Y",INDEX(Company_Input!$W$5:$W$298,MATCH(' Scheme allowance'!$B212,Company_Input!$B$5:$B$298,0),MATCH(M$4,Company_Input!$W$4,0)),"-"),"-")</f>
        <v>-</v>
      </c>
    </row>
    <row r="213" spans="2:13">
      <c r="B213" s="66" t="str">
        <f>Company_Input!B213</f>
        <v>Scheme 209</v>
      </c>
      <c r="C213" s="66" t="str">
        <f>INDEX(Company_Input!$C$5:$C$350,MATCH(' Scheme allowance'!$B213,Company_Input!$B$5:$B$350,0))</f>
        <v>£m</v>
      </c>
      <c r="D213" s="66">
        <f>INDEX(Company_Input!$D$5:$D$350,MATCH(' Scheme allowance'!$B213,Company_Input!$B$5:$B$350,0))</f>
        <v>3</v>
      </c>
      <c r="E213" s="161">
        <f>INDEX(Company_Input!$X$5:X$350,MATCH(' Scheme allowance'!$B213,Company_Input!$B$5:$B$350,0))</f>
        <v>0</v>
      </c>
      <c r="F213" s="66"/>
      <c r="H213" s="66" t="str">
        <f>_xlfn.IFNA(INDEX(Ofwat_Input!$C$22:$C$31,MATCH(' Scheme allowance'!$E213,Ofwat_Input!B$22:B$31,0)),"0")</f>
        <v>0</v>
      </c>
      <c r="I213" s="66">
        <f>_xlfn.IFNA(IF($F213="Y",INDEX(Company_Input!$Z$5:$AC$298,MATCH(' Scheme allowance'!$B213,Company_Input!$B$5:$B$298,0),MATCH(I$4,Company_Input!$Z$4:$AC$4,0)),"0"),"-")*$H213</f>
        <v>0</v>
      </c>
      <c r="J213" s="66">
        <f>_xlfn.IFNA(IF($F213="Y",INDEX(Company_Input!$Z$5:$AC$298,MATCH(' Scheme allowance'!$B213,Company_Input!$B$5:$B$298,0),MATCH(J$4,Company_Input!$Z$4:$AC$4,0)),"0"),"-")*$H213</f>
        <v>0</v>
      </c>
      <c r="K213" s="66">
        <f>_xlfn.IFNA(IF($F213="Y",INDEX(Company_Input!$Z$5:$AC$298,MATCH(' Scheme allowance'!$B213,Company_Input!$B$5:$B$298,0),MATCH(K$4,Company_Input!$Z$4:$AC$4,0)),"0"),"-")*$H213</f>
        <v>0</v>
      </c>
      <c r="L213" s="66">
        <f>_xlfn.IFNA(IF($F213="Y",INDEX(Company_Input!$Z$5:$AC$298,MATCH(' Scheme allowance'!$B213,Company_Input!$B$5:$B$298,0),MATCH(L$4,Company_Input!$Z$4:$AC$4,0)),"0"),"-")*$H213</f>
        <v>0</v>
      </c>
      <c r="M213" s="66" t="str">
        <f>_xlfn.IFNA(IF($F213="Y",INDEX(Company_Input!$W$5:$W$298,MATCH(' Scheme allowance'!$B213,Company_Input!$B$5:$B$298,0),MATCH(M$4,Company_Input!$W$4,0)),"-"),"-")</f>
        <v>-</v>
      </c>
    </row>
    <row r="214" spans="2:13">
      <c r="B214" s="66" t="str">
        <f>Company_Input!B214</f>
        <v>Scheme 210</v>
      </c>
      <c r="C214" s="66" t="str">
        <f>INDEX(Company_Input!$C$5:$C$350,MATCH(' Scheme allowance'!$B214,Company_Input!$B$5:$B$350,0))</f>
        <v>£m</v>
      </c>
      <c r="D214" s="66">
        <f>INDEX(Company_Input!$D$5:$D$350,MATCH(' Scheme allowance'!$B214,Company_Input!$B$5:$B$350,0))</f>
        <v>3</v>
      </c>
      <c r="E214" s="161">
        <f>INDEX(Company_Input!$X$5:X$350,MATCH(' Scheme allowance'!$B214,Company_Input!$B$5:$B$350,0))</f>
        <v>0</v>
      </c>
      <c r="F214" s="66"/>
      <c r="H214" s="66" t="str">
        <f>_xlfn.IFNA(INDEX(Ofwat_Input!$C$22:$C$31,MATCH(' Scheme allowance'!$E214,Ofwat_Input!B$22:B$31,0)),"0")</f>
        <v>0</v>
      </c>
      <c r="I214" s="66">
        <f>_xlfn.IFNA(IF($F214="Y",INDEX(Company_Input!$Z$5:$AC$298,MATCH(' Scheme allowance'!$B214,Company_Input!$B$5:$B$298,0),MATCH(I$4,Company_Input!$Z$4:$AC$4,0)),"0"),"-")*$H214</f>
        <v>0</v>
      </c>
      <c r="J214" s="66">
        <f>_xlfn.IFNA(IF($F214="Y",INDEX(Company_Input!$Z$5:$AC$298,MATCH(' Scheme allowance'!$B214,Company_Input!$B$5:$B$298,0),MATCH(J$4,Company_Input!$Z$4:$AC$4,0)),"0"),"-")*$H214</f>
        <v>0</v>
      </c>
      <c r="K214" s="66">
        <f>_xlfn.IFNA(IF($F214="Y",INDEX(Company_Input!$Z$5:$AC$298,MATCH(' Scheme allowance'!$B214,Company_Input!$B$5:$B$298,0),MATCH(K$4,Company_Input!$Z$4:$AC$4,0)),"0"),"-")*$H214</f>
        <v>0</v>
      </c>
      <c r="L214" s="66">
        <f>_xlfn.IFNA(IF($F214="Y",INDEX(Company_Input!$Z$5:$AC$298,MATCH(' Scheme allowance'!$B214,Company_Input!$B$5:$B$298,0),MATCH(L$4,Company_Input!$Z$4:$AC$4,0)),"0"),"-")*$H214</f>
        <v>0</v>
      </c>
      <c r="M214" s="66" t="str">
        <f>_xlfn.IFNA(IF($F214="Y",INDEX(Company_Input!$W$5:$W$298,MATCH(' Scheme allowance'!$B214,Company_Input!$B$5:$B$298,0),MATCH(M$4,Company_Input!$W$4,0)),"-"),"-")</f>
        <v>-</v>
      </c>
    </row>
    <row r="215" spans="2:13">
      <c r="B215" s="66" t="str">
        <f>Company_Input!B215</f>
        <v>Scheme 211</v>
      </c>
      <c r="C215" s="66" t="str">
        <f>INDEX(Company_Input!$C$5:$C$350,MATCH(' Scheme allowance'!$B215,Company_Input!$B$5:$B$350,0))</f>
        <v>£m</v>
      </c>
      <c r="D215" s="66">
        <f>INDEX(Company_Input!$D$5:$D$350,MATCH(' Scheme allowance'!$B215,Company_Input!$B$5:$B$350,0))</f>
        <v>3</v>
      </c>
      <c r="E215" s="161">
        <f>INDEX(Company_Input!$X$5:X$350,MATCH(' Scheme allowance'!$B215,Company_Input!$B$5:$B$350,0))</f>
        <v>0</v>
      </c>
      <c r="F215" s="66"/>
      <c r="H215" s="66" t="str">
        <f>_xlfn.IFNA(INDEX(Ofwat_Input!$C$22:$C$31,MATCH(' Scheme allowance'!$E215,Ofwat_Input!B$22:B$31,0)),"0")</f>
        <v>0</v>
      </c>
      <c r="I215" s="66">
        <f>_xlfn.IFNA(IF($F215="Y",INDEX(Company_Input!$Z$5:$AC$298,MATCH(' Scheme allowance'!$B215,Company_Input!$B$5:$B$298,0),MATCH(I$4,Company_Input!$Z$4:$AC$4,0)),"0"),"-")*$H215</f>
        <v>0</v>
      </c>
      <c r="J215" s="66">
        <f>_xlfn.IFNA(IF($F215="Y",INDEX(Company_Input!$Z$5:$AC$298,MATCH(' Scheme allowance'!$B215,Company_Input!$B$5:$B$298,0),MATCH(J$4,Company_Input!$Z$4:$AC$4,0)),"0"),"-")*$H215</f>
        <v>0</v>
      </c>
      <c r="K215" s="66">
        <f>_xlfn.IFNA(IF($F215="Y",INDEX(Company_Input!$Z$5:$AC$298,MATCH(' Scheme allowance'!$B215,Company_Input!$B$5:$B$298,0),MATCH(K$4,Company_Input!$Z$4:$AC$4,0)),"0"),"-")*$H215</f>
        <v>0</v>
      </c>
      <c r="L215" s="66">
        <f>_xlfn.IFNA(IF($F215="Y",INDEX(Company_Input!$Z$5:$AC$298,MATCH(' Scheme allowance'!$B215,Company_Input!$B$5:$B$298,0),MATCH(L$4,Company_Input!$Z$4:$AC$4,0)),"0"),"-")*$H215</f>
        <v>0</v>
      </c>
      <c r="M215" s="66" t="str">
        <f>_xlfn.IFNA(IF($F215="Y",INDEX(Company_Input!$W$5:$W$298,MATCH(' Scheme allowance'!$B215,Company_Input!$B$5:$B$298,0),MATCH(M$4,Company_Input!$W$4,0)),"-"),"-")</f>
        <v>-</v>
      </c>
    </row>
    <row r="216" spans="2:13">
      <c r="B216" s="66" t="str">
        <f>Company_Input!B216</f>
        <v>Scheme 212</v>
      </c>
      <c r="C216" s="66" t="str">
        <f>INDEX(Company_Input!$C$5:$C$350,MATCH(' Scheme allowance'!$B216,Company_Input!$B$5:$B$350,0))</f>
        <v>£m</v>
      </c>
      <c r="D216" s="66">
        <f>INDEX(Company_Input!$D$5:$D$350,MATCH(' Scheme allowance'!$B216,Company_Input!$B$5:$B$350,0))</f>
        <v>3</v>
      </c>
      <c r="E216" s="161">
        <f>INDEX(Company_Input!$X$5:X$350,MATCH(' Scheme allowance'!$B216,Company_Input!$B$5:$B$350,0))</f>
        <v>0</v>
      </c>
      <c r="F216" s="66"/>
      <c r="H216" s="66" t="str">
        <f>_xlfn.IFNA(INDEX(Ofwat_Input!$C$22:$C$31,MATCH(' Scheme allowance'!$E216,Ofwat_Input!B$22:B$31,0)),"0")</f>
        <v>0</v>
      </c>
      <c r="I216" s="66">
        <f>_xlfn.IFNA(IF($F216="Y",INDEX(Company_Input!$Z$5:$AC$298,MATCH(' Scheme allowance'!$B216,Company_Input!$B$5:$B$298,0),MATCH(I$4,Company_Input!$Z$4:$AC$4,0)),"0"),"-")*$H216</f>
        <v>0</v>
      </c>
      <c r="J216" s="66">
        <f>_xlfn.IFNA(IF($F216="Y",INDEX(Company_Input!$Z$5:$AC$298,MATCH(' Scheme allowance'!$B216,Company_Input!$B$5:$B$298,0),MATCH(J$4,Company_Input!$Z$4:$AC$4,0)),"0"),"-")*$H216</f>
        <v>0</v>
      </c>
      <c r="K216" s="66">
        <f>_xlfn.IFNA(IF($F216="Y",INDEX(Company_Input!$Z$5:$AC$298,MATCH(' Scheme allowance'!$B216,Company_Input!$B$5:$B$298,0),MATCH(K$4,Company_Input!$Z$4:$AC$4,0)),"0"),"-")*$H216</f>
        <v>0</v>
      </c>
      <c r="L216" s="66">
        <f>_xlfn.IFNA(IF($F216="Y",INDEX(Company_Input!$Z$5:$AC$298,MATCH(' Scheme allowance'!$B216,Company_Input!$B$5:$B$298,0),MATCH(L$4,Company_Input!$Z$4:$AC$4,0)),"0"),"-")*$H216</f>
        <v>0</v>
      </c>
      <c r="M216" s="66" t="str">
        <f>_xlfn.IFNA(IF($F216="Y",INDEX(Company_Input!$W$5:$W$298,MATCH(' Scheme allowance'!$B216,Company_Input!$B$5:$B$298,0),MATCH(M$4,Company_Input!$W$4,0)),"-"),"-")</f>
        <v>-</v>
      </c>
    </row>
    <row r="217" spans="2:13">
      <c r="B217" s="66" t="str">
        <f>Company_Input!B217</f>
        <v>Scheme 213</v>
      </c>
      <c r="C217" s="66" t="str">
        <f>INDEX(Company_Input!$C$5:$C$350,MATCH(' Scheme allowance'!$B217,Company_Input!$B$5:$B$350,0))</f>
        <v>£m</v>
      </c>
      <c r="D217" s="66">
        <f>INDEX(Company_Input!$D$5:$D$350,MATCH(' Scheme allowance'!$B217,Company_Input!$B$5:$B$350,0))</f>
        <v>3</v>
      </c>
      <c r="E217" s="161">
        <f>INDEX(Company_Input!$X$5:X$350,MATCH(' Scheme allowance'!$B217,Company_Input!$B$5:$B$350,0))</f>
        <v>0</v>
      </c>
      <c r="F217" s="66"/>
      <c r="H217" s="66" t="str">
        <f>_xlfn.IFNA(INDEX(Ofwat_Input!$C$22:$C$31,MATCH(' Scheme allowance'!$E217,Ofwat_Input!B$22:B$31,0)),"0")</f>
        <v>0</v>
      </c>
      <c r="I217" s="66">
        <f>_xlfn.IFNA(IF($F217="Y",INDEX(Company_Input!$Z$5:$AC$298,MATCH(' Scheme allowance'!$B217,Company_Input!$B$5:$B$298,0),MATCH(I$4,Company_Input!$Z$4:$AC$4,0)),"0"),"-")*$H217</f>
        <v>0</v>
      </c>
      <c r="J217" s="66">
        <f>_xlfn.IFNA(IF($F217="Y",INDEX(Company_Input!$Z$5:$AC$298,MATCH(' Scheme allowance'!$B217,Company_Input!$B$5:$B$298,0),MATCH(J$4,Company_Input!$Z$4:$AC$4,0)),"0"),"-")*$H217</f>
        <v>0</v>
      </c>
      <c r="K217" s="66">
        <f>_xlfn.IFNA(IF($F217="Y",INDEX(Company_Input!$Z$5:$AC$298,MATCH(' Scheme allowance'!$B217,Company_Input!$B$5:$B$298,0),MATCH(K$4,Company_Input!$Z$4:$AC$4,0)),"0"),"-")*$H217</f>
        <v>0</v>
      </c>
      <c r="L217" s="66">
        <f>_xlfn.IFNA(IF($F217="Y",INDEX(Company_Input!$Z$5:$AC$298,MATCH(' Scheme allowance'!$B217,Company_Input!$B$5:$B$298,0),MATCH(L$4,Company_Input!$Z$4:$AC$4,0)),"0"),"-")*$H217</f>
        <v>0</v>
      </c>
      <c r="M217" s="66" t="str">
        <f>_xlfn.IFNA(IF($F217="Y",INDEX(Company_Input!$W$5:$W$298,MATCH(' Scheme allowance'!$B217,Company_Input!$B$5:$B$298,0),MATCH(M$4,Company_Input!$W$4,0)),"-"),"-")</f>
        <v>-</v>
      </c>
    </row>
    <row r="218" spans="2:13">
      <c r="B218" s="66" t="str">
        <f>Company_Input!B218</f>
        <v>Scheme 214</v>
      </c>
      <c r="C218" s="66" t="str">
        <f>INDEX(Company_Input!$C$5:$C$350,MATCH(' Scheme allowance'!$B218,Company_Input!$B$5:$B$350,0))</f>
        <v>£m</v>
      </c>
      <c r="D218" s="66">
        <f>INDEX(Company_Input!$D$5:$D$350,MATCH(' Scheme allowance'!$B218,Company_Input!$B$5:$B$350,0))</f>
        <v>3</v>
      </c>
      <c r="E218" s="161">
        <f>INDEX(Company_Input!$X$5:X$350,MATCH(' Scheme allowance'!$B218,Company_Input!$B$5:$B$350,0))</f>
        <v>0</v>
      </c>
      <c r="F218" s="66"/>
      <c r="H218" s="66" t="str">
        <f>_xlfn.IFNA(INDEX(Ofwat_Input!$C$22:$C$31,MATCH(' Scheme allowance'!$E218,Ofwat_Input!B$22:B$31,0)),"0")</f>
        <v>0</v>
      </c>
      <c r="I218" s="66">
        <f>_xlfn.IFNA(IF($F218="Y",INDEX(Company_Input!$Z$5:$AC$298,MATCH(' Scheme allowance'!$B218,Company_Input!$B$5:$B$298,0),MATCH(I$4,Company_Input!$Z$4:$AC$4,0)),"0"),"-")*$H218</f>
        <v>0</v>
      </c>
      <c r="J218" s="66">
        <f>_xlfn.IFNA(IF($F218="Y",INDEX(Company_Input!$Z$5:$AC$298,MATCH(' Scheme allowance'!$B218,Company_Input!$B$5:$B$298,0),MATCH(J$4,Company_Input!$Z$4:$AC$4,0)),"0"),"-")*$H218</f>
        <v>0</v>
      </c>
      <c r="K218" s="66">
        <f>_xlfn.IFNA(IF($F218="Y",INDEX(Company_Input!$Z$5:$AC$298,MATCH(' Scheme allowance'!$B218,Company_Input!$B$5:$B$298,0),MATCH(K$4,Company_Input!$Z$4:$AC$4,0)),"0"),"-")*$H218</f>
        <v>0</v>
      </c>
      <c r="L218" s="66">
        <f>_xlfn.IFNA(IF($F218="Y",INDEX(Company_Input!$Z$5:$AC$298,MATCH(' Scheme allowance'!$B218,Company_Input!$B$5:$B$298,0),MATCH(L$4,Company_Input!$Z$4:$AC$4,0)),"0"),"-")*$H218</f>
        <v>0</v>
      </c>
      <c r="M218" s="66" t="str">
        <f>_xlfn.IFNA(IF($F218="Y",INDEX(Company_Input!$W$5:$W$298,MATCH(' Scheme allowance'!$B218,Company_Input!$B$5:$B$298,0),MATCH(M$4,Company_Input!$W$4,0)),"-"),"-")</f>
        <v>-</v>
      </c>
    </row>
    <row r="219" spans="2:13">
      <c r="B219" s="66" t="str">
        <f>Company_Input!B219</f>
        <v>Scheme 215</v>
      </c>
      <c r="C219" s="66" t="str">
        <f>INDEX(Company_Input!$C$5:$C$350,MATCH(' Scheme allowance'!$B219,Company_Input!$B$5:$B$350,0))</f>
        <v>£m</v>
      </c>
      <c r="D219" s="66">
        <f>INDEX(Company_Input!$D$5:$D$350,MATCH(' Scheme allowance'!$B219,Company_Input!$B$5:$B$350,0))</f>
        <v>3</v>
      </c>
      <c r="E219" s="161">
        <f>INDEX(Company_Input!$X$5:X$350,MATCH(' Scheme allowance'!$B219,Company_Input!$B$5:$B$350,0))</f>
        <v>0</v>
      </c>
      <c r="F219" s="66"/>
      <c r="H219" s="66" t="str">
        <f>_xlfn.IFNA(INDEX(Ofwat_Input!$C$22:$C$31,MATCH(' Scheme allowance'!$E219,Ofwat_Input!B$22:B$31,0)),"0")</f>
        <v>0</v>
      </c>
      <c r="I219" s="66">
        <f>_xlfn.IFNA(IF($F219="Y",INDEX(Company_Input!$Z$5:$AC$298,MATCH(' Scheme allowance'!$B219,Company_Input!$B$5:$B$298,0),MATCH(I$4,Company_Input!$Z$4:$AC$4,0)),"0"),"-")*$H219</f>
        <v>0</v>
      </c>
      <c r="J219" s="66">
        <f>_xlfn.IFNA(IF($F219="Y",INDEX(Company_Input!$Z$5:$AC$298,MATCH(' Scheme allowance'!$B219,Company_Input!$B$5:$B$298,0),MATCH(J$4,Company_Input!$Z$4:$AC$4,0)),"0"),"-")*$H219</f>
        <v>0</v>
      </c>
      <c r="K219" s="66">
        <f>_xlfn.IFNA(IF($F219="Y",INDEX(Company_Input!$Z$5:$AC$298,MATCH(' Scheme allowance'!$B219,Company_Input!$B$5:$B$298,0),MATCH(K$4,Company_Input!$Z$4:$AC$4,0)),"0"),"-")*$H219</f>
        <v>0</v>
      </c>
      <c r="L219" s="66">
        <f>_xlfn.IFNA(IF($F219="Y",INDEX(Company_Input!$Z$5:$AC$298,MATCH(' Scheme allowance'!$B219,Company_Input!$B$5:$B$298,0),MATCH(L$4,Company_Input!$Z$4:$AC$4,0)),"0"),"-")*$H219</f>
        <v>0</v>
      </c>
      <c r="M219" s="66" t="str">
        <f>_xlfn.IFNA(IF($F219="Y",INDEX(Company_Input!$W$5:$W$298,MATCH(' Scheme allowance'!$B219,Company_Input!$B$5:$B$298,0),MATCH(M$4,Company_Input!$W$4,0)),"-"),"-")</f>
        <v>-</v>
      </c>
    </row>
    <row r="220" spans="2:13">
      <c r="B220" s="66" t="str">
        <f>Company_Input!B220</f>
        <v>Scheme 216</v>
      </c>
      <c r="C220" s="66" t="str">
        <f>INDEX(Company_Input!$C$5:$C$350,MATCH(' Scheme allowance'!$B220,Company_Input!$B$5:$B$350,0))</f>
        <v>£m</v>
      </c>
      <c r="D220" s="66">
        <f>INDEX(Company_Input!$D$5:$D$350,MATCH(' Scheme allowance'!$B220,Company_Input!$B$5:$B$350,0))</f>
        <v>3</v>
      </c>
      <c r="E220" s="161">
        <f>INDEX(Company_Input!$X$5:X$350,MATCH(' Scheme allowance'!$B220,Company_Input!$B$5:$B$350,0))</f>
        <v>0</v>
      </c>
      <c r="F220" s="66"/>
      <c r="H220" s="66" t="str">
        <f>_xlfn.IFNA(INDEX(Ofwat_Input!$C$22:$C$31,MATCH(' Scheme allowance'!$E220,Ofwat_Input!B$22:B$31,0)),"0")</f>
        <v>0</v>
      </c>
      <c r="I220" s="66">
        <f>_xlfn.IFNA(IF($F220="Y",INDEX(Company_Input!$Z$5:$AC$298,MATCH(' Scheme allowance'!$B220,Company_Input!$B$5:$B$298,0),MATCH(I$4,Company_Input!$Z$4:$AC$4,0)),"0"),"-")*$H220</f>
        <v>0</v>
      </c>
      <c r="J220" s="66">
        <f>_xlfn.IFNA(IF($F220="Y",INDEX(Company_Input!$Z$5:$AC$298,MATCH(' Scheme allowance'!$B220,Company_Input!$B$5:$B$298,0),MATCH(J$4,Company_Input!$Z$4:$AC$4,0)),"0"),"-")*$H220</f>
        <v>0</v>
      </c>
      <c r="K220" s="66">
        <f>_xlfn.IFNA(IF($F220="Y",INDEX(Company_Input!$Z$5:$AC$298,MATCH(' Scheme allowance'!$B220,Company_Input!$B$5:$B$298,0),MATCH(K$4,Company_Input!$Z$4:$AC$4,0)),"0"),"-")*$H220</f>
        <v>0</v>
      </c>
      <c r="L220" s="66">
        <f>_xlfn.IFNA(IF($F220="Y",INDEX(Company_Input!$Z$5:$AC$298,MATCH(' Scheme allowance'!$B220,Company_Input!$B$5:$B$298,0),MATCH(L$4,Company_Input!$Z$4:$AC$4,0)),"0"),"-")*$H220</f>
        <v>0</v>
      </c>
      <c r="M220" s="66" t="str">
        <f>_xlfn.IFNA(IF($F220="Y",INDEX(Company_Input!$W$5:$W$298,MATCH(' Scheme allowance'!$B220,Company_Input!$B$5:$B$298,0),MATCH(M$4,Company_Input!$W$4,0)),"-"),"-")</f>
        <v>-</v>
      </c>
    </row>
    <row r="221" spans="2:13">
      <c r="B221" s="66" t="str">
        <f>Company_Input!B221</f>
        <v>Scheme 217</v>
      </c>
      <c r="C221" s="66" t="str">
        <f>INDEX(Company_Input!$C$5:$C$350,MATCH(' Scheme allowance'!$B221,Company_Input!$B$5:$B$350,0))</f>
        <v>£m</v>
      </c>
      <c r="D221" s="66">
        <f>INDEX(Company_Input!$D$5:$D$350,MATCH(' Scheme allowance'!$B221,Company_Input!$B$5:$B$350,0))</f>
        <v>3</v>
      </c>
      <c r="E221" s="161">
        <f>INDEX(Company_Input!$X$5:X$350,MATCH(' Scheme allowance'!$B221,Company_Input!$B$5:$B$350,0))</f>
        <v>0</v>
      </c>
      <c r="F221" s="66"/>
      <c r="H221" s="66" t="str">
        <f>_xlfn.IFNA(INDEX(Ofwat_Input!$C$22:$C$31,MATCH(' Scheme allowance'!$E221,Ofwat_Input!B$22:B$31,0)),"0")</f>
        <v>0</v>
      </c>
      <c r="I221" s="66">
        <f>_xlfn.IFNA(IF($F221="Y",INDEX(Company_Input!$Z$5:$AC$298,MATCH(' Scheme allowance'!$B221,Company_Input!$B$5:$B$298,0),MATCH(I$4,Company_Input!$Z$4:$AC$4,0)),"0"),"-")*$H221</f>
        <v>0</v>
      </c>
      <c r="J221" s="66">
        <f>_xlfn.IFNA(IF($F221="Y",INDEX(Company_Input!$Z$5:$AC$298,MATCH(' Scheme allowance'!$B221,Company_Input!$B$5:$B$298,0),MATCH(J$4,Company_Input!$Z$4:$AC$4,0)),"0"),"-")*$H221</f>
        <v>0</v>
      </c>
      <c r="K221" s="66">
        <f>_xlfn.IFNA(IF($F221="Y",INDEX(Company_Input!$Z$5:$AC$298,MATCH(' Scheme allowance'!$B221,Company_Input!$B$5:$B$298,0),MATCH(K$4,Company_Input!$Z$4:$AC$4,0)),"0"),"-")*$H221</f>
        <v>0</v>
      </c>
      <c r="L221" s="66">
        <f>_xlfn.IFNA(IF($F221="Y",INDEX(Company_Input!$Z$5:$AC$298,MATCH(' Scheme allowance'!$B221,Company_Input!$B$5:$B$298,0),MATCH(L$4,Company_Input!$Z$4:$AC$4,0)),"0"),"-")*$H221</f>
        <v>0</v>
      </c>
      <c r="M221" s="66" t="str">
        <f>_xlfn.IFNA(IF($F221="Y",INDEX(Company_Input!$W$5:$W$298,MATCH(' Scheme allowance'!$B221,Company_Input!$B$5:$B$298,0),MATCH(M$4,Company_Input!$W$4,0)),"-"),"-")</f>
        <v>-</v>
      </c>
    </row>
    <row r="222" spans="2:13">
      <c r="B222" s="66" t="str">
        <f>Company_Input!B222</f>
        <v>Scheme 218</v>
      </c>
      <c r="C222" s="66" t="str">
        <f>INDEX(Company_Input!$C$5:$C$350,MATCH(' Scheme allowance'!$B222,Company_Input!$B$5:$B$350,0))</f>
        <v>£m</v>
      </c>
      <c r="D222" s="66">
        <f>INDEX(Company_Input!$D$5:$D$350,MATCH(' Scheme allowance'!$B222,Company_Input!$B$5:$B$350,0))</f>
        <v>3</v>
      </c>
      <c r="E222" s="161">
        <f>INDEX(Company_Input!$X$5:X$350,MATCH(' Scheme allowance'!$B222,Company_Input!$B$5:$B$350,0))</f>
        <v>0</v>
      </c>
      <c r="F222" s="66"/>
      <c r="H222" s="66" t="str">
        <f>_xlfn.IFNA(INDEX(Ofwat_Input!$C$22:$C$31,MATCH(' Scheme allowance'!$E222,Ofwat_Input!B$22:B$31,0)),"0")</f>
        <v>0</v>
      </c>
      <c r="I222" s="66">
        <f>_xlfn.IFNA(IF($F222="Y",INDEX(Company_Input!$Z$5:$AC$298,MATCH(' Scheme allowance'!$B222,Company_Input!$B$5:$B$298,0),MATCH(I$4,Company_Input!$Z$4:$AC$4,0)),"0"),"-")*$H222</f>
        <v>0</v>
      </c>
      <c r="J222" s="66">
        <f>_xlfn.IFNA(IF($F222="Y",INDEX(Company_Input!$Z$5:$AC$298,MATCH(' Scheme allowance'!$B222,Company_Input!$B$5:$B$298,0),MATCH(J$4,Company_Input!$Z$4:$AC$4,0)),"0"),"-")*$H222</f>
        <v>0</v>
      </c>
      <c r="K222" s="66">
        <f>_xlfn.IFNA(IF($F222="Y",INDEX(Company_Input!$Z$5:$AC$298,MATCH(' Scheme allowance'!$B222,Company_Input!$B$5:$B$298,0),MATCH(K$4,Company_Input!$Z$4:$AC$4,0)),"0"),"-")*$H222</f>
        <v>0</v>
      </c>
      <c r="L222" s="66">
        <f>_xlfn.IFNA(IF($F222="Y",INDEX(Company_Input!$Z$5:$AC$298,MATCH(' Scheme allowance'!$B222,Company_Input!$B$5:$B$298,0),MATCH(L$4,Company_Input!$Z$4:$AC$4,0)),"0"),"-")*$H222</f>
        <v>0</v>
      </c>
      <c r="M222" s="66" t="str">
        <f>_xlfn.IFNA(IF($F222="Y",INDEX(Company_Input!$W$5:$W$298,MATCH(' Scheme allowance'!$B222,Company_Input!$B$5:$B$298,0),MATCH(M$4,Company_Input!$W$4,0)),"-"),"-")</f>
        <v>-</v>
      </c>
    </row>
    <row r="223" spans="2:13">
      <c r="B223" s="66" t="str">
        <f>Company_Input!B223</f>
        <v>Scheme 219</v>
      </c>
      <c r="C223" s="66" t="str">
        <f>INDEX(Company_Input!$C$5:$C$350,MATCH(' Scheme allowance'!$B223,Company_Input!$B$5:$B$350,0))</f>
        <v>£m</v>
      </c>
      <c r="D223" s="66">
        <f>INDEX(Company_Input!$D$5:$D$350,MATCH(' Scheme allowance'!$B223,Company_Input!$B$5:$B$350,0))</f>
        <v>3</v>
      </c>
      <c r="E223" s="161">
        <f>INDEX(Company_Input!$X$5:X$350,MATCH(' Scheme allowance'!$B223,Company_Input!$B$5:$B$350,0))</f>
        <v>0</v>
      </c>
      <c r="F223" s="66"/>
      <c r="H223" s="66" t="str">
        <f>_xlfn.IFNA(INDEX(Ofwat_Input!$C$22:$C$31,MATCH(' Scheme allowance'!$E223,Ofwat_Input!B$22:B$31,0)),"0")</f>
        <v>0</v>
      </c>
      <c r="I223" s="66">
        <f>_xlfn.IFNA(IF($F223="Y",INDEX(Company_Input!$Z$5:$AC$298,MATCH(' Scheme allowance'!$B223,Company_Input!$B$5:$B$298,0),MATCH(I$4,Company_Input!$Z$4:$AC$4,0)),"0"),"-")*$H223</f>
        <v>0</v>
      </c>
      <c r="J223" s="66">
        <f>_xlfn.IFNA(IF($F223="Y",INDEX(Company_Input!$Z$5:$AC$298,MATCH(' Scheme allowance'!$B223,Company_Input!$B$5:$B$298,0),MATCH(J$4,Company_Input!$Z$4:$AC$4,0)),"0"),"-")*$H223</f>
        <v>0</v>
      </c>
      <c r="K223" s="66">
        <f>_xlfn.IFNA(IF($F223="Y",INDEX(Company_Input!$Z$5:$AC$298,MATCH(' Scheme allowance'!$B223,Company_Input!$B$5:$B$298,0),MATCH(K$4,Company_Input!$Z$4:$AC$4,0)),"0"),"-")*$H223</f>
        <v>0</v>
      </c>
      <c r="L223" s="66">
        <f>_xlfn.IFNA(IF($F223="Y",INDEX(Company_Input!$Z$5:$AC$298,MATCH(' Scheme allowance'!$B223,Company_Input!$B$5:$B$298,0),MATCH(L$4,Company_Input!$Z$4:$AC$4,0)),"0"),"-")*$H223</f>
        <v>0</v>
      </c>
      <c r="M223" s="66" t="str">
        <f>_xlfn.IFNA(IF($F223="Y",INDEX(Company_Input!$W$5:$W$298,MATCH(' Scheme allowance'!$B223,Company_Input!$B$5:$B$298,0),MATCH(M$4,Company_Input!$W$4,0)),"-"),"-")</f>
        <v>-</v>
      </c>
    </row>
    <row r="224" spans="2:13">
      <c r="B224" s="66" t="str">
        <f>Company_Input!B224</f>
        <v>Scheme 220</v>
      </c>
      <c r="C224" s="66" t="str">
        <f>INDEX(Company_Input!$C$5:$C$350,MATCH(' Scheme allowance'!$B224,Company_Input!$B$5:$B$350,0))</f>
        <v>£m</v>
      </c>
      <c r="D224" s="66">
        <f>INDEX(Company_Input!$D$5:$D$350,MATCH(' Scheme allowance'!$B224,Company_Input!$B$5:$B$350,0))</f>
        <v>3</v>
      </c>
      <c r="E224" s="161">
        <f>INDEX(Company_Input!$X$5:X$350,MATCH(' Scheme allowance'!$B224,Company_Input!$B$5:$B$350,0))</f>
        <v>0</v>
      </c>
      <c r="F224" s="66"/>
      <c r="H224" s="66" t="str">
        <f>_xlfn.IFNA(INDEX(Ofwat_Input!$C$22:$C$31,MATCH(' Scheme allowance'!$E224,Ofwat_Input!B$22:B$31,0)),"0")</f>
        <v>0</v>
      </c>
      <c r="I224" s="66">
        <f>_xlfn.IFNA(IF($F224="Y",INDEX(Company_Input!$Z$5:$AC$298,MATCH(' Scheme allowance'!$B224,Company_Input!$B$5:$B$298,0),MATCH(I$4,Company_Input!$Z$4:$AC$4,0)),"0"),"-")*$H224</f>
        <v>0</v>
      </c>
      <c r="J224" s="66">
        <f>_xlfn.IFNA(IF($F224="Y",INDEX(Company_Input!$Z$5:$AC$298,MATCH(' Scheme allowance'!$B224,Company_Input!$B$5:$B$298,0),MATCH(J$4,Company_Input!$Z$4:$AC$4,0)),"0"),"-")*$H224</f>
        <v>0</v>
      </c>
      <c r="K224" s="66">
        <f>_xlfn.IFNA(IF($F224="Y",INDEX(Company_Input!$Z$5:$AC$298,MATCH(' Scheme allowance'!$B224,Company_Input!$B$5:$B$298,0),MATCH(K$4,Company_Input!$Z$4:$AC$4,0)),"0"),"-")*$H224</f>
        <v>0</v>
      </c>
      <c r="L224" s="66">
        <f>_xlfn.IFNA(IF($F224="Y",INDEX(Company_Input!$Z$5:$AC$298,MATCH(' Scheme allowance'!$B224,Company_Input!$B$5:$B$298,0),MATCH(L$4,Company_Input!$Z$4:$AC$4,0)),"0"),"-")*$H224</f>
        <v>0</v>
      </c>
      <c r="M224" s="66" t="str">
        <f>_xlfn.IFNA(IF($F224="Y",INDEX(Company_Input!$W$5:$W$298,MATCH(' Scheme allowance'!$B224,Company_Input!$B$5:$B$298,0),MATCH(M$4,Company_Input!$W$4,0)),"-"),"-")</f>
        <v>-</v>
      </c>
    </row>
    <row r="225" spans="2:13">
      <c r="B225" s="66" t="str">
        <f>Company_Input!B225</f>
        <v>Scheme 221</v>
      </c>
      <c r="C225" s="66" t="str">
        <f>INDEX(Company_Input!$C$5:$C$350,MATCH(' Scheme allowance'!$B225,Company_Input!$B$5:$B$350,0))</f>
        <v>£m</v>
      </c>
      <c r="D225" s="66">
        <f>INDEX(Company_Input!$D$5:$D$350,MATCH(' Scheme allowance'!$B225,Company_Input!$B$5:$B$350,0))</f>
        <v>3</v>
      </c>
      <c r="E225" s="161">
        <f>INDEX(Company_Input!$X$5:X$350,MATCH(' Scheme allowance'!$B225,Company_Input!$B$5:$B$350,0))</f>
        <v>0</v>
      </c>
      <c r="F225" s="66"/>
      <c r="H225" s="66" t="str">
        <f>_xlfn.IFNA(INDEX(Ofwat_Input!$C$22:$C$31,MATCH(' Scheme allowance'!$E225,Ofwat_Input!B$22:B$31,0)),"0")</f>
        <v>0</v>
      </c>
      <c r="I225" s="66">
        <f>_xlfn.IFNA(IF($F225="Y",INDEX(Company_Input!$Z$5:$AC$298,MATCH(' Scheme allowance'!$B225,Company_Input!$B$5:$B$298,0),MATCH(I$4,Company_Input!$Z$4:$AC$4,0)),"0"),"-")*$H225</f>
        <v>0</v>
      </c>
      <c r="J225" s="66">
        <f>_xlfn.IFNA(IF($F225="Y",INDEX(Company_Input!$Z$5:$AC$298,MATCH(' Scheme allowance'!$B225,Company_Input!$B$5:$B$298,0),MATCH(J$4,Company_Input!$Z$4:$AC$4,0)),"0"),"-")*$H225</f>
        <v>0</v>
      </c>
      <c r="K225" s="66">
        <f>_xlfn.IFNA(IF($F225="Y",INDEX(Company_Input!$Z$5:$AC$298,MATCH(' Scheme allowance'!$B225,Company_Input!$B$5:$B$298,0),MATCH(K$4,Company_Input!$Z$4:$AC$4,0)),"0"),"-")*$H225</f>
        <v>0</v>
      </c>
      <c r="L225" s="66">
        <f>_xlfn.IFNA(IF($F225="Y",INDEX(Company_Input!$Z$5:$AC$298,MATCH(' Scheme allowance'!$B225,Company_Input!$B$5:$B$298,0),MATCH(L$4,Company_Input!$Z$4:$AC$4,0)),"0"),"-")*$H225</f>
        <v>0</v>
      </c>
      <c r="M225" s="66" t="str">
        <f>_xlfn.IFNA(IF($F225="Y",INDEX(Company_Input!$W$5:$W$298,MATCH(' Scheme allowance'!$B225,Company_Input!$B$5:$B$298,0),MATCH(M$4,Company_Input!$W$4,0)),"-"),"-")</f>
        <v>-</v>
      </c>
    </row>
    <row r="226" spans="2:13">
      <c r="B226" s="66" t="str">
        <f>Company_Input!B226</f>
        <v>Scheme 222</v>
      </c>
      <c r="C226" s="66" t="str">
        <f>INDEX(Company_Input!$C$5:$C$350,MATCH(' Scheme allowance'!$B226,Company_Input!$B$5:$B$350,0))</f>
        <v>£m</v>
      </c>
      <c r="D226" s="66">
        <f>INDEX(Company_Input!$D$5:$D$350,MATCH(' Scheme allowance'!$B226,Company_Input!$B$5:$B$350,0))</f>
        <v>3</v>
      </c>
      <c r="E226" s="161">
        <f>INDEX(Company_Input!$X$5:X$350,MATCH(' Scheme allowance'!$B226,Company_Input!$B$5:$B$350,0))</f>
        <v>0</v>
      </c>
      <c r="F226" s="66"/>
      <c r="H226" s="66" t="str">
        <f>_xlfn.IFNA(INDEX(Ofwat_Input!$C$22:$C$31,MATCH(' Scheme allowance'!$E226,Ofwat_Input!B$22:B$31,0)),"0")</f>
        <v>0</v>
      </c>
      <c r="I226" s="66">
        <f>_xlfn.IFNA(IF($F226="Y",INDEX(Company_Input!$Z$5:$AC$298,MATCH(' Scheme allowance'!$B226,Company_Input!$B$5:$B$298,0),MATCH(I$4,Company_Input!$Z$4:$AC$4,0)),"0"),"-")*$H226</f>
        <v>0</v>
      </c>
      <c r="J226" s="66">
        <f>_xlfn.IFNA(IF($F226="Y",INDEX(Company_Input!$Z$5:$AC$298,MATCH(' Scheme allowance'!$B226,Company_Input!$B$5:$B$298,0),MATCH(J$4,Company_Input!$Z$4:$AC$4,0)),"0"),"-")*$H226</f>
        <v>0</v>
      </c>
      <c r="K226" s="66">
        <f>_xlfn.IFNA(IF($F226="Y",INDEX(Company_Input!$Z$5:$AC$298,MATCH(' Scheme allowance'!$B226,Company_Input!$B$5:$B$298,0),MATCH(K$4,Company_Input!$Z$4:$AC$4,0)),"0"),"-")*$H226</f>
        <v>0</v>
      </c>
      <c r="L226" s="66">
        <f>_xlfn.IFNA(IF($F226="Y",INDEX(Company_Input!$Z$5:$AC$298,MATCH(' Scheme allowance'!$B226,Company_Input!$B$5:$B$298,0),MATCH(L$4,Company_Input!$Z$4:$AC$4,0)),"0"),"-")*$H226</f>
        <v>0</v>
      </c>
      <c r="M226" s="66" t="str">
        <f>_xlfn.IFNA(IF($F226="Y",INDEX(Company_Input!$W$5:$W$298,MATCH(' Scheme allowance'!$B226,Company_Input!$B$5:$B$298,0),MATCH(M$4,Company_Input!$W$4,0)),"-"),"-")</f>
        <v>-</v>
      </c>
    </row>
    <row r="227" spans="2:13">
      <c r="B227" s="66" t="str">
        <f>Company_Input!B227</f>
        <v>Scheme 223</v>
      </c>
      <c r="C227" s="66" t="str">
        <f>INDEX(Company_Input!$C$5:$C$350,MATCH(' Scheme allowance'!$B227,Company_Input!$B$5:$B$350,0))</f>
        <v>£m</v>
      </c>
      <c r="D227" s="66">
        <f>INDEX(Company_Input!$D$5:$D$350,MATCH(' Scheme allowance'!$B227,Company_Input!$B$5:$B$350,0))</f>
        <v>3</v>
      </c>
      <c r="E227" s="161">
        <f>INDEX(Company_Input!$X$5:X$350,MATCH(' Scheme allowance'!$B227,Company_Input!$B$5:$B$350,0))</f>
        <v>0</v>
      </c>
      <c r="F227" s="66"/>
      <c r="H227" s="66" t="str">
        <f>_xlfn.IFNA(INDEX(Ofwat_Input!$C$22:$C$31,MATCH(' Scheme allowance'!$E227,Ofwat_Input!B$22:B$31,0)),"0")</f>
        <v>0</v>
      </c>
      <c r="I227" s="66">
        <f>_xlfn.IFNA(IF($F227="Y",INDEX(Company_Input!$Z$5:$AC$298,MATCH(' Scheme allowance'!$B227,Company_Input!$B$5:$B$298,0),MATCH(I$4,Company_Input!$Z$4:$AC$4,0)),"0"),"-")*$H227</f>
        <v>0</v>
      </c>
      <c r="J227" s="66">
        <f>_xlfn.IFNA(IF($F227="Y",INDEX(Company_Input!$Z$5:$AC$298,MATCH(' Scheme allowance'!$B227,Company_Input!$B$5:$B$298,0),MATCH(J$4,Company_Input!$Z$4:$AC$4,0)),"0"),"-")*$H227</f>
        <v>0</v>
      </c>
      <c r="K227" s="66">
        <f>_xlfn.IFNA(IF($F227="Y",INDEX(Company_Input!$Z$5:$AC$298,MATCH(' Scheme allowance'!$B227,Company_Input!$B$5:$B$298,0),MATCH(K$4,Company_Input!$Z$4:$AC$4,0)),"0"),"-")*$H227</f>
        <v>0</v>
      </c>
      <c r="L227" s="66">
        <f>_xlfn.IFNA(IF($F227="Y",INDEX(Company_Input!$Z$5:$AC$298,MATCH(' Scheme allowance'!$B227,Company_Input!$B$5:$B$298,0),MATCH(L$4,Company_Input!$Z$4:$AC$4,0)),"0"),"-")*$H227</f>
        <v>0</v>
      </c>
      <c r="M227" s="66" t="str">
        <f>_xlfn.IFNA(IF($F227="Y",INDEX(Company_Input!$W$5:$W$298,MATCH(' Scheme allowance'!$B227,Company_Input!$B$5:$B$298,0),MATCH(M$4,Company_Input!$W$4,0)),"-"),"-")</f>
        <v>-</v>
      </c>
    </row>
    <row r="228" spans="2:13">
      <c r="B228" s="66" t="str">
        <f>Company_Input!B228</f>
        <v>Scheme 224</v>
      </c>
      <c r="C228" s="66" t="str">
        <f>INDEX(Company_Input!$C$5:$C$350,MATCH(' Scheme allowance'!$B228,Company_Input!$B$5:$B$350,0))</f>
        <v>£m</v>
      </c>
      <c r="D228" s="66">
        <f>INDEX(Company_Input!$D$5:$D$350,MATCH(' Scheme allowance'!$B228,Company_Input!$B$5:$B$350,0))</f>
        <v>3</v>
      </c>
      <c r="E228" s="161">
        <f>INDEX(Company_Input!$X$5:X$350,MATCH(' Scheme allowance'!$B228,Company_Input!$B$5:$B$350,0))</f>
        <v>0</v>
      </c>
      <c r="F228" s="66"/>
      <c r="H228" s="66" t="str">
        <f>_xlfn.IFNA(INDEX(Ofwat_Input!$C$22:$C$31,MATCH(' Scheme allowance'!$E228,Ofwat_Input!B$22:B$31,0)),"0")</f>
        <v>0</v>
      </c>
      <c r="I228" s="66">
        <f>_xlfn.IFNA(IF($F228="Y",INDEX(Company_Input!$Z$5:$AC$298,MATCH(' Scheme allowance'!$B228,Company_Input!$B$5:$B$298,0),MATCH(I$4,Company_Input!$Z$4:$AC$4,0)),"0"),"-")*$H228</f>
        <v>0</v>
      </c>
      <c r="J228" s="66">
        <f>_xlfn.IFNA(IF($F228="Y",INDEX(Company_Input!$Z$5:$AC$298,MATCH(' Scheme allowance'!$B228,Company_Input!$B$5:$B$298,0),MATCH(J$4,Company_Input!$Z$4:$AC$4,0)),"0"),"-")*$H228</f>
        <v>0</v>
      </c>
      <c r="K228" s="66">
        <f>_xlfn.IFNA(IF($F228="Y",INDEX(Company_Input!$Z$5:$AC$298,MATCH(' Scheme allowance'!$B228,Company_Input!$B$5:$B$298,0),MATCH(K$4,Company_Input!$Z$4:$AC$4,0)),"0"),"-")*$H228</f>
        <v>0</v>
      </c>
      <c r="L228" s="66">
        <f>_xlfn.IFNA(IF($F228="Y",INDEX(Company_Input!$Z$5:$AC$298,MATCH(' Scheme allowance'!$B228,Company_Input!$B$5:$B$298,0),MATCH(L$4,Company_Input!$Z$4:$AC$4,0)),"0"),"-")*$H228</f>
        <v>0</v>
      </c>
      <c r="M228" s="66" t="str">
        <f>_xlfn.IFNA(IF($F228="Y",INDEX(Company_Input!$W$5:$W$298,MATCH(' Scheme allowance'!$B228,Company_Input!$B$5:$B$298,0),MATCH(M$4,Company_Input!$W$4,0)),"-"),"-")</f>
        <v>-</v>
      </c>
    </row>
    <row r="229" spans="2:13">
      <c r="B229" s="66" t="str">
        <f>Company_Input!B229</f>
        <v>Scheme 225</v>
      </c>
      <c r="C229" s="66" t="str">
        <f>INDEX(Company_Input!$C$5:$C$350,MATCH(' Scheme allowance'!$B229,Company_Input!$B$5:$B$350,0))</f>
        <v>£m</v>
      </c>
      <c r="D229" s="66">
        <f>INDEX(Company_Input!$D$5:$D$350,MATCH(' Scheme allowance'!$B229,Company_Input!$B$5:$B$350,0))</f>
        <v>3</v>
      </c>
      <c r="E229" s="161">
        <f>INDEX(Company_Input!$X$5:X$350,MATCH(' Scheme allowance'!$B229,Company_Input!$B$5:$B$350,0))</f>
        <v>0</v>
      </c>
      <c r="F229" s="66"/>
      <c r="H229" s="66" t="str">
        <f>_xlfn.IFNA(INDEX(Ofwat_Input!$C$22:$C$31,MATCH(' Scheme allowance'!$E229,Ofwat_Input!B$22:B$31,0)),"0")</f>
        <v>0</v>
      </c>
      <c r="I229" s="66">
        <f>_xlfn.IFNA(IF($F229="Y",INDEX(Company_Input!$Z$5:$AC$298,MATCH(' Scheme allowance'!$B229,Company_Input!$B$5:$B$298,0),MATCH(I$4,Company_Input!$Z$4:$AC$4,0)),"0"),"-")*$H229</f>
        <v>0</v>
      </c>
      <c r="J229" s="66">
        <f>_xlfn.IFNA(IF($F229="Y",INDEX(Company_Input!$Z$5:$AC$298,MATCH(' Scheme allowance'!$B229,Company_Input!$B$5:$B$298,0),MATCH(J$4,Company_Input!$Z$4:$AC$4,0)),"0"),"-")*$H229</f>
        <v>0</v>
      </c>
      <c r="K229" s="66">
        <f>_xlfn.IFNA(IF($F229="Y",INDEX(Company_Input!$Z$5:$AC$298,MATCH(' Scheme allowance'!$B229,Company_Input!$B$5:$B$298,0),MATCH(K$4,Company_Input!$Z$4:$AC$4,0)),"0"),"-")*$H229</f>
        <v>0</v>
      </c>
      <c r="L229" s="66">
        <f>_xlfn.IFNA(IF($F229="Y",INDEX(Company_Input!$Z$5:$AC$298,MATCH(' Scheme allowance'!$B229,Company_Input!$B$5:$B$298,0),MATCH(L$4,Company_Input!$Z$4:$AC$4,0)),"0"),"-")*$H229</f>
        <v>0</v>
      </c>
      <c r="M229" s="66" t="str">
        <f>_xlfn.IFNA(IF($F229="Y",INDEX(Company_Input!$W$5:$W$298,MATCH(' Scheme allowance'!$B229,Company_Input!$B$5:$B$298,0),MATCH(M$4,Company_Input!$W$4,0)),"-"),"-")</f>
        <v>-</v>
      </c>
    </row>
    <row r="230" spans="2:13">
      <c r="B230" s="66" t="str">
        <f>Company_Input!B230</f>
        <v>Scheme 226</v>
      </c>
      <c r="C230" s="66" t="str">
        <f>INDEX(Company_Input!$C$5:$C$350,MATCH(' Scheme allowance'!$B230,Company_Input!$B$5:$B$350,0))</f>
        <v>£m</v>
      </c>
      <c r="D230" s="66">
        <f>INDEX(Company_Input!$D$5:$D$350,MATCH(' Scheme allowance'!$B230,Company_Input!$B$5:$B$350,0))</f>
        <v>3</v>
      </c>
      <c r="E230" s="161">
        <f>INDEX(Company_Input!$X$5:X$350,MATCH(' Scheme allowance'!$B230,Company_Input!$B$5:$B$350,0))</f>
        <v>0</v>
      </c>
      <c r="F230" s="66"/>
      <c r="H230" s="66" t="str">
        <f>_xlfn.IFNA(INDEX(Ofwat_Input!$C$22:$C$31,MATCH(' Scheme allowance'!$E230,Ofwat_Input!B$22:B$31,0)),"0")</f>
        <v>0</v>
      </c>
      <c r="I230" s="66">
        <f>_xlfn.IFNA(IF($F230="Y",INDEX(Company_Input!$Z$5:$AC$298,MATCH(' Scheme allowance'!$B230,Company_Input!$B$5:$B$298,0),MATCH(I$4,Company_Input!$Z$4:$AC$4,0)),"0"),"-")*$H230</f>
        <v>0</v>
      </c>
      <c r="J230" s="66">
        <f>_xlfn.IFNA(IF($F230="Y",INDEX(Company_Input!$Z$5:$AC$298,MATCH(' Scheme allowance'!$B230,Company_Input!$B$5:$B$298,0),MATCH(J$4,Company_Input!$Z$4:$AC$4,0)),"0"),"-")*$H230</f>
        <v>0</v>
      </c>
      <c r="K230" s="66">
        <f>_xlfn.IFNA(IF($F230="Y",INDEX(Company_Input!$Z$5:$AC$298,MATCH(' Scheme allowance'!$B230,Company_Input!$B$5:$B$298,0),MATCH(K$4,Company_Input!$Z$4:$AC$4,0)),"0"),"-")*$H230</f>
        <v>0</v>
      </c>
      <c r="L230" s="66">
        <f>_xlfn.IFNA(IF($F230="Y",INDEX(Company_Input!$Z$5:$AC$298,MATCH(' Scheme allowance'!$B230,Company_Input!$B$5:$B$298,0),MATCH(L$4,Company_Input!$Z$4:$AC$4,0)),"0"),"-")*$H230</f>
        <v>0</v>
      </c>
      <c r="M230" s="66" t="str">
        <f>_xlfn.IFNA(IF($F230="Y",INDEX(Company_Input!$W$5:$W$298,MATCH(' Scheme allowance'!$B230,Company_Input!$B$5:$B$298,0),MATCH(M$4,Company_Input!$W$4,0)),"-"),"-")</f>
        <v>-</v>
      </c>
    </row>
    <row r="231" spans="2:13">
      <c r="B231" s="66" t="str">
        <f>Company_Input!B231</f>
        <v>Scheme 227</v>
      </c>
      <c r="C231" s="66" t="str">
        <f>INDEX(Company_Input!$C$5:$C$350,MATCH(' Scheme allowance'!$B231,Company_Input!$B$5:$B$350,0))</f>
        <v>£m</v>
      </c>
      <c r="D231" s="66">
        <f>INDEX(Company_Input!$D$5:$D$350,MATCH(' Scheme allowance'!$B231,Company_Input!$B$5:$B$350,0))</f>
        <v>3</v>
      </c>
      <c r="E231" s="161">
        <f>INDEX(Company_Input!$X$5:X$350,MATCH(' Scheme allowance'!$B231,Company_Input!$B$5:$B$350,0))</f>
        <v>0</v>
      </c>
      <c r="F231" s="66"/>
      <c r="H231" s="66" t="str">
        <f>_xlfn.IFNA(INDEX(Ofwat_Input!$C$22:$C$31,MATCH(' Scheme allowance'!$E231,Ofwat_Input!B$22:B$31,0)),"0")</f>
        <v>0</v>
      </c>
      <c r="I231" s="66">
        <f>_xlfn.IFNA(IF($F231="Y",INDEX(Company_Input!$Z$5:$AC$298,MATCH(' Scheme allowance'!$B231,Company_Input!$B$5:$B$298,0),MATCH(I$4,Company_Input!$Z$4:$AC$4,0)),"0"),"-")*$H231</f>
        <v>0</v>
      </c>
      <c r="J231" s="66">
        <f>_xlfn.IFNA(IF($F231="Y",INDEX(Company_Input!$Z$5:$AC$298,MATCH(' Scheme allowance'!$B231,Company_Input!$B$5:$B$298,0),MATCH(J$4,Company_Input!$Z$4:$AC$4,0)),"0"),"-")*$H231</f>
        <v>0</v>
      </c>
      <c r="K231" s="66">
        <f>_xlfn.IFNA(IF($F231="Y",INDEX(Company_Input!$Z$5:$AC$298,MATCH(' Scheme allowance'!$B231,Company_Input!$B$5:$B$298,0),MATCH(K$4,Company_Input!$Z$4:$AC$4,0)),"0"),"-")*$H231</f>
        <v>0</v>
      </c>
      <c r="L231" s="66">
        <f>_xlfn.IFNA(IF($F231="Y",INDEX(Company_Input!$Z$5:$AC$298,MATCH(' Scheme allowance'!$B231,Company_Input!$B$5:$B$298,0),MATCH(L$4,Company_Input!$Z$4:$AC$4,0)),"0"),"-")*$H231</f>
        <v>0</v>
      </c>
      <c r="M231" s="66" t="str">
        <f>_xlfn.IFNA(IF($F231="Y",INDEX(Company_Input!$W$5:$W$298,MATCH(' Scheme allowance'!$B231,Company_Input!$B$5:$B$298,0),MATCH(M$4,Company_Input!$W$4,0)),"-"),"-")</f>
        <v>-</v>
      </c>
    </row>
    <row r="232" spans="2:13">
      <c r="B232" s="66" t="str">
        <f>Company_Input!B232</f>
        <v>Scheme 228</v>
      </c>
      <c r="C232" s="66" t="str">
        <f>INDEX(Company_Input!$C$5:$C$350,MATCH(' Scheme allowance'!$B232,Company_Input!$B$5:$B$350,0))</f>
        <v>£m</v>
      </c>
      <c r="D232" s="66">
        <f>INDEX(Company_Input!$D$5:$D$350,MATCH(' Scheme allowance'!$B232,Company_Input!$B$5:$B$350,0))</f>
        <v>3</v>
      </c>
      <c r="E232" s="161">
        <f>INDEX(Company_Input!$X$5:X$350,MATCH(' Scheme allowance'!$B232,Company_Input!$B$5:$B$350,0))</f>
        <v>0</v>
      </c>
      <c r="F232" s="66"/>
      <c r="H232" s="66" t="str">
        <f>_xlfn.IFNA(INDEX(Ofwat_Input!$C$22:$C$31,MATCH(' Scheme allowance'!$E232,Ofwat_Input!B$22:B$31,0)),"0")</f>
        <v>0</v>
      </c>
      <c r="I232" s="66">
        <f>_xlfn.IFNA(IF($F232="Y",INDEX(Company_Input!$Z$5:$AC$298,MATCH(' Scheme allowance'!$B232,Company_Input!$B$5:$B$298,0),MATCH(I$4,Company_Input!$Z$4:$AC$4,0)),"0"),"-")*$H232</f>
        <v>0</v>
      </c>
      <c r="J232" s="66">
        <f>_xlfn.IFNA(IF($F232="Y",INDEX(Company_Input!$Z$5:$AC$298,MATCH(' Scheme allowance'!$B232,Company_Input!$B$5:$B$298,0),MATCH(J$4,Company_Input!$Z$4:$AC$4,0)),"0"),"-")*$H232</f>
        <v>0</v>
      </c>
      <c r="K232" s="66">
        <f>_xlfn.IFNA(IF($F232="Y",INDEX(Company_Input!$Z$5:$AC$298,MATCH(' Scheme allowance'!$B232,Company_Input!$B$5:$B$298,0),MATCH(K$4,Company_Input!$Z$4:$AC$4,0)),"0"),"-")*$H232</f>
        <v>0</v>
      </c>
      <c r="L232" s="66">
        <f>_xlfn.IFNA(IF($F232="Y",INDEX(Company_Input!$Z$5:$AC$298,MATCH(' Scheme allowance'!$B232,Company_Input!$B$5:$B$298,0),MATCH(L$4,Company_Input!$Z$4:$AC$4,0)),"0"),"-")*$H232</f>
        <v>0</v>
      </c>
      <c r="M232" s="66" t="str">
        <f>_xlfn.IFNA(IF($F232="Y",INDEX(Company_Input!$W$5:$W$298,MATCH(' Scheme allowance'!$B232,Company_Input!$B$5:$B$298,0),MATCH(M$4,Company_Input!$W$4,0)),"-"),"-")</f>
        <v>-</v>
      </c>
    </row>
    <row r="233" spans="2:13">
      <c r="B233" s="66" t="str">
        <f>Company_Input!B233</f>
        <v>Scheme 229</v>
      </c>
      <c r="C233" s="66" t="str">
        <f>INDEX(Company_Input!$C$5:$C$350,MATCH(' Scheme allowance'!$B233,Company_Input!$B$5:$B$350,0))</f>
        <v>£m</v>
      </c>
      <c r="D233" s="66">
        <f>INDEX(Company_Input!$D$5:$D$350,MATCH(' Scheme allowance'!$B233,Company_Input!$B$5:$B$350,0))</f>
        <v>3</v>
      </c>
      <c r="E233" s="161">
        <f>INDEX(Company_Input!$X$5:X$350,MATCH(' Scheme allowance'!$B233,Company_Input!$B$5:$B$350,0))</f>
        <v>0</v>
      </c>
      <c r="F233" s="66"/>
      <c r="H233" s="66" t="str">
        <f>_xlfn.IFNA(INDEX(Ofwat_Input!$C$22:$C$31,MATCH(' Scheme allowance'!$E233,Ofwat_Input!B$22:B$31,0)),"0")</f>
        <v>0</v>
      </c>
      <c r="I233" s="66">
        <f>_xlfn.IFNA(IF($F233="Y",INDEX(Company_Input!$Z$5:$AC$298,MATCH(' Scheme allowance'!$B233,Company_Input!$B$5:$B$298,0),MATCH(I$4,Company_Input!$Z$4:$AC$4,0)),"0"),"-")*$H233</f>
        <v>0</v>
      </c>
      <c r="J233" s="66">
        <f>_xlfn.IFNA(IF($F233="Y",INDEX(Company_Input!$Z$5:$AC$298,MATCH(' Scheme allowance'!$B233,Company_Input!$B$5:$B$298,0),MATCH(J$4,Company_Input!$Z$4:$AC$4,0)),"0"),"-")*$H233</f>
        <v>0</v>
      </c>
      <c r="K233" s="66">
        <f>_xlfn.IFNA(IF($F233="Y",INDEX(Company_Input!$Z$5:$AC$298,MATCH(' Scheme allowance'!$B233,Company_Input!$B$5:$B$298,0),MATCH(K$4,Company_Input!$Z$4:$AC$4,0)),"0"),"-")*$H233</f>
        <v>0</v>
      </c>
      <c r="L233" s="66">
        <f>_xlfn.IFNA(IF($F233="Y",INDEX(Company_Input!$Z$5:$AC$298,MATCH(' Scheme allowance'!$B233,Company_Input!$B$5:$B$298,0),MATCH(L$4,Company_Input!$Z$4:$AC$4,0)),"0"),"-")*$H233</f>
        <v>0</v>
      </c>
      <c r="M233" s="66" t="str">
        <f>_xlfn.IFNA(IF($F233="Y",INDEX(Company_Input!$W$5:$W$298,MATCH(' Scheme allowance'!$B233,Company_Input!$B$5:$B$298,0),MATCH(M$4,Company_Input!$W$4,0)),"-"),"-")</f>
        <v>-</v>
      </c>
    </row>
    <row r="234" spans="2:13">
      <c r="B234" s="66" t="str">
        <f>Company_Input!B234</f>
        <v>Scheme 230</v>
      </c>
      <c r="C234" s="66" t="str">
        <f>INDEX(Company_Input!$C$5:$C$350,MATCH(' Scheme allowance'!$B234,Company_Input!$B$5:$B$350,0))</f>
        <v>£m</v>
      </c>
      <c r="D234" s="66">
        <f>INDEX(Company_Input!$D$5:$D$350,MATCH(' Scheme allowance'!$B234,Company_Input!$B$5:$B$350,0))</f>
        <v>3</v>
      </c>
      <c r="E234" s="161">
        <f>INDEX(Company_Input!$X$5:X$350,MATCH(' Scheme allowance'!$B234,Company_Input!$B$5:$B$350,0))</f>
        <v>0</v>
      </c>
      <c r="F234" s="66"/>
      <c r="H234" s="66" t="str">
        <f>_xlfn.IFNA(INDEX(Ofwat_Input!$C$22:$C$31,MATCH(' Scheme allowance'!$E234,Ofwat_Input!B$22:B$31,0)),"0")</f>
        <v>0</v>
      </c>
      <c r="I234" s="66">
        <f>_xlfn.IFNA(IF($F234="Y",INDEX(Company_Input!$Z$5:$AC$298,MATCH(' Scheme allowance'!$B234,Company_Input!$B$5:$B$298,0),MATCH(I$4,Company_Input!$Z$4:$AC$4,0)),"0"),"-")*$H234</f>
        <v>0</v>
      </c>
      <c r="J234" s="66">
        <f>_xlfn.IFNA(IF($F234="Y",INDEX(Company_Input!$Z$5:$AC$298,MATCH(' Scheme allowance'!$B234,Company_Input!$B$5:$B$298,0),MATCH(J$4,Company_Input!$Z$4:$AC$4,0)),"0"),"-")*$H234</f>
        <v>0</v>
      </c>
      <c r="K234" s="66">
        <f>_xlfn.IFNA(IF($F234="Y",INDEX(Company_Input!$Z$5:$AC$298,MATCH(' Scheme allowance'!$B234,Company_Input!$B$5:$B$298,0),MATCH(K$4,Company_Input!$Z$4:$AC$4,0)),"0"),"-")*$H234</f>
        <v>0</v>
      </c>
      <c r="L234" s="66">
        <f>_xlfn.IFNA(IF($F234="Y",INDEX(Company_Input!$Z$5:$AC$298,MATCH(' Scheme allowance'!$B234,Company_Input!$B$5:$B$298,0),MATCH(L$4,Company_Input!$Z$4:$AC$4,0)),"0"),"-")*$H234</f>
        <v>0</v>
      </c>
      <c r="M234" s="66" t="str">
        <f>_xlfn.IFNA(IF($F234="Y",INDEX(Company_Input!$W$5:$W$298,MATCH(' Scheme allowance'!$B234,Company_Input!$B$5:$B$298,0),MATCH(M$4,Company_Input!$W$4,0)),"-"),"-")</f>
        <v>-</v>
      </c>
    </row>
    <row r="235" spans="2:13">
      <c r="B235" s="66" t="str">
        <f>Company_Input!B235</f>
        <v>Scheme 231</v>
      </c>
      <c r="C235" s="66" t="str">
        <f>INDEX(Company_Input!$C$5:$C$350,MATCH(' Scheme allowance'!$B235,Company_Input!$B$5:$B$350,0))</f>
        <v>£m</v>
      </c>
      <c r="D235" s="66">
        <f>INDEX(Company_Input!$D$5:$D$350,MATCH(' Scheme allowance'!$B235,Company_Input!$B$5:$B$350,0))</f>
        <v>3</v>
      </c>
      <c r="E235" s="161">
        <f>INDEX(Company_Input!$X$5:X$350,MATCH(' Scheme allowance'!$B235,Company_Input!$B$5:$B$350,0))</f>
        <v>0</v>
      </c>
      <c r="F235" s="66"/>
      <c r="H235" s="66" t="str">
        <f>_xlfn.IFNA(INDEX(Ofwat_Input!$C$22:$C$31,MATCH(' Scheme allowance'!$E235,Ofwat_Input!B$22:B$31,0)),"0")</f>
        <v>0</v>
      </c>
      <c r="I235" s="66">
        <f>_xlfn.IFNA(IF($F235="Y",INDEX(Company_Input!$Z$5:$AC$298,MATCH(' Scheme allowance'!$B235,Company_Input!$B$5:$B$298,0),MATCH(I$4,Company_Input!$Z$4:$AC$4,0)),"0"),"-")*$H235</f>
        <v>0</v>
      </c>
      <c r="J235" s="66">
        <f>_xlfn.IFNA(IF($F235="Y",INDEX(Company_Input!$Z$5:$AC$298,MATCH(' Scheme allowance'!$B235,Company_Input!$B$5:$B$298,0),MATCH(J$4,Company_Input!$Z$4:$AC$4,0)),"0"),"-")*$H235</f>
        <v>0</v>
      </c>
      <c r="K235" s="66">
        <f>_xlfn.IFNA(IF($F235="Y",INDEX(Company_Input!$Z$5:$AC$298,MATCH(' Scheme allowance'!$B235,Company_Input!$B$5:$B$298,0),MATCH(K$4,Company_Input!$Z$4:$AC$4,0)),"0"),"-")*$H235</f>
        <v>0</v>
      </c>
      <c r="L235" s="66">
        <f>_xlfn.IFNA(IF($F235="Y",INDEX(Company_Input!$Z$5:$AC$298,MATCH(' Scheme allowance'!$B235,Company_Input!$B$5:$B$298,0),MATCH(L$4,Company_Input!$Z$4:$AC$4,0)),"0"),"-")*$H235</f>
        <v>0</v>
      </c>
      <c r="M235" s="66" t="str">
        <f>_xlfn.IFNA(IF($F235="Y",INDEX(Company_Input!$W$5:$W$298,MATCH(' Scheme allowance'!$B235,Company_Input!$B$5:$B$298,0),MATCH(M$4,Company_Input!$W$4,0)),"-"),"-")</f>
        <v>-</v>
      </c>
    </row>
    <row r="236" spans="2:13">
      <c r="B236" s="66" t="str">
        <f>Company_Input!B236</f>
        <v>Scheme 232</v>
      </c>
      <c r="C236" s="66" t="str">
        <f>INDEX(Company_Input!$C$5:$C$350,MATCH(' Scheme allowance'!$B236,Company_Input!$B$5:$B$350,0))</f>
        <v>£m</v>
      </c>
      <c r="D236" s="66">
        <f>INDEX(Company_Input!$D$5:$D$350,MATCH(' Scheme allowance'!$B236,Company_Input!$B$5:$B$350,0))</f>
        <v>3</v>
      </c>
      <c r="E236" s="161">
        <f>INDEX(Company_Input!$X$5:X$350,MATCH(' Scheme allowance'!$B236,Company_Input!$B$5:$B$350,0))</f>
        <v>0</v>
      </c>
      <c r="F236" s="66"/>
      <c r="H236" s="66" t="str">
        <f>_xlfn.IFNA(INDEX(Ofwat_Input!$C$22:$C$31,MATCH(' Scheme allowance'!$E236,Ofwat_Input!B$22:B$31,0)),"0")</f>
        <v>0</v>
      </c>
      <c r="I236" s="66">
        <f>_xlfn.IFNA(IF($F236="Y",INDEX(Company_Input!$Z$5:$AC$298,MATCH(' Scheme allowance'!$B236,Company_Input!$B$5:$B$298,0),MATCH(I$4,Company_Input!$Z$4:$AC$4,0)),"0"),"-")*$H236</f>
        <v>0</v>
      </c>
      <c r="J236" s="66">
        <f>_xlfn.IFNA(IF($F236="Y",INDEX(Company_Input!$Z$5:$AC$298,MATCH(' Scheme allowance'!$B236,Company_Input!$B$5:$B$298,0),MATCH(J$4,Company_Input!$Z$4:$AC$4,0)),"0"),"-")*$H236</f>
        <v>0</v>
      </c>
      <c r="K236" s="66">
        <f>_xlfn.IFNA(IF($F236="Y",INDEX(Company_Input!$Z$5:$AC$298,MATCH(' Scheme allowance'!$B236,Company_Input!$B$5:$B$298,0),MATCH(K$4,Company_Input!$Z$4:$AC$4,0)),"0"),"-")*$H236</f>
        <v>0</v>
      </c>
      <c r="L236" s="66">
        <f>_xlfn.IFNA(IF($F236="Y",INDEX(Company_Input!$Z$5:$AC$298,MATCH(' Scheme allowance'!$B236,Company_Input!$B$5:$B$298,0),MATCH(L$4,Company_Input!$Z$4:$AC$4,0)),"0"),"-")*$H236</f>
        <v>0</v>
      </c>
      <c r="M236" s="66" t="str">
        <f>_xlfn.IFNA(IF($F236="Y",INDEX(Company_Input!$W$5:$W$298,MATCH(' Scheme allowance'!$B236,Company_Input!$B$5:$B$298,0),MATCH(M$4,Company_Input!$W$4,0)),"-"),"-")</f>
        <v>-</v>
      </c>
    </row>
    <row r="237" spans="2:13">
      <c r="B237" s="66" t="str">
        <f>Company_Input!B237</f>
        <v>Scheme 233</v>
      </c>
      <c r="C237" s="66" t="str">
        <f>INDEX(Company_Input!$C$5:$C$350,MATCH(' Scheme allowance'!$B237,Company_Input!$B$5:$B$350,0))</f>
        <v>£m</v>
      </c>
      <c r="D237" s="66">
        <f>INDEX(Company_Input!$D$5:$D$350,MATCH(' Scheme allowance'!$B237,Company_Input!$B$5:$B$350,0))</f>
        <v>3</v>
      </c>
      <c r="E237" s="161">
        <f>INDEX(Company_Input!$X$5:X$350,MATCH(' Scheme allowance'!$B237,Company_Input!$B$5:$B$350,0))</f>
        <v>0</v>
      </c>
      <c r="F237" s="66"/>
      <c r="H237" s="66" t="str">
        <f>_xlfn.IFNA(INDEX(Ofwat_Input!$C$22:$C$31,MATCH(' Scheme allowance'!$E237,Ofwat_Input!B$22:B$31,0)),"0")</f>
        <v>0</v>
      </c>
      <c r="I237" s="66">
        <f>_xlfn.IFNA(IF($F237="Y",INDEX(Company_Input!$Z$5:$AC$298,MATCH(' Scheme allowance'!$B237,Company_Input!$B$5:$B$298,0),MATCH(I$4,Company_Input!$Z$4:$AC$4,0)),"0"),"-")*$H237</f>
        <v>0</v>
      </c>
      <c r="J237" s="66">
        <f>_xlfn.IFNA(IF($F237="Y",INDEX(Company_Input!$Z$5:$AC$298,MATCH(' Scheme allowance'!$B237,Company_Input!$B$5:$B$298,0),MATCH(J$4,Company_Input!$Z$4:$AC$4,0)),"0"),"-")*$H237</f>
        <v>0</v>
      </c>
      <c r="K237" s="66">
        <f>_xlfn.IFNA(IF($F237="Y",INDEX(Company_Input!$Z$5:$AC$298,MATCH(' Scheme allowance'!$B237,Company_Input!$B$5:$B$298,0),MATCH(K$4,Company_Input!$Z$4:$AC$4,0)),"0"),"-")*$H237</f>
        <v>0</v>
      </c>
      <c r="L237" s="66">
        <f>_xlfn.IFNA(IF($F237="Y",INDEX(Company_Input!$Z$5:$AC$298,MATCH(' Scheme allowance'!$B237,Company_Input!$B$5:$B$298,0),MATCH(L$4,Company_Input!$Z$4:$AC$4,0)),"0"),"-")*$H237</f>
        <v>0</v>
      </c>
      <c r="M237" s="66" t="str">
        <f>_xlfn.IFNA(IF($F237="Y",INDEX(Company_Input!$W$5:$W$298,MATCH(' Scheme allowance'!$B237,Company_Input!$B$5:$B$298,0),MATCH(M$4,Company_Input!$W$4,0)),"-"),"-")</f>
        <v>-</v>
      </c>
    </row>
    <row r="238" spans="2:13">
      <c r="B238" s="66" t="str">
        <f>Company_Input!B238</f>
        <v>Scheme 234</v>
      </c>
      <c r="C238" s="66" t="str">
        <f>INDEX(Company_Input!$C$5:$C$350,MATCH(' Scheme allowance'!$B238,Company_Input!$B$5:$B$350,0))</f>
        <v>£m</v>
      </c>
      <c r="D238" s="66">
        <f>INDEX(Company_Input!$D$5:$D$350,MATCH(' Scheme allowance'!$B238,Company_Input!$B$5:$B$350,0))</f>
        <v>3</v>
      </c>
      <c r="E238" s="161">
        <f>INDEX(Company_Input!$X$5:X$350,MATCH(' Scheme allowance'!$B238,Company_Input!$B$5:$B$350,0))</f>
        <v>0</v>
      </c>
      <c r="F238" s="66"/>
      <c r="H238" s="66" t="str">
        <f>_xlfn.IFNA(INDEX(Ofwat_Input!$C$22:$C$31,MATCH(' Scheme allowance'!$E238,Ofwat_Input!B$22:B$31,0)),"0")</f>
        <v>0</v>
      </c>
      <c r="I238" s="66">
        <f>_xlfn.IFNA(IF($F238="Y",INDEX(Company_Input!$Z$5:$AC$298,MATCH(' Scheme allowance'!$B238,Company_Input!$B$5:$B$298,0),MATCH(I$4,Company_Input!$Z$4:$AC$4,0)),"0"),"-")*$H238</f>
        <v>0</v>
      </c>
      <c r="J238" s="66">
        <f>_xlfn.IFNA(IF($F238="Y",INDEX(Company_Input!$Z$5:$AC$298,MATCH(' Scheme allowance'!$B238,Company_Input!$B$5:$B$298,0),MATCH(J$4,Company_Input!$Z$4:$AC$4,0)),"0"),"-")*$H238</f>
        <v>0</v>
      </c>
      <c r="K238" s="66">
        <f>_xlfn.IFNA(IF($F238="Y",INDEX(Company_Input!$Z$5:$AC$298,MATCH(' Scheme allowance'!$B238,Company_Input!$B$5:$B$298,0),MATCH(K$4,Company_Input!$Z$4:$AC$4,0)),"0"),"-")*$H238</f>
        <v>0</v>
      </c>
      <c r="L238" s="66">
        <f>_xlfn.IFNA(IF($F238="Y",INDEX(Company_Input!$Z$5:$AC$298,MATCH(' Scheme allowance'!$B238,Company_Input!$B$5:$B$298,0),MATCH(L$4,Company_Input!$Z$4:$AC$4,0)),"0"),"-")*$H238</f>
        <v>0</v>
      </c>
      <c r="M238" s="66" t="str">
        <f>_xlfn.IFNA(IF($F238="Y",INDEX(Company_Input!$W$5:$W$298,MATCH(' Scheme allowance'!$B238,Company_Input!$B$5:$B$298,0),MATCH(M$4,Company_Input!$W$4,0)),"-"),"-")</f>
        <v>-</v>
      </c>
    </row>
    <row r="239" spans="2:13">
      <c r="B239" s="66" t="str">
        <f>Company_Input!B239</f>
        <v>Scheme 235</v>
      </c>
      <c r="C239" s="66" t="str">
        <f>INDEX(Company_Input!$C$5:$C$350,MATCH(' Scheme allowance'!$B239,Company_Input!$B$5:$B$350,0))</f>
        <v>£m</v>
      </c>
      <c r="D239" s="66">
        <f>INDEX(Company_Input!$D$5:$D$350,MATCH(' Scheme allowance'!$B239,Company_Input!$B$5:$B$350,0))</f>
        <v>3</v>
      </c>
      <c r="E239" s="161">
        <f>INDEX(Company_Input!$X$5:X$350,MATCH(' Scheme allowance'!$B239,Company_Input!$B$5:$B$350,0))</f>
        <v>0</v>
      </c>
      <c r="F239" s="66"/>
      <c r="H239" s="66" t="str">
        <f>_xlfn.IFNA(INDEX(Ofwat_Input!$C$22:$C$31,MATCH(' Scheme allowance'!$E239,Ofwat_Input!B$22:B$31,0)),"0")</f>
        <v>0</v>
      </c>
      <c r="I239" s="66">
        <f>_xlfn.IFNA(IF($F239="Y",INDEX(Company_Input!$Z$5:$AC$298,MATCH(' Scheme allowance'!$B239,Company_Input!$B$5:$B$298,0),MATCH(I$4,Company_Input!$Z$4:$AC$4,0)),"0"),"-")*$H239</f>
        <v>0</v>
      </c>
      <c r="J239" s="66">
        <f>_xlfn.IFNA(IF($F239="Y",INDEX(Company_Input!$Z$5:$AC$298,MATCH(' Scheme allowance'!$B239,Company_Input!$B$5:$B$298,0),MATCH(J$4,Company_Input!$Z$4:$AC$4,0)),"0"),"-")*$H239</f>
        <v>0</v>
      </c>
      <c r="K239" s="66">
        <f>_xlfn.IFNA(IF($F239="Y",INDEX(Company_Input!$Z$5:$AC$298,MATCH(' Scheme allowance'!$B239,Company_Input!$B$5:$B$298,0),MATCH(K$4,Company_Input!$Z$4:$AC$4,0)),"0"),"-")*$H239</f>
        <v>0</v>
      </c>
      <c r="L239" s="66">
        <f>_xlfn.IFNA(IF($F239="Y",INDEX(Company_Input!$Z$5:$AC$298,MATCH(' Scheme allowance'!$B239,Company_Input!$B$5:$B$298,0),MATCH(L$4,Company_Input!$Z$4:$AC$4,0)),"0"),"-")*$H239</f>
        <v>0</v>
      </c>
      <c r="M239" s="66" t="str">
        <f>_xlfn.IFNA(IF($F239="Y",INDEX(Company_Input!$W$5:$W$298,MATCH(' Scheme allowance'!$B239,Company_Input!$B$5:$B$298,0),MATCH(M$4,Company_Input!$W$4,0)),"-"),"-")</f>
        <v>-</v>
      </c>
    </row>
    <row r="240" spans="2:13">
      <c r="B240" s="66" t="str">
        <f>Company_Input!B240</f>
        <v>Scheme 236</v>
      </c>
      <c r="C240" s="66" t="str">
        <f>INDEX(Company_Input!$C$5:$C$350,MATCH(' Scheme allowance'!$B240,Company_Input!$B$5:$B$350,0))</f>
        <v>£m</v>
      </c>
      <c r="D240" s="66">
        <f>INDEX(Company_Input!$D$5:$D$350,MATCH(' Scheme allowance'!$B240,Company_Input!$B$5:$B$350,0))</f>
        <v>3</v>
      </c>
      <c r="E240" s="161">
        <f>INDEX(Company_Input!$X$5:X$350,MATCH(' Scheme allowance'!$B240,Company_Input!$B$5:$B$350,0))</f>
        <v>0</v>
      </c>
      <c r="F240" s="66"/>
      <c r="H240" s="66" t="str">
        <f>_xlfn.IFNA(INDEX(Ofwat_Input!$C$22:$C$31,MATCH(' Scheme allowance'!$E240,Ofwat_Input!B$22:B$31,0)),"0")</f>
        <v>0</v>
      </c>
      <c r="I240" s="66">
        <f>_xlfn.IFNA(IF($F240="Y",INDEX(Company_Input!$Z$5:$AC$298,MATCH(' Scheme allowance'!$B240,Company_Input!$B$5:$B$298,0),MATCH(I$4,Company_Input!$Z$4:$AC$4,0)),"0"),"-")*$H240</f>
        <v>0</v>
      </c>
      <c r="J240" s="66">
        <f>_xlfn.IFNA(IF($F240="Y",INDEX(Company_Input!$Z$5:$AC$298,MATCH(' Scheme allowance'!$B240,Company_Input!$B$5:$B$298,0),MATCH(J$4,Company_Input!$Z$4:$AC$4,0)),"0"),"-")*$H240</f>
        <v>0</v>
      </c>
      <c r="K240" s="66">
        <f>_xlfn.IFNA(IF($F240="Y",INDEX(Company_Input!$Z$5:$AC$298,MATCH(' Scheme allowance'!$B240,Company_Input!$B$5:$B$298,0),MATCH(K$4,Company_Input!$Z$4:$AC$4,0)),"0"),"-")*$H240</f>
        <v>0</v>
      </c>
      <c r="L240" s="66">
        <f>_xlfn.IFNA(IF($F240="Y",INDEX(Company_Input!$Z$5:$AC$298,MATCH(' Scheme allowance'!$B240,Company_Input!$B$5:$B$298,0),MATCH(L$4,Company_Input!$Z$4:$AC$4,0)),"0"),"-")*$H240</f>
        <v>0</v>
      </c>
      <c r="M240" s="66" t="str">
        <f>_xlfn.IFNA(IF($F240="Y",INDEX(Company_Input!$W$5:$W$298,MATCH(' Scheme allowance'!$B240,Company_Input!$B$5:$B$298,0),MATCH(M$4,Company_Input!$W$4,0)),"-"),"-")</f>
        <v>-</v>
      </c>
    </row>
    <row r="241" spans="2:13">
      <c r="B241" s="66" t="str">
        <f>Company_Input!B241</f>
        <v>Scheme 237</v>
      </c>
      <c r="C241" s="66" t="str">
        <f>INDEX(Company_Input!$C$5:$C$350,MATCH(' Scheme allowance'!$B241,Company_Input!$B$5:$B$350,0))</f>
        <v>£m</v>
      </c>
      <c r="D241" s="66">
        <f>INDEX(Company_Input!$D$5:$D$350,MATCH(' Scheme allowance'!$B241,Company_Input!$B$5:$B$350,0))</f>
        <v>3</v>
      </c>
      <c r="E241" s="161">
        <f>INDEX(Company_Input!$X$5:X$350,MATCH(' Scheme allowance'!$B241,Company_Input!$B$5:$B$350,0))</f>
        <v>0</v>
      </c>
      <c r="F241" s="66"/>
      <c r="H241" s="66" t="str">
        <f>_xlfn.IFNA(INDEX(Ofwat_Input!$C$22:$C$31,MATCH(' Scheme allowance'!$E241,Ofwat_Input!B$22:B$31,0)),"0")</f>
        <v>0</v>
      </c>
      <c r="I241" s="66">
        <f>_xlfn.IFNA(IF($F241="Y",INDEX(Company_Input!$Z$5:$AC$298,MATCH(' Scheme allowance'!$B241,Company_Input!$B$5:$B$298,0),MATCH(I$4,Company_Input!$Z$4:$AC$4,0)),"0"),"-")*$H241</f>
        <v>0</v>
      </c>
      <c r="J241" s="66">
        <f>_xlfn.IFNA(IF($F241="Y",INDEX(Company_Input!$Z$5:$AC$298,MATCH(' Scheme allowance'!$B241,Company_Input!$B$5:$B$298,0),MATCH(J$4,Company_Input!$Z$4:$AC$4,0)),"0"),"-")*$H241</f>
        <v>0</v>
      </c>
      <c r="K241" s="66">
        <f>_xlfn.IFNA(IF($F241="Y",INDEX(Company_Input!$Z$5:$AC$298,MATCH(' Scheme allowance'!$B241,Company_Input!$B$5:$B$298,0),MATCH(K$4,Company_Input!$Z$4:$AC$4,0)),"0"),"-")*$H241</f>
        <v>0</v>
      </c>
      <c r="L241" s="66">
        <f>_xlfn.IFNA(IF($F241="Y",INDEX(Company_Input!$Z$5:$AC$298,MATCH(' Scheme allowance'!$B241,Company_Input!$B$5:$B$298,0),MATCH(L$4,Company_Input!$Z$4:$AC$4,0)),"0"),"-")*$H241</f>
        <v>0</v>
      </c>
      <c r="M241" s="66" t="str">
        <f>_xlfn.IFNA(IF($F241="Y",INDEX(Company_Input!$W$5:$W$298,MATCH(' Scheme allowance'!$B241,Company_Input!$B$5:$B$298,0),MATCH(M$4,Company_Input!$W$4,0)),"-"),"-")</f>
        <v>-</v>
      </c>
    </row>
    <row r="242" spans="2:13">
      <c r="B242" s="66" t="str">
        <f>Company_Input!B242</f>
        <v>Scheme 238</v>
      </c>
      <c r="C242" s="66" t="str">
        <f>INDEX(Company_Input!$C$5:$C$350,MATCH(' Scheme allowance'!$B242,Company_Input!$B$5:$B$350,0))</f>
        <v>£m</v>
      </c>
      <c r="D242" s="66">
        <f>INDEX(Company_Input!$D$5:$D$350,MATCH(' Scheme allowance'!$B242,Company_Input!$B$5:$B$350,0))</f>
        <v>3</v>
      </c>
      <c r="E242" s="161">
        <f>INDEX(Company_Input!$X$5:X$350,MATCH(' Scheme allowance'!$B242,Company_Input!$B$5:$B$350,0))</f>
        <v>0</v>
      </c>
      <c r="F242" s="66"/>
      <c r="H242" s="66" t="str">
        <f>_xlfn.IFNA(INDEX(Ofwat_Input!$C$22:$C$31,MATCH(' Scheme allowance'!$E242,Ofwat_Input!B$22:B$31,0)),"0")</f>
        <v>0</v>
      </c>
      <c r="I242" s="66">
        <f>_xlfn.IFNA(IF($F242="Y",INDEX(Company_Input!$Z$5:$AC$298,MATCH(' Scheme allowance'!$B242,Company_Input!$B$5:$B$298,0),MATCH(I$4,Company_Input!$Z$4:$AC$4,0)),"0"),"-")*$H242</f>
        <v>0</v>
      </c>
      <c r="J242" s="66">
        <f>_xlfn.IFNA(IF($F242="Y",INDEX(Company_Input!$Z$5:$AC$298,MATCH(' Scheme allowance'!$B242,Company_Input!$B$5:$B$298,0),MATCH(J$4,Company_Input!$Z$4:$AC$4,0)),"0"),"-")*$H242</f>
        <v>0</v>
      </c>
      <c r="K242" s="66">
        <f>_xlfn.IFNA(IF($F242="Y",INDEX(Company_Input!$Z$5:$AC$298,MATCH(' Scheme allowance'!$B242,Company_Input!$B$5:$B$298,0),MATCH(K$4,Company_Input!$Z$4:$AC$4,0)),"0"),"-")*$H242</f>
        <v>0</v>
      </c>
      <c r="L242" s="66">
        <f>_xlfn.IFNA(IF($F242="Y",INDEX(Company_Input!$Z$5:$AC$298,MATCH(' Scheme allowance'!$B242,Company_Input!$B$5:$B$298,0),MATCH(L$4,Company_Input!$Z$4:$AC$4,0)),"0"),"-")*$H242</f>
        <v>0</v>
      </c>
      <c r="M242" s="66" t="str">
        <f>_xlfn.IFNA(IF($F242="Y",INDEX(Company_Input!$W$5:$W$298,MATCH(' Scheme allowance'!$B242,Company_Input!$B$5:$B$298,0),MATCH(M$4,Company_Input!$W$4,0)),"-"),"-")</f>
        <v>-</v>
      </c>
    </row>
    <row r="243" spans="2:13">
      <c r="B243" s="66" t="str">
        <f>Company_Input!B243</f>
        <v>Scheme 239</v>
      </c>
      <c r="C243" s="66" t="str">
        <f>INDEX(Company_Input!$C$5:$C$350,MATCH(' Scheme allowance'!$B243,Company_Input!$B$5:$B$350,0))</f>
        <v>£m</v>
      </c>
      <c r="D243" s="66">
        <f>INDEX(Company_Input!$D$5:$D$350,MATCH(' Scheme allowance'!$B243,Company_Input!$B$5:$B$350,0))</f>
        <v>3</v>
      </c>
      <c r="E243" s="161">
        <f>INDEX(Company_Input!$X$5:X$350,MATCH(' Scheme allowance'!$B243,Company_Input!$B$5:$B$350,0))</f>
        <v>0</v>
      </c>
      <c r="F243" s="66"/>
      <c r="H243" s="66" t="str">
        <f>_xlfn.IFNA(INDEX(Ofwat_Input!$C$22:$C$31,MATCH(' Scheme allowance'!$E243,Ofwat_Input!B$22:B$31,0)),"0")</f>
        <v>0</v>
      </c>
      <c r="I243" s="66">
        <f>_xlfn.IFNA(IF($F243="Y",INDEX(Company_Input!$Z$5:$AC$298,MATCH(' Scheme allowance'!$B243,Company_Input!$B$5:$B$298,0),MATCH(I$4,Company_Input!$Z$4:$AC$4,0)),"0"),"-")*$H243</f>
        <v>0</v>
      </c>
      <c r="J243" s="66">
        <f>_xlfn.IFNA(IF($F243="Y",INDEX(Company_Input!$Z$5:$AC$298,MATCH(' Scheme allowance'!$B243,Company_Input!$B$5:$B$298,0),MATCH(J$4,Company_Input!$Z$4:$AC$4,0)),"0"),"-")*$H243</f>
        <v>0</v>
      </c>
      <c r="K243" s="66">
        <f>_xlfn.IFNA(IF($F243="Y",INDEX(Company_Input!$Z$5:$AC$298,MATCH(' Scheme allowance'!$B243,Company_Input!$B$5:$B$298,0),MATCH(K$4,Company_Input!$Z$4:$AC$4,0)),"0"),"-")*$H243</f>
        <v>0</v>
      </c>
      <c r="L243" s="66">
        <f>_xlfn.IFNA(IF($F243="Y",INDEX(Company_Input!$Z$5:$AC$298,MATCH(' Scheme allowance'!$B243,Company_Input!$B$5:$B$298,0),MATCH(L$4,Company_Input!$Z$4:$AC$4,0)),"0"),"-")*$H243</f>
        <v>0</v>
      </c>
      <c r="M243" s="66" t="str">
        <f>_xlfn.IFNA(IF($F243="Y",INDEX(Company_Input!$W$5:$W$298,MATCH(' Scheme allowance'!$B243,Company_Input!$B$5:$B$298,0),MATCH(M$4,Company_Input!$W$4,0)),"-"),"-")</f>
        <v>-</v>
      </c>
    </row>
    <row r="244" spans="2:13">
      <c r="B244" s="66" t="str">
        <f>Company_Input!B244</f>
        <v>Scheme 240</v>
      </c>
      <c r="C244" s="66" t="str">
        <f>INDEX(Company_Input!$C$5:$C$350,MATCH(' Scheme allowance'!$B244,Company_Input!$B$5:$B$350,0))</f>
        <v>£m</v>
      </c>
      <c r="D244" s="66">
        <f>INDEX(Company_Input!$D$5:$D$350,MATCH(' Scheme allowance'!$B244,Company_Input!$B$5:$B$350,0))</f>
        <v>3</v>
      </c>
      <c r="E244" s="161">
        <f>INDEX(Company_Input!$X$5:X$350,MATCH(' Scheme allowance'!$B244,Company_Input!$B$5:$B$350,0))</f>
        <v>0</v>
      </c>
      <c r="F244" s="66"/>
      <c r="H244" s="66" t="str">
        <f>_xlfn.IFNA(INDEX(Ofwat_Input!$C$22:$C$31,MATCH(' Scheme allowance'!$E244,Ofwat_Input!B$22:B$31,0)),"0")</f>
        <v>0</v>
      </c>
      <c r="I244" s="66">
        <f>_xlfn.IFNA(IF($F244="Y",INDEX(Company_Input!$Z$5:$AC$298,MATCH(' Scheme allowance'!$B244,Company_Input!$B$5:$B$298,0),MATCH(I$4,Company_Input!$Z$4:$AC$4,0)),"0"),"-")*$H244</f>
        <v>0</v>
      </c>
      <c r="J244" s="66">
        <f>_xlfn.IFNA(IF($F244="Y",INDEX(Company_Input!$Z$5:$AC$298,MATCH(' Scheme allowance'!$B244,Company_Input!$B$5:$B$298,0),MATCH(J$4,Company_Input!$Z$4:$AC$4,0)),"0"),"-")*$H244</f>
        <v>0</v>
      </c>
      <c r="K244" s="66">
        <f>_xlfn.IFNA(IF($F244="Y",INDEX(Company_Input!$Z$5:$AC$298,MATCH(' Scheme allowance'!$B244,Company_Input!$B$5:$B$298,0),MATCH(K$4,Company_Input!$Z$4:$AC$4,0)),"0"),"-")*$H244</f>
        <v>0</v>
      </c>
      <c r="L244" s="66">
        <f>_xlfn.IFNA(IF($F244="Y",INDEX(Company_Input!$Z$5:$AC$298,MATCH(' Scheme allowance'!$B244,Company_Input!$B$5:$B$298,0),MATCH(L$4,Company_Input!$Z$4:$AC$4,0)),"0"),"-")*$H244</f>
        <v>0</v>
      </c>
      <c r="M244" s="66" t="str">
        <f>_xlfn.IFNA(IF($F244="Y",INDEX(Company_Input!$W$5:$W$298,MATCH(' Scheme allowance'!$B244,Company_Input!$B$5:$B$298,0),MATCH(M$4,Company_Input!$W$4,0)),"-"),"-")</f>
        <v>-</v>
      </c>
    </row>
    <row r="245" spans="2:13">
      <c r="B245" s="66" t="str">
        <f>Company_Input!B245</f>
        <v>Scheme 241</v>
      </c>
      <c r="C245" s="66" t="str">
        <f>INDEX(Company_Input!$C$5:$C$350,MATCH(' Scheme allowance'!$B245,Company_Input!$B$5:$B$350,0))</f>
        <v>£m</v>
      </c>
      <c r="D245" s="66">
        <f>INDEX(Company_Input!$D$5:$D$350,MATCH(' Scheme allowance'!$B245,Company_Input!$B$5:$B$350,0))</f>
        <v>3</v>
      </c>
      <c r="E245" s="161">
        <f>INDEX(Company_Input!$X$5:X$350,MATCH(' Scheme allowance'!$B245,Company_Input!$B$5:$B$350,0))</f>
        <v>0</v>
      </c>
      <c r="F245" s="66"/>
      <c r="H245" s="66" t="str">
        <f>_xlfn.IFNA(INDEX(Ofwat_Input!$C$22:$C$31,MATCH(' Scheme allowance'!$E245,Ofwat_Input!B$22:B$31,0)),"0")</f>
        <v>0</v>
      </c>
      <c r="I245" s="66">
        <f>_xlfn.IFNA(IF($F245="Y",INDEX(Company_Input!$Z$5:$AC$298,MATCH(' Scheme allowance'!$B245,Company_Input!$B$5:$B$298,0),MATCH(I$4,Company_Input!$Z$4:$AC$4,0)),"0"),"-")*$H245</f>
        <v>0</v>
      </c>
      <c r="J245" s="66">
        <f>_xlfn.IFNA(IF($F245="Y",INDEX(Company_Input!$Z$5:$AC$298,MATCH(' Scheme allowance'!$B245,Company_Input!$B$5:$B$298,0),MATCH(J$4,Company_Input!$Z$4:$AC$4,0)),"0"),"-")*$H245</f>
        <v>0</v>
      </c>
      <c r="K245" s="66">
        <f>_xlfn.IFNA(IF($F245="Y",INDEX(Company_Input!$Z$5:$AC$298,MATCH(' Scheme allowance'!$B245,Company_Input!$B$5:$B$298,0),MATCH(K$4,Company_Input!$Z$4:$AC$4,0)),"0"),"-")*$H245</f>
        <v>0</v>
      </c>
      <c r="L245" s="66">
        <f>_xlfn.IFNA(IF($F245="Y",INDEX(Company_Input!$Z$5:$AC$298,MATCH(' Scheme allowance'!$B245,Company_Input!$B$5:$B$298,0),MATCH(L$4,Company_Input!$Z$4:$AC$4,0)),"0"),"-")*$H245</f>
        <v>0</v>
      </c>
      <c r="M245" s="66" t="str">
        <f>_xlfn.IFNA(IF($F245="Y",INDEX(Company_Input!$W$5:$W$298,MATCH(' Scheme allowance'!$B245,Company_Input!$B$5:$B$298,0),MATCH(M$4,Company_Input!$W$4,0)),"-"),"-")</f>
        <v>-</v>
      </c>
    </row>
    <row r="246" spans="2:13">
      <c r="B246" s="66" t="str">
        <f>Company_Input!B246</f>
        <v>Scheme 242</v>
      </c>
      <c r="C246" s="66" t="str">
        <f>INDEX(Company_Input!$C$5:$C$350,MATCH(' Scheme allowance'!$B246,Company_Input!$B$5:$B$350,0))</f>
        <v>£m</v>
      </c>
      <c r="D246" s="66">
        <f>INDEX(Company_Input!$D$5:$D$350,MATCH(' Scheme allowance'!$B246,Company_Input!$B$5:$B$350,0))</f>
        <v>3</v>
      </c>
      <c r="E246" s="161">
        <f>INDEX(Company_Input!$X$5:X$350,MATCH(' Scheme allowance'!$B246,Company_Input!$B$5:$B$350,0))</f>
        <v>0</v>
      </c>
      <c r="F246" s="66"/>
      <c r="H246" s="66" t="str">
        <f>_xlfn.IFNA(INDEX(Ofwat_Input!$C$22:$C$31,MATCH(' Scheme allowance'!$E246,Ofwat_Input!B$22:B$31,0)),"0")</f>
        <v>0</v>
      </c>
      <c r="I246" s="66">
        <f>_xlfn.IFNA(IF($F246="Y",INDEX(Company_Input!$Z$5:$AC$298,MATCH(' Scheme allowance'!$B246,Company_Input!$B$5:$B$298,0),MATCH(I$4,Company_Input!$Z$4:$AC$4,0)),"0"),"-")*$H246</f>
        <v>0</v>
      </c>
      <c r="J246" s="66">
        <f>_xlfn.IFNA(IF($F246="Y",INDEX(Company_Input!$Z$5:$AC$298,MATCH(' Scheme allowance'!$B246,Company_Input!$B$5:$B$298,0),MATCH(J$4,Company_Input!$Z$4:$AC$4,0)),"0"),"-")*$H246</f>
        <v>0</v>
      </c>
      <c r="K246" s="66">
        <f>_xlfn.IFNA(IF($F246="Y",INDEX(Company_Input!$Z$5:$AC$298,MATCH(' Scheme allowance'!$B246,Company_Input!$B$5:$B$298,0),MATCH(K$4,Company_Input!$Z$4:$AC$4,0)),"0"),"-")*$H246</f>
        <v>0</v>
      </c>
      <c r="L246" s="66">
        <f>_xlfn.IFNA(IF($F246="Y",INDEX(Company_Input!$Z$5:$AC$298,MATCH(' Scheme allowance'!$B246,Company_Input!$B$5:$B$298,0),MATCH(L$4,Company_Input!$Z$4:$AC$4,0)),"0"),"-")*$H246</f>
        <v>0</v>
      </c>
      <c r="M246" s="66" t="str">
        <f>_xlfn.IFNA(IF($F246="Y",INDEX(Company_Input!$W$5:$W$298,MATCH(' Scheme allowance'!$B246,Company_Input!$B$5:$B$298,0),MATCH(M$4,Company_Input!$W$4,0)),"-"),"-")</f>
        <v>-</v>
      </c>
    </row>
    <row r="247" spans="2:13">
      <c r="B247" s="66" t="str">
        <f>Company_Input!B247</f>
        <v>Scheme 243</v>
      </c>
      <c r="C247" s="66" t="str">
        <f>INDEX(Company_Input!$C$5:$C$350,MATCH(' Scheme allowance'!$B247,Company_Input!$B$5:$B$350,0))</f>
        <v>£m</v>
      </c>
      <c r="D247" s="66">
        <f>INDEX(Company_Input!$D$5:$D$350,MATCH(' Scheme allowance'!$B247,Company_Input!$B$5:$B$350,0))</f>
        <v>3</v>
      </c>
      <c r="E247" s="161">
        <f>INDEX(Company_Input!$X$5:X$350,MATCH(' Scheme allowance'!$B247,Company_Input!$B$5:$B$350,0))</f>
        <v>0</v>
      </c>
      <c r="F247" s="66"/>
      <c r="H247" s="66" t="str">
        <f>_xlfn.IFNA(INDEX(Ofwat_Input!$C$22:$C$31,MATCH(' Scheme allowance'!$E247,Ofwat_Input!B$22:B$31,0)),"0")</f>
        <v>0</v>
      </c>
      <c r="I247" s="66">
        <f>_xlfn.IFNA(IF($F247="Y",INDEX(Company_Input!$Z$5:$AC$298,MATCH(' Scheme allowance'!$B247,Company_Input!$B$5:$B$298,0),MATCH(I$4,Company_Input!$Z$4:$AC$4,0)),"0"),"-")*$H247</f>
        <v>0</v>
      </c>
      <c r="J247" s="66">
        <f>_xlfn.IFNA(IF($F247="Y",INDEX(Company_Input!$Z$5:$AC$298,MATCH(' Scheme allowance'!$B247,Company_Input!$B$5:$B$298,0),MATCH(J$4,Company_Input!$Z$4:$AC$4,0)),"0"),"-")*$H247</f>
        <v>0</v>
      </c>
      <c r="K247" s="66">
        <f>_xlfn.IFNA(IF($F247="Y",INDEX(Company_Input!$Z$5:$AC$298,MATCH(' Scheme allowance'!$B247,Company_Input!$B$5:$B$298,0),MATCH(K$4,Company_Input!$Z$4:$AC$4,0)),"0"),"-")*$H247</f>
        <v>0</v>
      </c>
      <c r="L247" s="66">
        <f>_xlfn.IFNA(IF($F247="Y",INDEX(Company_Input!$Z$5:$AC$298,MATCH(' Scheme allowance'!$B247,Company_Input!$B$5:$B$298,0),MATCH(L$4,Company_Input!$Z$4:$AC$4,0)),"0"),"-")*$H247</f>
        <v>0</v>
      </c>
      <c r="M247" s="66" t="str">
        <f>_xlfn.IFNA(IF($F247="Y",INDEX(Company_Input!$W$5:$W$298,MATCH(' Scheme allowance'!$B247,Company_Input!$B$5:$B$298,0),MATCH(M$4,Company_Input!$W$4,0)),"-"),"-")</f>
        <v>-</v>
      </c>
    </row>
    <row r="248" spans="2:13">
      <c r="B248" s="66" t="str">
        <f>Company_Input!B248</f>
        <v>Scheme 244</v>
      </c>
      <c r="C248" s="66" t="str">
        <f>INDEX(Company_Input!$C$5:$C$350,MATCH(' Scheme allowance'!$B248,Company_Input!$B$5:$B$350,0))</f>
        <v>£m</v>
      </c>
      <c r="D248" s="66">
        <f>INDEX(Company_Input!$D$5:$D$350,MATCH(' Scheme allowance'!$B248,Company_Input!$B$5:$B$350,0))</f>
        <v>3</v>
      </c>
      <c r="E248" s="161">
        <f>INDEX(Company_Input!$X$5:X$350,MATCH(' Scheme allowance'!$B248,Company_Input!$B$5:$B$350,0))</f>
        <v>0</v>
      </c>
      <c r="F248" s="66"/>
      <c r="H248" s="66" t="str">
        <f>_xlfn.IFNA(INDEX(Ofwat_Input!$C$22:$C$31,MATCH(' Scheme allowance'!$E248,Ofwat_Input!B$22:B$31,0)),"0")</f>
        <v>0</v>
      </c>
      <c r="I248" s="66">
        <f>_xlfn.IFNA(IF($F248="Y",INDEX(Company_Input!$Z$5:$AC$298,MATCH(' Scheme allowance'!$B248,Company_Input!$B$5:$B$298,0),MATCH(I$4,Company_Input!$Z$4:$AC$4,0)),"0"),"-")*$H248</f>
        <v>0</v>
      </c>
      <c r="J248" s="66">
        <f>_xlfn.IFNA(IF($F248="Y",INDEX(Company_Input!$Z$5:$AC$298,MATCH(' Scheme allowance'!$B248,Company_Input!$B$5:$B$298,0),MATCH(J$4,Company_Input!$Z$4:$AC$4,0)),"0"),"-")*$H248</f>
        <v>0</v>
      </c>
      <c r="K248" s="66">
        <f>_xlfn.IFNA(IF($F248="Y",INDEX(Company_Input!$Z$5:$AC$298,MATCH(' Scheme allowance'!$B248,Company_Input!$B$5:$B$298,0),MATCH(K$4,Company_Input!$Z$4:$AC$4,0)),"0"),"-")*$H248</f>
        <v>0</v>
      </c>
      <c r="L248" s="66">
        <f>_xlfn.IFNA(IF($F248="Y",INDEX(Company_Input!$Z$5:$AC$298,MATCH(' Scheme allowance'!$B248,Company_Input!$B$5:$B$298,0),MATCH(L$4,Company_Input!$Z$4:$AC$4,0)),"0"),"-")*$H248</f>
        <v>0</v>
      </c>
      <c r="M248" s="66" t="str">
        <f>_xlfn.IFNA(IF($F248="Y",INDEX(Company_Input!$W$5:$W$298,MATCH(' Scheme allowance'!$B248,Company_Input!$B$5:$B$298,0),MATCH(M$4,Company_Input!$W$4,0)),"-"),"-")</f>
        <v>-</v>
      </c>
    </row>
    <row r="249" spans="2:13">
      <c r="B249" s="66" t="str">
        <f>Company_Input!B249</f>
        <v>Scheme 245</v>
      </c>
      <c r="C249" s="66" t="str">
        <f>INDEX(Company_Input!$C$5:$C$350,MATCH(' Scheme allowance'!$B249,Company_Input!$B$5:$B$350,0))</f>
        <v>£m</v>
      </c>
      <c r="D249" s="66">
        <f>INDEX(Company_Input!$D$5:$D$350,MATCH(' Scheme allowance'!$B249,Company_Input!$B$5:$B$350,0))</f>
        <v>3</v>
      </c>
      <c r="E249" s="161">
        <f>INDEX(Company_Input!$X$5:X$350,MATCH(' Scheme allowance'!$B249,Company_Input!$B$5:$B$350,0))</f>
        <v>0</v>
      </c>
      <c r="F249" s="66"/>
      <c r="H249" s="66" t="str">
        <f>_xlfn.IFNA(INDEX(Ofwat_Input!$C$22:$C$31,MATCH(' Scheme allowance'!$E249,Ofwat_Input!B$22:B$31,0)),"0")</f>
        <v>0</v>
      </c>
      <c r="I249" s="66">
        <f>_xlfn.IFNA(IF($F249="Y",INDEX(Company_Input!$Z$5:$AC$298,MATCH(' Scheme allowance'!$B249,Company_Input!$B$5:$B$298,0),MATCH(I$4,Company_Input!$Z$4:$AC$4,0)),"0"),"-")*$H249</f>
        <v>0</v>
      </c>
      <c r="J249" s="66">
        <f>_xlfn.IFNA(IF($F249="Y",INDEX(Company_Input!$Z$5:$AC$298,MATCH(' Scheme allowance'!$B249,Company_Input!$B$5:$B$298,0),MATCH(J$4,Company_Input!$Z$4:$AC$4,0)),"0"),"-")*$H249</f>
        <v>0</v>
      </c>
      <c r="K249" s="66">
        <f>_xlfn.IFNA(IF($F249="Y",INDEX(Company_Input!$Z$5:$AC$298,MATCH(' Scheme allowance'!$B249,Company_Input!$B$5:$B$298,0),MATCH(K$4,Company_Input!$Z$4:$AC$4,0)),"0"),"-")*$H249</f>
        <v>0</v>
      </c>
      <c r="L249" s="66">
        <f>_xlfn.IFNA(IF($F249="Y",INDEX(Company_Input!$Z$5:$AC$298,MATCH(' Scheme allowance'!$B249,Company_Input!$B$5:$B$298,0),MATCH(L$4,Company_Input!$Z$4:$AC$4,0)),"0"),"-")*$H249</f>
        <v>0</v>
      </c>
      <c r="M249" s="66" t="str">
        <f>_xlfn.IFNA(IF($F249="Y",INDEX(Company_Input!$W$5:$W$298,MATCH(' Scheme allowance'!$B249,Company_Input!$B$5:$B$298,0),MATCH(M$4,Company_Input!$W$4,0)),"-"),"-")</f>
        <v>-</v>
      </c>
    </row>
    <row r="250" spans="2:13">
      <c r="B250" s="66" t="str">
        <f>Company_Input!B250</f>
        <v>Scheme 246</v>
      </c>
      <c r="C250" s="66" t="str">
        <f>INDEX(Company_Input!$C$5:$C$350,MATCH(' Scheme allowance'!$B250,Company_Input!$B$5:$B$350,0))</f>
        <v>£m</v>
      </c>
      <c r="D250" s="66">
        <f>INDEX(Company_Input!$D$5:$D$350,MATCH(' Scheme allowance'!$B250,Company_Input!$B$5:$B$350,0))</f>
        <v>3</v>
      </c>
      <c r="E250" s="161">
        <f>INDEX(Company_Input!$X$5:X$350,MATCH(' Scheme allowance'!$B250,Company_Input!$B$5:$B$350,0))</f>
        <v>0</v>
      </c>
      <c r="F250" s="66"/>
      <c r="H250" s="66" t="str">
        <f>_xlfn.IFNA(INDEX(Ofwat_Input!$C$22:$C$31,MATCH(' Scheme allowance'!$E250,Ofwat_Input!B$22:B$31,0)),"0")</f>
        <v>0</v>
      </c>
      <c r="I250" s="66">
        <f>_xlfn.IFNA(IF($F250="Y",INDEX(Company_Input!$Z$5:$AC$298,MATCH(' Scheme allowance'!$B250,Company_Input!$B$5:$B$298,0),MATCH(I$4,Company_Input!$Z$4:$AC$4,0)),"0"),"-")*$H250</f>
        <v>0</v>
      </c>
      <c r="J250" s="66">
        <f>_xlfn.IFNA(IF($F250="Y",INDEX(Company_Input!$Z$5:$AC$298,MATCH(' Scheme allowance'!$B250,Company_Input!$B$5:$B$298,0),MATCH(J$4,Company_Input!$Z$4:$AC$4,0)),"0"),"-")*$H250</f>
        <v>0</v>
      </c>
      <c r="K250" s="66">
        <f>_xlfn.IFNA(IF($F250="Y",INDEX(Company_Input!$Z$5:$AC$298,MATCH(' Scheme allowance'!$B250,Company_Input!$B$5:$B$298,0),MATCH(K$4,Company_Input!$Z$4:$AC$4,0)),"0"),"-")*$H250</f>
        <v>0</v>
      </c>
      <c r="L250" s="66">
        <f>_xlfn.IFNA(IF($F250="Y",INDEX(Company_Input!$Z$5:$AC$298,MATCH(' Scheme allowance'!$B250,Company_Input!$B$5:$B$298,0),MATCH(L$4,Company_Input!$Z$4:$AC$4,0)),"0"),"-")*$H250</f>
        <v>0</v>
      </c>
      <c r="M250" s="66" t="str">
        <f>_xlfn.IFNA(IF($F250="Y",INDEX(Company_Input!$W$5:$W$298,MATCH(' Scheme allowance'!$B250,Company_Input!$B$5:$B$298,0),MATCH(M$4,Company_Input!$W$4,0)),"-"),"-")</f>
        <v>-</v>
      </c>
    </row>
    <row r="251" spans="2:13">
      <c r="B251" s="66" t="str">
        <f>Company_Input!B251</f>
        <v>Scheme 247</v>
      </c>
      <c r="C251" s="66" t="str">
        <f>INDEX(Company_Input!$C$5:$C$350,MATCH(' Scheme allowance'!$B251,Company_Input!$B$5:$B$350,0))</f>
        <v>£m</v>
      </c>
      <c r="D251" s="66">
        <f>INDEX(Company_Input!$D$5:$D$350,MATCH(' Scheme allowance'!$B251,Company_Input!$B$5:$B$350,0))</f>
        <v>3</v>
      </c>
      <c r="E251" s="161">
        <f>INDEX(Company_Input!$X$5:X$350,MATCH(' Scheme allowance'!$B251,Company_Input!$B$5:$B$350,0))</f>
        <v>0</v>
      </c>
      <c r="F251" s="66"/>
      <c r="H251" s="66" t="str">
        <f>_xlfn.IFNA(INDEX(Ofwat_Input!$C$22:$C$31,MATCH(' Scheme allowance'!$E251,Ofwat_Input!B$22:B$31,0)),"0")</f>
        <v>0</v>
      </c>
      <c r="I251" s="66">
        <f>_xlfn.IFNA(IF($F251="Y",INDEX(Company_Input!$Z$5:$AC$298,MATCH(' Scheme allowance'!$B251,Company_Input!$B$5:$B$298,0),MATCH(I$4,Company_Input!$Z$4:$AC$4,0)),"0"),"-")*$H251</f>
        <v>0</v>
      </c>
      <c r="J251" s="66">
        <f>_xlfn.IFNA(IF($F251="Y",INDEX(Company_Input!$Z$5:$AC$298,MATCH(' Scheme allowance'!$B251,Company_Input!$B$5:$B$298,0),MATCH(J$4,Company_Input!$Z$4:$AC$4,0)),"0"),"-")*$H251</f>
        <v>0</v>
      </c>
      <c r="K251" s="66">
        <f>_xlfn.IFNA(IF($F251="Y",INDEX(Company_Input!$Z$5:$AC$298,MATCH(' Scheme allowance'!$B251,Company_Input!$B$5:$B$298,0),MATCH(K$4,Company_Input!$Z$4:$AC$4,0)),"0"),"-")*$H251</f>
        <v>0</v>
      </c>
      <c r="L251" s="66">
        <f>_xlfn.IFNA(IF($F251="Y",INDEX(Company_Input!$Z$5:$AC$298,MATCH(' Scheme allowance'!$B251,Company_Input!$B$5:$B$298,0),MATCH(L$4,Company_Input!$Z$4:$AC$4,0)),"0"),"-")*$H251</f>
        <v>0</v>
      </c>
      <c r="M251" s="66" t="str">
        <f>_xlfn.IFNA(IF($F251="Y",INDEX(Company_Input!$W$5:$W$298,MATCH(' Scheme allowance'!$B251,Company_Input!$B$5:$B$298,0),MATCH(M$4,Company_Input!$W$4,0)),"-"),"-")</f>
        <v>-</v>
      </c>
    </row>
    <row r="252" spans="2:13">
      <c r="B252" s="66" t="str">
        <f>Company_Input!B252</f>
        <v>Scheme 248</v>
      </c>
      <c r="C252" s="66" t="str">
        <f>INDEX(Company_Input!$C$5:$C$350,MATCH(' Scheme allowance'!$B252,Company_Input!$B$5:$B$350,0))</f>
        <v>£m</v>
      </c>
      <c r="D252" s="66">
        <f>INDEX(Company_Input!$D$5:$D$350,MATCH(' Scheme allowance'!$B252,Company_Input!$B$5:$B$350,0))</f>
        <v>3</v>
      </c>
      <c r="E252" s="161">
        <f>INDEX(Company_Input!$X$5:X$350,MATCH(' Scheme allowance'!$B252,Company_Input!$B$5:$B$350,0))</f>
        <v>0</v>
      </c>
      <c r="F252" s="66"/>
      <c r="H252" s="66" t="str">
        <f>_xlfn.IFNA(INDEX(Ofwat_Input!$C$22:$C$31,MATCH(' Scheme allowance'!$E252,Ofwat_Input!B$22:B$31,0)),"0")</f>
        <v>0</v>
      </c>
      <c r="I252" s="66">
        <f>_xlfn.IFNA(IF($F252="Y",INDEX(Company_Input!$Z$5:$AC$298,MATCH(' Scheme allowance'!$B252,Company_Input!$B$5:$B$298,0),MATCH(I$4,Company_Input!$Z$4:$AC$4,0)),"0"),"-")*$H252</f>
        <v>0</v>
      </c>
      <c r="J252" s="66">
        <f>_xlfn.IFNA(IF($F252="Y",INDEX(Company_Input!$Z$5:$AC$298,MATCH(' Scheme allowance'!$B252,Company_Input!$B$5:$B$298,0),MATCH(J$4,Company_Input!$Z$4:$AC$4,0)),"0"),"-")*$H252</f>
        <v>0</v>
      </c>
      <c r="K252" s="66">
        <f>_xlfn.IFNA(IF($F252="Y",INDEX(Company_Input!$Z$5:$AC$298,MATCH(' Scheme allowance'!$B252,Company_Input!$B$5:$B$298,0),MATCH(K$4,Company_Input!$Z$4:$AC$4,0)),"0"),"-")*$H252</f>
        <v>0</v>
      </c>
      <c r="L252" s="66">
        <f>_xlfn.IFNA(IF($F252="Y",INDEX(Company_Input!$Z$5:$AC$298,MATCH(' Scheme allowance'!$B252,Company_Input!$B$5:$B$298,0),MATCH(L$4,Company_Input!$Z$4:$AC$4,0)),"0"),"-")*$H252</f>
        <v>0</v>
      </c>
      <c r="M252" s="66" t="str">
        <f>_xlfn.IFNA(IF($F252="Y",INDEX(Company_Input!$W$5:$W$298,MATCH(' Scheme allowance'!$B252,Company_Input!$B$5:$B$298,0),MATCH(M$4,Company_Input!$W$4,0)),"-"),"-")</f>
        <v>-</v>
      </c>
    </row>
    <row r="253" spans="2:13">
      <c r="B253" s="66" t="str">
        <f>Company_Input!B253</f>
        <v>Scheme 249</v>
      </c>
      <c r="C253" s="66" t="str">
        <f>INDEX(Company_Input!$C$5:$C$350,MATCH(' Scheme allowance'!$B253,Company_Input!$B$5:$B$350,0))</f>
        <v>£m</v>
      </c>
      <c r="D253" s="66">
        <f>INDEX(Company_Input!$D$5:$D$350,MATCH(' Scheme allowance'!$B253,Company_Input!$B$5:$B$350,0))</f>
        <v>3</v>
      </c>
      <c r="E253" s="161">
        <f>INDEX(Company_Input!$X$5:X$350,MATCH(' Scheme allowance'!$B253,Company_Input!$B$5:$B$350,0))</f>
        <v>0</v>
      </c>
      <c r="F253" s="66"/>
      <c r="H253" s="66" t="str">
        <f>_xlfn.IFNA(INDEX(Ofwat_Input!$C$22:$C$31,MATCH(' Scheme allowance'!$E253,Ofwat_Input!B$22:B$31,0)),"0")</f>
        <v>0</v>
      </c>
      <c r="I253" s="66">
        <f>_xlfn.IFNA(IF($F253="Y",INDEX(Company_Input!$Z$5:$AC$298,MATCH(' Scheme allowance'!$B253,Company_Input!$B$5:$B$298,0),MATCH(I$4,Company_Input!$Z$4:$AC$4,0)),"0"),"-")*$H253</f>
        <v>0</v>
      </c>
      <c r="J253" s="66">
        <f>_xlfn.IFNA(IF($F253="Y",INDEX(Company_Input!$Z$5:$AC$298,MATCH(' Scheme allowance'!$B253,Company_Input!$B$5:$B$298,0),MATCH(J$4,Company_Input!$Z$4:$AC$4,0)),"0"),"-")*$H253</f>
        <v>0</v>
      </c>
      <c r="K253" s="66">
        <f>_xlfn.IFNA(IF($F253="Y",INDEX(Company_Input!$Z$5:$AC$298,MATCH(' Scheme allowance'!$B253,Company_Input!$B$5:$B$298,0),MATCH(K$4,Company_Input!$Z$4:$AC$4,0)),"0"),"-")*$H253</f>
        <v>0</v>
      </c>
      <c r="L253" s="66">
        <f>_xlfn.IFNA(IF($F253="Y",INDEX(Company_Input!$Z$5:$AC$298,MATCH(' Scheme allowance'!$B253,Company_Input!$B$5:$B$298,0),MATCH(L$4,Company_Input!$Z$4:$AC$4,0)),"0"),"-")*$H253</f>
        <v>0</v>
      </c>
      <c r="M253" s="66" t="str">
        <f>_xlfn.IFNA(IF($F253="Y",INDEX(Company_Input!$W$5:$W$298,MATCH(' Scheme allowance'!$B253,Company_Input!$B$5:$B$298,0),MATCH(M$4,Company_Input!$W$4,0)),"-"),"-")</f>
        <v>-</v>
      </c>
    </row>
    <row r="254" spans="2:13">
      <c r="B254" s="66" t="str">
        <f>Company_Input!B254</f>
        <v>Scheme 250</v>
      </c>
      <c r="C254" s="66" t="str">
        <f>INDEX(Company_Input!$C$5:$C$350,MATCH(' Scheme allowance'!$B254,Company_Input!$B$5:$B$350,0))</f>
        <v>£m</v>
      </c>
      <c r="D254" s="66">
        <f>INDEX(Company_Input!$D$5:$D$350,MATCH(' Scheme allowance'!$B254,Company_Input!$B$5:$B$350,0))</f>
        <v>3</v>
      </c>
      <c r="E254" s="161">
        <f>INDEX(Company_Input!$X$5:X$350,MATCH(' Scheme allowance'!$B254,Company_Input!$B$5:$B$350,0))</f>
        <v>0</v>
      </c>
      <c r="F254" s="66"/>
      <c r="H254" s="66" t="str">
        <f>_xlfn.IFNA(INDEX(Ofwat_Input!$C$22:$C$31,MATCH(' Scheme allowance'!$E254,Ofwat_Input!B$22:B$31,0)),"0")</f>
        <v>0</v>
      </c>
      <c r="I254" s="66">
        <f>_xlfn.IFNA(IF($F254="Y",INDEX(Company_Input!$Z$5:$AC$298,MATCH(' Scheme allowance'!$B254,Company_Input!$B$5:$B$298,0),MATCH(I$4,Company_Input!$Z$4:$AC$4,0)),"0"),"-")*$H254</f>
        <v>0</v>
      </c>
      <c r="J254" s="66">
        <f>_xlfn.IFNA(IF($F254="Y",INDEX(Company_Input!$Z$5:$AC$298,MATCH(' Scheme allowance'!$B254,Company_Input!$B$5:$B$298,0),MATCH(J$4,Company_Input!$Z$4:$AC$4,0)),"0"),"-")*$H254</f>
        <v>0</v>
      </c>
      <c r="K254" s="66">
        <f>_xlfn.IFNA(IF($F254="Y",INDEX(Company_Input!$Z$5:$AC$298,MATCH(' Scheme allowance'!$B254,Company_Input!$B$5:$B$298,0),MATCH(K$4,Company_Input!$Z$4:$AC$4,0)),"0"),"-")*$H254</f>
        <v>0</v>
      </c>
      <c r="L254" s="66">
        <f>_xlfn.IFNA(IF($F254="Y",INDEX(Company_Input!$Z$5:$AC$298,MATCH(' Scheme allowance'!$B254,Company_Input!$B$5:$B$298,0),MATCH(L$4,Company_Input!$Z$4:$AC$4,0)),"0"),"-")*$H254</f>
        <v>0</v>
      </c>
      <c r="M254" s="66" t="str">
        <f>_xlfn.IFNA(IF($F254="Y",INDEX(Company_Input!$W$5:$W$298,MATCH(' Scheme allowance'!$B254,Company_Input!$B$5:$B$298,0),MATCH(M$4,Company_Input!$W$4,0)),"-"),"-")</f>
        <v>-</v>
      </c>
    </row>
    <row r="255" spans="2:13">
      <c r="B255" s="66" t="str">
        <f>Company_Input!B255</f>
        <v>Scheme 251</v>
      </c>
      <c r="C255" s="66" t="str">
        <f>INDEX(Company_Input!$C$5:$C$350,MATCH(' Scheme allowance'!$B255,Company_Input!$B$5:$B$350,0))</f>
        <v>£m</v>
      </c>
      <c r="D255" s="66">
        <f>INDEX(Company_Input!$D$5:$D$350,MATCH(' Scheme allowance'!$B255,Company_Input!$B$5:$B$350,0))</f>
        <v>3</v>
      </c>
      <c r="E255" s="161">
        <f>INDEX(Company_Input!$X$5:X$350,MATCH(' Scheme allowance'!$B255,Company_Input!$B$5:$B$350,0))</f>
        <v>0</v>
      </c>
      <c r="F255" s="66"/>
      <c r="H255" s="66" t="str">
        <f>_xlfn.IFNA(INDEX(Ofwat_Input!$C$22:$C$31,MATCH(' Scheme allowance'!$E255,Ofwat_Input!B$22:B$31,0)),"0")</f>
        <v>0</v>
      </c>
      <c r="I255" s="66">
        <f>_xlfn.IFNA(IF($F255="Y",INDEX(Company_Input!$Z$5:$AC$298,MATCH(' Scheme allowance'!$B255,Company_Input!$B$5:$B$298,0),MATCH(I$4,Company_Input!$Z$4:$AC$4,0)),"0"),"-")*$H255</f>
        <v>0</v>
      </c>
      <c r="J255" s="66">
        <f>_xlfn.IFNA(IF($F255="Y",INDEX(Company_Input!$Z$5:$AC$298,MATCH(' Scheme allowance'!$B255,Company_Input!$B$5:$B$298,0),MATCH(J$4,Company_Input!$Z$4:$AC$4,0)),"0"),"-")*$H255</f>
        <v>0</v>
      </c>
      <c r="K255" s="66">
        <f>_xlfn.IFNA(IF($F255="Y",INDEX(Company_Input!$Z$5:$AC$298,MATCH(' Scheme allowance'!$B255,Company_Input!$B$5:$B$298,0),MATCH(K$4,Company_Input!$Z$4:$AC$4,0)),"0"),"-")*$H255</f>
        <v>0</v>
      </c>
      <c r="L255" s="66">
        <f>_xlfn.IFNA(IF($F255="Y",INDEX(Company_Input!$Z$5:$AC$298,MATCH(' Scheme allowance'!$B255,Company_Input!$B$5:$B$298,0),MATCH(L$4,Company_Input!$Z$4:$AC$4,0)),"0"),"-")*$H255</f>
        <v>0</v>
      </c>
      <c r="M255" s="66" t="str">
        <f>_xlfn.IFNA(IF($F255="Y",INDEX(Company_Input!$W$5:$W$298,MATCH(' Scheme allowance'!$B255,Company_Input!$B$5:$B$298,0),MATCH(M$4,Company_Input!$W$4,0)),"-"),"-")</f>
        <v>-</v>
      </c>
    </row>
    <row r="256" spans="2:13">
      <c r="B256" s="66" t="str">
        <f>Company_Input!B256</f>
        <v>Scheme 252</v>
      </c>
      <c r="C256" s="66" t="str">
        <f>INDEX(Company_Input!$C$5:$C$350,MATCH(' Scheme allowance'!$B256,Company_Input!$B$5:$B$350,0))</f>
        <v>£m</v>
      </c>
      <c r="D256" s="66">
        <f>INDEX(Company_Input!$D$5:$D$350,MATCH(' Scheme allowance'!$B256,Company_Input!$B$5:$B$350,0))</f>
        <v>3</v>
      </c>
      <c r="E256" s="161">
        <f>INDEX(Company_Input!$X$5:X$350,MATCH(' Scheme allowance'!$B256,Company_Input!$B$5:$B$350,0))</f>
        <v>0</v>
      </c>
      <c r="F256" s="66"/>
      <c r="H256" s="66" t="str">
        <f>_xlfn.IFNA(INDEX(Ofwat_Input!$C$22:$C$31,MATCH(' Scheme allowance'!$E256,Ofwat_Input!B$22:B$31,0)),"0")</f>
        <v>0</v>
      </c>
      <c r="I256" s="66">
        <f>_xlfn.IFNA(IF($F256="Y",INDEX(Company_Input!$Z$5:$AC$298,MATCH(' Scheme allowance'!$B256,Company_Input!$B$5:$B$298,0),MATCH(I$4,Company_Input!$Z$4:$AC$4,0)),"0"),"-")*$H256</f>
        <v>0</v>
      </c>
      <c r="J256" s="66">
        <f>_xlfn.IFNA(IF($F256="Y",INDEX(Company_Input!$Z$5:$AC$298,MATCH(' Scheme allowance'!$B256,Company_Input!$B$5:$B$298,0),MATCH(J$4,Company_Input!$Z$4:$AC$4,0)),"0"),"-")*$H256</f>
        <v>0</v>
      </c>
      <c r="K256" s="66">
        <f>_xlfn.IFNA(IF($F256="Y",INDEX(Company_Input!$Z$5:$AC$298,MATCH(' Scheme allowance'!$B256,Company_Input!$B$5:$B$298,0),MATCH(K$4,Company_Input!$Z$4:$AC$4,0)),"0"),"-")*$H256</f>
        <v>0</v>
      </c>
      <c r="L256" s="66">
        <f>_xlfn.IFNA(IF($F256="Y",INDEX(Company_Input!$Z$5:$AC$298,MATCH(' Scheme allowance'!$B256,Company_Input!$B$5:$B$298,0),MATCH(L$4,Company_Input!$Z$4:$AC$4,0)),"0"),"-")*$H256</f>
        <v>0</v>
      </c>
      <c r="M256" s="66" t="str">
        <f>_xlfn.IFNA(IF($F256="Y",INDEX(Company_Input!$W$5:$W$298,MATCH(' Scheme allowance'!$B256,Company_Input!$B$5:$B$298,0),MATCH(M$4,Company_Input!$W$4,0)),"-"),"-")</f>
        <v>-</v>
      </c>
    </row>
    <row r="257" spans="2:13">
      <c r="B257" s="66" t="str">
        <f>Company_Input!B257</f>
        <v>Scheme 253</v>
      </c>
      <c r="C257" s="66" t="str">
        <f>INDEX(Company_Input!$C$5:$C$350,MATCH(' Scheme allowance'!$B257,Company_Input!$B$5:$B$350,0))</f>
        <v>£m</v>
      </c>
      <c r="D257" s="66">
        <f>INDEX(Company_Input!$D$5:$D$350,MATCH(' Scheme allowance'!$B257,Company_Input!$B$5:$B$350,0))</f>
        <v>3</v>
      </c>
      <c r="E257" s="161">
        <f>INDEX(Company_Input!$X$5:X$350,MATCH(' Scheme allowance'!$B257,Company_Input!$B$5:$B$350,0))</f>
        <v>0</v>
      </c>
      <c r="F257" s="66"/>
      <c r="H257" s="66" t="str">
        <f>_xlfn.IFNA(INDEX(Ofwat_Input!$C$22:$C$31,MATCH(' Scheme allowance'!$E257,Ofwat_Input!B$22:B$31,0)),"0")</f>
        <v>0</v>
      </c>
      <c r="I257" s="66">
        <f>_xlfn.IFNA(IF($F257="Y",INDEX(Company_Input!$Z$5:$AC$298,MATCH(' Scheme allowance'!$B257,Company_Input!$B$5:$B$298,0),MATCH(I$4,Company_Input!$Z$4:$AC$4,0)),"0"),"-")*$H257</f>
        <v>0</v>
      </c>
      <c r="J257" s="66">
        <f>_xlfn.IFNA(IF($F257="Y",INDEX(Company_Input!$Z$5:$AC$298,MATCH(' Scheme allowance'!$B257,Company_Input!$B$5:$B$298,0),MATCH(J$4,Company_Input!$Z$4:$AC$4,0)),"0"),"-")*$H257</f>
        <v>0</v>
      </c>
      <c r="K257" s="66">
        <f>_xlfn.IFNA(IF($F257="Y",INDEX(Company_Input!$Z$5:$AC$298,MATCH(' Scheme allowance'!$B257,Company_Input!$B$5:$B$298,0),MATCH(K$4,Company_Input!$Z$4:$AC$4,0)),"0"),"-")*$H257</f>
        <v>0</v>
      </c>
      <c r="L257" s="66">
        <f>_xlfn.IFNA(IF($F257="Y",INDEX(Company_Input!$Z$5:$AC$298,MATCH(' Scheme allowance'!$B257,Company_Input!$B$5:$B$298,0),MATCH(L$4,Company_Input!$Z$4:$AC$4,0)),"0"),"-")*$H257</f>
        <v>0</v>
      </c>
      <c r="M257" s="66" t="str">
        <f>_xlfn.IFNA(IF($F257="Y",INDEX(Company_Input!$W$5:$W$298,MATCH(' Scheme allowance'!$B257,Company_Input!$B$5:$B$298,0),MATCH(M$4,Company_Input!$W$4,0)),"-"),"-")</f>
        <v>-</v>
      </c>
    </row>
    <row r="258" spans="2:13">
      <c r="B258" s="66" t="str">
        <f>Company_Input!B258</f>
        <v>Scheme 254</v>
      </c>
      <c r="C258" s="66" t="str">
        <f>INDEX(Company_Input!$C$5:$C$350,MATCH(' Scheme allowance'!$B258,Company_Input!$B$5:$B$350,0))</f>
        <v>£m</v>
      </c>
      <c r="D258" s="66">
        <f>INDEX(Company_Input!$D$5:$D$350,MATCH(' Scheme allowance'!$B258,Company_Input!$B$5:$B$350,0))</f>
        <v>3</v>
      </c>
      <c r="E258" s="161">
        <f>INDEX(Company_Input!$X$5:X$350,MATCH(' Scheme allowance'!$B258,Company_Input!$B$5:$B$350,0))</f>
        <v>0</v>
      </c>
      <c r="F258" s="66"/>
      <c r="H258" s="66" t="str">
        <f>_xlfn.IFNA(INDEX(Ofwat_Input!$C$22:$C$31,MATCH(' Scheme allowance'!$E258,Ofwat_Input!B$22:B$31,0)),"0")</f>
        <v>0</v>
      </c>
      <c r="I258" s="66">
        <f>_xlfn.IFNA(IF($F258="Y",INDEX(Company_Input!$Z$5:$AC$298,MATCH(' Scheme allowance'!$B258,Company_Input!$B$5:$B$298,0),MATCH(I$4,Company_Input!$Z$4:$AC$4,0)),"0"),"-")*$H258</f>
        <v>0</v>
      </c>
      <c r="J258" s="66">
        <f>_xlfn.IFNA(IF($F258="Y",INDEX(Company_Input!$Z$5:$AC$298,MATCH(' Scheme allowance'!$B258,Company_Input!$B$5:$B$298,0),MATCH(J$4,Company_Input!$Z$4:$AC$4,0)),"0"),"-")*$H258</f>
        <v>0</v>
      </c>
      <c r="K258" s="66">
        <f>_xlfn.IFNA(IF($F258="Y",INDEX(Company_Input!$Z$5:$AC$298,MATCH(' Scheme allowance'!$B258,Company_Input!$B$5:$B$298,0),MATCH(K$4,Company_Input!$Z$4:$AC$4,0)),"0"),"-")*$H258</f>
        <v>0</v>
      </c>
      <c r="L258" s="66">
        <f>_xlfn.IFNA(IF($F258="Y",INDEX(Company_Input!$Z$5:$AC$298,MATCH(' Scheme allowance'!$B258,Company_Input!$B$5:$B$298,0),MATCH(L$4,Company_Input!$Z$4:$AC$4,0)),"0"),"-")*$H258</f>
        <v>0</v>
      </c>
      <c r="M258" s="66" t="str">
        <f>_xlfn.IFNA(IF($F258="Y",INDEX(Company_Input!$W$5:$W$298,MATCH(' Scheme allowance'!$B258,Company_Input!$B$5:$B$298,0),MATCH(M$4,Company_Input!$W$4,0)),"-"),"-")</f>
        <v>-</v>
      </c>
    </row>
    <row r="259" spans="2:13">
      <c r="B259" s="66" t="str">
        <f>Company_Input!B259</f>
        <v>Scheme 255</v>
      </c>
      <c r="C259" s="66" t="str">
        <f>INDEX(Company_Input!$C$5:$C$350,MATCH(' Scheme allowance'!$B259,Company_Input!$B$5:$B$350,0))</f>
        <v>£m</v>
      </c>
      <c r="D259" s="66">
        <f>INDEX(Company_Input!$D$5:$D$350,MATCH(' Scheme allowance'!$B259,Company_Input!$B$5:$B$350,0))</f>
        <v>3</v>
      </c>
      <c r="E259" s="161">
        <f>INDEX(Company_Input!$X$5:X$350,MATCH(' Scheme allowance'!$B259,Company_Input!$B$5:$B$350,0))</f>
        <v>0</v>
      </c>
      <c r="F259" s="66"/>
      <c r="H259" s="66" t="str">
        <f>_xlfn.IFNA(INDEX(Ofwat_Input!$C$22:$C$31,MATCH(' Scheme allowance'!$E259,Ofwat_Input!B$22:B$31,0)),"0")</f>
        <v>0</v>
      </c>
      <c r="I259" s="66">
        <f>_xlfn.IFNA(IF($F259="Y",INDEX(Company_Input!$Z$5:$AC$298,MATCH(' Scheme allowance'!$B259,Company_Input!$B$5:$B$298,0),MATCH(I$4,Company_Input!$Z$4:$AC$4,0)),"0"),"-")*$H259</f>
        <v>0</v>
      </c>
      <c r="J259" s="66">
        <f>_xlfn.IFNA(IF($F259="Y",INDEX(Company_Input!$Z$5:$AC$298,MATCH(' Scheme allowance'!$B259,Company_Input!$B$5:$B$298,0),MATCH(J$4,Company_Input!$Z$4:$AC$4,0)),"0"),"-")*$H259</f>
        <v>0</v>
      </c>
      <c r="K259" s="66">
        <f>_xlfn.IFNA(IF($F259="Y",INDEX(Company_Input!$Z$5:$AC$298,MATCH(' Scheme allowance'!$B259,Company_Input!$B$5:$B$298,0),MATCH(K$4,Company_Input!$Z$4:$AC$4,0)),"0"),"-")*$H259</f>
        <v>0</v>
      </c>
      <c r="L259" s="66">
        <f>_xlfn.IFNA(IF($F259="Y",INDEX(Company_Input!$Z$5:$AC$298,MATCH(' Scheme allowance'!$B259,Company_Input!$B$5:$B$298,0),MATCH(L$4,Company_Input!$Z$4:$AC$4,0)),"0"),"-")*$H259</f>
        <v>0</v>
      </c>
      <c r="M259" s="66" t="str">
        <f>_xlfn.IFNA(IF($F259="Y",INDEX(Company_Input!$W$5:$W$298,MATCH(' Scheme allowance'!$B259,Company_Input!$B$5:$B$298,0),MATCH(M$4,Company_Input!$W$4,0)),"-"),"-")</f>
        <v>-</v>
      </c>
    </row>
    <row r="260" spans="2:13">
      <c r="B260" s="66" t="str">
        <f>Company_Input!B260</f>
        <v>Scheme 256</v>
      </c>
      <c r="C260" s="66" t="str">
        <f>INDEX(Company_Input!$C$5:$C$350,MATCH(' Scheme allowance'!$B260,Company_Input!$B$5:$B$350,0))</f>
        <v>£m</v>
      </c>
      <c r="D260" s="66">
        <f>INDEX(Company_Input!$D$5:$D$350,MATCH(' Scheme allowance'!$B260,Company_Input!$B$5:$B$350,0))</f>
        <v>3</v>
      </c>
      <c r="E260" s="161">
        <f>INDEX(Company_Input!$X$5:X$350,MATCH(' Scheme allowance'!$B260,Company_Input!$B$5:$B$350,0))</f>
        <v>0</v>
      </c>
      <c r="F260" s="66"/>
      <c r="H260" s="66" t="str">
        <f>_xlfn.IFNA(INDEX(Ofwat_Input!$C$22:$C$31,MATCH(' Scheme allowance'!$E260,Ofwat_Input!B$22:B$31,0)),"0")</f>
        <v>0</v>
      </c>
      <c r="I260" s="66">
        <f>_xlfn.IFNA(IF($F260="Y",INDEX(Company_Input!$Z$5:$AC$298,MATCH(' Scheme allowance'!$B260,Company_Input!$B$5:$B$298,0),MATCH(I$4,Company_Input!$Z$4:$AC$4,0)),"0"),"-")*$H260</f>
        <v>0</v>
      </c>
      <c r="J260" s="66">
        <f>_xlfn.IFNA(IF($F260="Y",INDEX(Company_Input!$Z$5:$AC$298,MATCH(' Scheme allowance'!$B260,Company_Input!$B$5:$B$298,0),MATCH(J$4,Company_Input!$Z$4:$AC$4,0)),"0"),"-")*$H260</f>
        <v>0</v>
      </c>
      <c r="K260" s="66">
        <f>_xlfn.IFNA(IF($F260="Y",INDEX(Company_Input!$Z$5:$AC$298,MATCH(' Scheme allowance'!$B260,Company_Input!$B$5:$B$298,0),MATCH(K$4,Company_Input!$Z$4:$AC$4,0)),"0"),"-")*$H260</f>
        <v>0</v>
      </c>
      <c r="L260" s="66">
        <f>_xlfn.IFNA(IF($F260="Y",INDEX(Company_Input!$Z$5:$AC$298,MATCH(' Scheme allowance'!$B260,Company_Input!$B$5:$B$298,0),MATCH(L$4,Company_Input!$Z$4:$AC$4,0)),"0"),"-")*$H260</f>
        <v>0</v>
      </c>
      <c r="M260" s="66" t="str">
        <f>_xlfn.IFNA(IF($F260="Y",INDEX(Company_Input!$W$5:$W$298,MATCH(' Scheme allowance'!$B260,Company_Input!$B$5:$B$298,0),MATCH(M$4,Company_Input!$W$4,0)),"-"),"-")</f>
        <v>-</v>
      </c>
    </row>
    <row r="261" spans="2:13">
      <c r="B261" s="66" t="str">
        <f>Company_Input!B261</f>
        <v>Scheme 257</v>
      </c>
      <c r="C261" s="66" t="str">
        <f>INDEX(Company_Input!$C$5:$C$350,MATCH(' Scheme allowance'!$B261,Company_Input!$B$5:$B$350,0))</f>
        <v>£m</v>
      </c>
      <c r="D261" s="66">
        <f>INDEX(Company_Input!$D$5:$D$350,MATCH(' Scheme allowance'!$B261,Company_Input!$B$5:$B$350,0))</f>
        <v>3</v>
      </c>
      <c r="E261" s="161">
        <f>INDEX(Company_Input!$X$5:X$350,MATCH(' Scheme allowance'!$B261,Company_Input!$B$5:$B$350,0))</f>
        <v>0</v>
      </c>
      <c r="F261" s="66"/>
      <c r="H261" s="66" t="str">
        <f>_xlfn.IFNA(INDEX(Ofwat_Input!$C$22:$C$31,MATCH(' Scheme allowance'!$E261,Ofwat_Input!B$22:B$31,0)),"0")</f>
        <v>0</v>
      </c>
      <c r="I261" s="66">
        <f>_xlfn.IFNA(IF($F261="Y",INDEX(Company_Input!$Z$5:$AC$298,MATCH(' Scheme allowance'!$B261,Company_Input!$B$5:$B$298,0),MATCH(I$4,Company_Input!$Z$4:$AC$4,0)),"0"),"-")*$H261</f>
        <v>0</v>
      </c>
      <c r="J261" s="66">
        <f>_xlfn.IFNA(IF($F261="Y",INDEX(Company_Input!$Z$5:$AC$298,MATCH(' Scheme allowance'!$B261,Company_Input!$B$5:$B$298,0),MATCH(J$4,Company_Input!$Z$4:$AC$4,0)),"0"),"-")*$H261</f>
        <v>0</v>
      </c>
      <c r="K261" s="66">
        <f>_xlfn.IFNA(IF($F261="Y",INDEX(Company_Input!$Z$5:$AC$298,MATCH(' Scheme allowance'!$B261,Company_Input!$B$5:$B$298,0),MATCH(K$4,Company_Input!$Z$4:$AC$4,0)),"0"),"-")*$H261</f>
        <v>0</v>
      </c>
      <c r="L261" s="66">
        <f>_xlfn.IFNA(IF($F261="Y",INDEX(Company_Input!$Z$5:$AC$298,MATCH(' Scheme allowance'!$B261,Company_Input!$B$5:$B$298,0),MATCH(L$4,Company_Input!$Z$4:$AC$4,0)),"0"),"-")*$H261</f>
        <v>0</v>
      </c>
      <c r="M261" s="66" t="str">
        <f>_xlfn.IFNA(IF($F261="Y",INDEX(Company_Input!$W$5:$W$298,MATCH(' Scheme allowance'!$B261,Company_Input!$B$5:$B$298,0),MATCH(M$4,Company_Input!$W$4,0)),"-"),"-")</f>
        <v>-</v>
      </c>
    </row>
    <row r="262" spans="2:13">
      <c r="B262" s="66" t="str">
        <f>Company_Input!B262</f>
        <v>Scheme 258</v>
      </c>
      <c r="C262" s="66" t="str">
        <f>INDEX(Company_Input!$C$5:$C$350,MATCH(' Scheme allowance'!$B262,Company_Input!$B$5:$B$350,0))</f>
        <v>£m</v>
      </c>
      <c r="D262" s="66">
        <f>INDEX(Company_Input!$D$5:$D$350,MATCH(' Scheme allowance'!$B262,Company_Input!$B$5:$B$350,0))</f>
        <v>3</v>
      </c>
      <c r="E262" s="161">
        <f>INDEX(Company_Input!$X$5:X$350,MATCH(' Scheme allowance'!$B262,Company_Input!$B$5:$B$350,0))</f>
        <v>0</v>
      </c>
      <c r="F262" s="66"/>
      <c r="H262" s="66" t="str">
        <f>_xlfn.IFNA(INDEX(Ofwat_Input!$C$22:$C$31,MATCH(' Scheme allowance'!$E262,Ofwat_Input!B$22:B$31,0)),"0")</f>
        <v>0</v>
      </c>
      <c r="I262" s="66">
        <f>_xlfn.IFNA(IF($F262="Y",INDEX(Company_Input!$Z$5:$AC$298,MATCH(' Scheme allowance'!$B262,Company_Input!$B$5:$B$298,0),MATCH(I$4,Company_Input!$Z$4:$AC$4,0)),"0"),"-")*$H262</f>
        <v>0</v>
      </c>
      <c r="J262" s="66">
        <f>_xlfn.IFNA(IF($F262="Y",INDEX(Company_Input!$Z$5:$AC$298,MATCH(' Scheme allowance'!$B262,Company_Input!$B$5:$B$298,0),MATCH(J$4,Company_Input!$Z$4:$AC$4,0)),"0"),"-")*$H262</f>
        <v>0</v>
      </c>
      <c r="K262" s="66">
        <f>_xlfn.IFNA(IF($F262="Y",INDEX(Company_Input!$Z$5:$AC$298,MATCH(' Scheme allowance'!$B262,Company_Input!$B$5:$B$298,0),MATCH(K$4,Company_Input!$Z$4:$AC$4,0)),"0"),"-")*$H262</f>
        <v>0</v>
      </c>
      <c r="L262" s="66">
        <f>_xlfn.IFNA(IF($F262="Y",INDEX(Company_Input!$Z$5:$AC$298,MATCH(' Scheme allowance'!$B262,Company_Input!$B$5:$B$298,0),MATCH(L$4,Company_Input!$Z$4:$AC$4,0)),"0"),"-")*$H262</f>
        <v>0</v>
      </c>
      <c r="M262" s="66" t="str">
        <f>_xlfn.IFNA(IF($F262="Y",INDEX(Company_Input!$W$5:$W$298,MATCH(' Scheme allowance'!$B262,Company_Input!$B$5:$B$298,0),MATCH(M$4,Company_Input!$W$4,0)),"-"),"-")</f>
        <v>-</v>
      </c>
    </row>
    <row r="263" spans="2:13">
      <c r="B263" s="66" t="str">
        <f>Company_Input!B263</f>
        <v>Scheme 259</v>
      </c>
      <c r="C263" s="66" t="str">
        <f>INDEX(Company_Input!$C$5:$C$350,MATCH(' Scheme allowance'!$B263,Company_Input!$B$5:$B$350,0))</f>
        <v>£m</v>
      </c>
      <c r="D263" s="66">
        <f>INDEX(Company_Input!$D$5:$D$350,MATCH(' Scheme allowance'!$B263,Company_Input!$B$5:$B$350,0))</f>
        <v>3</v>
      </c>
      <c r="E263" s="161">
        <f>INDEX(Company_Input!$X$5:X$350,MATCH(' Scheme allowance'!$B263,Company_Input!$B$5:$B$350,0))</f>
        <v>0</v>
      </c>
      <c r="F263" s="66"/>
      <c r="H263" s="66" t="str">
        <f>_xlfn.IFNA(INDEX(Ofwat_Input!$C$22:$C$31,MATCH(' Scheme allowance'!$E263,Ofwat_Input!B$22:B$31,0)),"0")</f>
        <v>0</v>
      </c>
      <c r="I263" s="66">
        <f>_xlfn.IFNA(IF($F263="Y",INDEX(Company_Input!$Z$5:$AC$298,MATCH(' Scheme allowance'!$B263,Company_Input!$B$5:$B$298,0),MATCH(I$4,Company_Input!$Z$4:$AC$4,0)),"0"),"-")*$H263</f>
        <v>0</v>
      </c>
      <c r="J263" s="66">
        <f>_xlfn.IFNA(IF($F263="Y",INDEX(Company_Input!$Z$5:$AC$298,MATCH(' Scheme allowance'!$B263,Company_Input!$B$5:$B$298,0),MATCH(J$4,Company_Input!$Z$4:$AC$4,0)),"0"),"-")*$H263</f>
        <v>0</v>
      </c>
      <c r="K263" s="66">
        <f>_xlfn.IFNA(IF($F263="Y",INDEX(Company_Input!$Z$5:$AC$298,MATCH(' Scheme allowance'!$B263,Company_Input!$B$5:$B$298,0),MATCH(K$4,Company_Input!$Z$4:$AC$4,0)),"0"),"-")*$H263</f>
        <v>0</v>
      </c>
      <c r="L263" s="66">
        <f>_xlfn.IFNA(IF($F263="Y",INDEX(Company_Input!$Z$5:$AC$298,MATCH(' Scheme allowance'!$B263,Company_Input!$B$5:$B$298,0),MATCH(L$4,Company_Input!$Z$4:$AC$4,0)),"0"),"-")*$H263</f>
        <v>0</v>
      </c>
      <c r="M263" s="66" t="str">
        <f>_xlfn.IFNA(IF($F263="Y",INDEX(Company_Input!$W$5:$W$298,MATCH(' Scheme allowance'!$B263,Company_Input!$B$5:$B$298,0),MATCH(M$4,Company_Input!$W$4,0)),"-"),"-")</f>
        <v>-</v>
      </c>
    </row>
    <row r="264" spans="2:13">
      <c r="B264" s="66" t="str">
        <f>Company_Input!B264</f>
        <v>Scheme 260</v>
      </c>
      <c r="C264" s="66" t="str">
        <f>INDEX(Company_Input!$C$5:$C$350,MATCH(' Scheme allowance'!$B264,Company_Input!$B$5:$B$350,0))</f>
        <v>£m</v>
      </c>
      <c r="D264" s="66">
        <f>INDEX(Company_Input!$D$5:$D$350,MATCH(' Scheme allowance'!$B264,Company_Input!$B$5:$B$350,0))</f>
        <v>3</v>
      </c>
      <c r="E264" s="161">
        <f>INDEX(Company_Input!$X$5:X$350,MATCH(' Scheme allowance'!$B264,Company_Input!$B$5:$B$350,0))</f>
        <v>0</v>
      </c>
      <c r="F264" s="66"/>
      <c r="H264" s="66" t="str">
        <f>_xlfn.IFNA(INDEX(Ofwat_Input!$C$22:$C$31,MATCH(' Scheme allowance'!$E264,Ofwat_Input!B$22:B$31,0)),"0")</f>
        <v>0</v>
      </c>
      <c r="I264" s="66">
        <f>_xlfn.IFNA(IF($F264="Y",INDEX(Company_Input!$Z$5:$AC$298,MATCH(' Scheme allowance'!$B264,Company_Input!$B$5:$B$298,0),MATCH(I$4,Company_Input!$Z$4:$AC$4,0)),"0"),"-")*$H264</f>
        <v>0</v>
      </c>
      <c r="J264" s="66">
        <f>_xlfn.IFNA(IF($F264="Y",INDEX(Company_Input!$Z$5:$AC$298,MATCH(' Scheme allowance'!$B264,Company_Input!$B$5:$B$298,0),MATCH(J$4,Company_Input!$Z$4:$AC$4,0)),"0"),"-")*$H264</f>
        <v>0</v>
      </c>
      <c r="K264" s="66">
        <f>_xlfn.IFNA(IF($F264="Y",INDEX(Company_Input!$Z$5:$AC$298,MATCH(' Scheme allowance'!$B264,Company_Input!$B$5:$B$298,0),MATCH(K$4,Company_Input!$Z$4:$AC$4,0)),"0"),"-")*$H264</f>
        <v>0</v>
      </c>
      <c r="L264" s="66">
        <f>_xlfn.IFNA(IF($F264="Y",INDEX(Company_Input!$Z$5:$AC$298,MATCH(' Scheme allowance'!$B264,Company_Input!$B$5:$B$298,0),MATCH(L$4,Company_Input!$Z$4:$AC$4,0)),"0"),"-")*$H264</f>
        <v>0</v>
      </c>
      <c r="M264" s="66" t="str">
        <f>_xlfn.IFNA(IF($F264="Y",INDEX(Company_Input!$W$5:$W$298,MATCH(' Scheme allowance'!$B264,Company_Input!$B$5:$B$298,0),MATCH(M$4,Company_Input!$W$4,0)),"-"),"-")</f>
        <v>-</v>
      </c>
    </row>
    <row r="265" spans="2:13">
      <c r="B265" s="66" t="str">
        <f>Company_Input!B265</f>
        <v>Scheme 261</v>
      </c>
      <c r="C265" s="66" t="str">
        <f>INDEX(Company_Input!$C$5:$C$350,MATCH(' Scheme allowance'!$B265,Company_Input!$B$5:$B$350,0))</f>
        <v>£m</v>
      </c>
      <c r="D265" s="66">
        <f>INDEX(Company_Input!$D$5:$D$350,MATCH(' Scheme allowance'!$B265,Company_Input!$B$5:$B$350,0))</f>
        <v>3</v>
      </c>
      <c r="E265" s="161">
        <f>INDEX(Company_Input!$X$5:X$350,MATCH(' Scheme allowance'!$B265,Company_Input!$B$5:$B$350,0))</f>
        <v>0</v>
      </c>
      <c r="F265" s="66"/>
      <c r="H265" s="66" t="str">
        <f>_xlfn.IFNA(INDEX(Ofwat_Input!$C$22:$C$31,MATCH(' Scheme allowance'!$E265,Ofwat_Input!B$22:B$31,0)),"0")</f>
        <v>0</v>
      </c>
      <c r="I265" s="66">
        <f>_xlfn.IFNA(IF($F265="Y",INDEX(Company_Input!$Z$5:$AC$298,MATCH(' Scheme allowance'!$B265,Company_Input!$B$5:$B$298,0),MATCH(I$4,Company_Input!$Z$4:$AC$4,0)),"0"),"-")*$H265</f>
        <v>0</v>
      </c>
      <c r="J265" s="66">
        <f>_xlfn.IFNA(IF($F265="Y",INDEX(Company_Input!$Z$5:$AC$298,MATCH(' Scheme allowance'!$B265,Company_Input!$B$5:$B$298,0),MATCH(J$4,Company_Input!$Z$4:$AC$4,0)),"0"),"-")*$H265</f>
        <v>0</v>
      </c>
      <c r="K265" s="66">
        <f>_xlfn.IFNA(IF($F265="Y",INDEX(Company_Input!$Z$5:$AC$298,MATCH(' Scheme allowance'!$B265,Company_Input!$B$5:$B$298,0),MATCH(K$4,Company_Input!$Z$4:$AC$4,0)),"0"),"-")*$H265</f>
        <v>0</v>
      </c>
      <c r="L265" s="66">
        <f>_xlfn.IFNA(IF($F265="Y",INDEX(Company_Input!$Z$5:$AC$298,MATCH(' Scheme allowance'!$B265,Company_Input!$B$5:$B$298,0),MATCH(L$4,Company_Input!$Z$4:$AC$4,0)),"0"),"-")*$H265</f>
        <v>0</v>
      </c>
      <c r="M265" s="66" t="str">
        <f>_xlfn.IFNA(IF($F265="Y",INDEX(Company_Input!$W$5:$W$298,MATCH(' Scheme allowance'!$B265,Company_Input!$B$5:$B$298,0),MATCH(M$4,Company_Input!$W$4,0)),"-"),"-")</f>
        <v>-</v>
      </c>
    </row>
    <row r="266" spans="2:13">
      <c r="B266" s="66" t="str">
        <f>Company_Input!B266</f>
        <v>Scheme 262</v>
      </c>
      <c r="C266" s="66" t="str">
        <f>INDEX(Company_Input!$C$5:$C$350,MATCH(' Scheme allowance'!$B266,Company_Input!$B$5:$B$350,0))</f>
        <v>£m</v>
      </c>
      <c r="D266" s="66">
        <f>INDEX(Company_Input!$D$5:$D$350,MATCH(' Scheme allowance'!$B266,Company_Input!$B$5:$B$350,0))</f>
        <v>3</v>
      </c>
      <c r="E266" s="161">
        <f>INDEX(Company_Input!$X$5:X$350,MATCH(' Scheme allowance'!$B266,Company_Input!$B$5:$B$350,0))</f>
        <v>0</v>
      </c>
      <c r="F266" s="66"/>
      <c r="H266" s="66" t="str">
        <f>_xlfn.IFNA(INDEX(Ofwat_Input!$C$22:$C$31,MATCH(' Scheme allowance'!$E266,Ofwat_Input!B$22:B$31,0)),"0")</f>
        <v>0</v>
      </c>
      <c r="I266" s="66">
        <f>_xlfn.IFNA(IF($F266="Y",INDEX(Company_Input!$Z$5:$AC$298,MATCH(' Scheme allowance'!$B266,Company_Input!$B$5:$B$298,0),MATCH(I$4,Company_Input!$Z$4:$AC$4,0)),"0"),"-")*$H266</f>
        <v>0</v>
      </c>
      <c r="J266" s="66">
        <f>_xlfn.IFNA(IF($F266="Y",INDEX(Company_Input!$Z$5:$AC$298,MATCH(' Scheme allowance'!$B266,Company_Input!$B$5:$B$298,0),MATCH(J$4,Company_Input!$Z$4:$AC$4,0)),"0"),"-")*$H266</f>
        <v>0</v>
      </c>
      <c r="K266" s="66">
        <f>_xlfn.IFNA(IF($F266="Y",INDEX(Company_Input!$Z$5:$AC$298,MATCH(' Scheme allowance'!$B266,Company_Input!$B$5:$B$298,0),MATCH(K$4,Company_Input!$Z$4:$AC$4,0)),"0"),"-")*$H266</f>
        <v>0</v>
      </c>
      <c r="L266" s="66">
        <f>_xlfn.IFNA(IF($F266="Y",INDEX(Company_Input!$Z$5:$AC$298,MATCH(' Scheme allowance'!$B266,Company_Input!$B$5:$B$298,0),MATCH(L$4,Company_Input!$Z$4:$AC$4,0)),"0"),"-")*$H266</f>
        <v>0</v>
      </c>
      <c r="M266" s="66" t="str">
        <f>_xlfn.IFNA(IF($F266="Y",INDEX(Company_Input!$W$5:$W$298,MATCH(' Scheme allowance'!$B266,Company_Input!$B$5:$B$298,0),MATCH(M$4,Company_Input!$W$4,0)),"-"),"-")</f>
        <v>-</v>
      </c>
    </row>
    <row r="267" spans="2:13">
      <c r="B267" s="66" t="str">
        <f>Company_Input!B267</f>
        <v>Scheme 263</v>
      </c>
      <c r="C267" s="66" t="str">
        <f>INDEX(Company_Input!$C$5:$C$350,MATCH(' Scheme allowance'!$B267,Company_Input!$B$5:$B$350,0))</f>
        <v>£m</v>
      </c>
      <c r="D267" s="66">
        <f>INDEX(Company_Input!$D$5:$D$350,MATCH(' Scheme allowance'!$B267,Company_Input!$B$5:$B$350,0))</f>
        <v>3</v>
      </c>
      <c r="E267" s="161">
        <f>INDEX(Company_Input!$X$5:X$350,MATCH(' Scheme allowance'!$B267,Company_Input!$B$5:$B$350,0))</f>
        <v>0</v>
      </c>
      <c r="F267" s="66"/>
      <c r="H267" s="66" t="str">
        <f>_xlfn.IFNA(INDEX(Ofwat_Input!$C$22:$C$31,MATCH(' Scheme allowance'!$E267,Ofwat_Input!B$22:B$31,0)),"0")</f>
        <v>0</v>
      </c>
      <c r="I267" s="66">
        <f>_xlfn.IFNA(IF($F267="Y",INDEX(Company_Input!$Z$5:$AC$298,MATCH(' Scheme allowance'!$B267,Company_Input!$B$5:$B$298,0),MATCH(I$4,Company_Input!$Z$4:$AC$4,0)),"0"),"-")*$H267</f>
        <v>0</v>
      </c>
      <c r="J267" s="66">
        <f>_xlfn.IFNA(IF($F267="Y",INDEX(Company_Input!$Z$5:$AC$298,MATCH(' Scheme allowance'!$B267,Company_Input!$B$5:$B$298,0),MATCH(J$4,Company_Input!$Z$4:$AC$4,0)),"0"),"-")*$H267</f>
        <v>0</v>
      </c>
      <c r="K267" s="66">
        <f>_xlfn.IFNA(IF($F267="Y",INDEX(Company_Input!$Z$5:$AC$298,MATCH(' Scheme allowance'!$B267,Company_Input!$B$5:$B$298,0),MATCH(K$4,Company_Input!$Z$4:$AC$4,0)),"0"),"-")*$H267</f>
        <v>0</v>
      </c>
      <c r="L267" s="66">
        <f>_xlfn.IFNA(IF($F267="Y",INDEX(Company_Input!$Z$5:$AC$298,MATCH(' Scheme allowance'!$B267,Company_Input!$B$5:$B$298,0),MATCH(L$4,Company_Input!$Z$4:$AC$4,0)),"0"),"-")*$H267</f>
        <v>0</v>
      </c>
      <c r="M267" s="66" t="str">
        <f>_xlfn.IFNA(IF($F267="Y",INDEX(Company_Input!$W$5:$W$298,MATCH(' Scheme allowance'!$B267,Company_Input!$B$5:$B$298,0),MATCH(M$4,Company_Input!$W$4,0)),"-"),"-")</f>
        <v>-</v>
      </c>
    </row>
    <row r="268" spans="2:13">
      <c r="B268" s="66" t="str">
        <f>Company_Input!B268</f>
        <v>Scheme 264</v>
      </c>
      <c r="C268" s="66" t="str">
        <f>INDEX(Company_Input!$C$5:$C$350,MATCH(' Scheme allowance'!$B268,Company_Input!$B$5:$B$350,0))</f>
        <v>£m</v>
      </c>
      <c r="D268" s="66">
        <f>INDEX(Company_Input!$D$5:$D$350,MATCH(' Scheme allowance'!$B268,Company_Input!$B$5:$B$350,0))</f>
        <v>3</v>
      </c>
      <c r="E268" s="161">
        <f>INDEX(Company_Input!$X$5:X$350,MATCH(' Scheme allowance'!$B268,Company_Input!$B$5:$B$350,0))</f>
        <v>0</v>
      </c>
      <c r="F268" s="66"/>
      <c r="H268" s="66" t="str">
        <f>_xlfn.IFNA(INDEX(Ofwat_Input!$C$22:$C$31,MATCH(' Scheme allowance'!$E268,Ofwat_Input!B$22:B$31,0)),"0")</f>
        <v>0</v>
      </c>
      <c r="I268" s="66">
        <f>_xlfn.IFNA(IF($F268="Y",INDEX(Company_Input!$Z$5:$AC$298,MATCH(' Scheme allowance'!$B268,Company_Input!$B$5:$B$298,0),MATCH(I$4,Company_Input!$Z$4:$AC$4,0)),"0"),"-")*$H268</f>
        <v>0</v>
      </c>
      <c r="J268" s="66">
        <f>_xlfn.IFNA(IF($F268="Y",INDEX(Company_Input!$Z$5:$AC$298,MATCH(' Scheme allowance'!$B268,Company_Input!$B$5:$B$298,0),MATCH(J$4,Company_Input!$Z$4:$AC$4,0)),"0"),"-")*$H268</f>
        <v>0</v>
      </c>
      <c r="K268" s="66">
        <f>_xlfn.IFNA(IF($F268="Y",INDEX(Company_Input!$Z$5:$AC$298,MATCH(' Scheme allowance'!$B268,Company_Input!$B$5:$B$298,0),MATCH(K$4,Company_Input!$Z$4:$AC$4,0)),"0"),"-")*$H268</f>
        <v>0</v>
      </c>
      <c r="L268" s="66">
        <f>_xlfn.IFNA(IF($F268="Y",INDEX(Company_Input!$Z$5:$AC$298,MATCH(' Scheme allowance'!$B268,Company_Input!$B$5:$B$298,0),MATCH(L$4,Company_Input!$Z$4:$AC$4,0)),"0"),"-")*$H268</f>
        <v>0</v>
      </c>
      <c r="M268" s="66" t="str">
        <f>_xlfn.IFNA(IF($F268="Y",INDEX(Company_Input!$W$5:$W$298,MATCH(' Scheme allowance'!$B268,Company_Input!$B$5:$B$298,0),MATCH(M$4,Company_Input!$W$4,0)),"-"),"-")</f>
        <v>-</v>
      </c>
    </row>
    <row r="269" spans="2:13">
      <c r="B269" s="66" t="str">
        <f>Company_Input!B269</f>
        <v>Scheme 265</v>
      </c>
      <c r="C269" s="66" t="str">
        <f>INDEX(Company_Input!$C$5:$C$350,MATCH(' Scheme allowance'!$B269,Company_Input!$B$5:$B$350,0))</f>
        <v>£m</v>
      </c>
      <c r="D269" s="66">
        <f>INDEX(Company_Input!$D$5:$D$350,MATCH(' Scheme allowance'!$B269,Company_Input!$B$5:$B$350,0))</f>
        <v>3</v>
      </c>
      <c r="E269" s="161">
        <f>INDEX(Company_Input!$X$5:X$350,MATCH(' Scheme allowance'!$B269,Company_Input!$B$5:$B$350,0))</f>
        <v>0</v>
      </c>
      <c r="F269" s="66"/>
      <c r="H269" s="66" t="str">
        <f>_xlfn.IFNA(INDEX(Ofwat_Input!$C$22:$C$31,MATCH(' Scheme allowance'!$E269,Ofwat_Input!B$22:B$31,0)),"0")</f>
        <v>0</v>
      </c>
      <c r="I269" s="66">
        <f>_xlfn.IFNA(IF($F269="Y",INDEX(Company_Input!$Z$5:$AC$298,MATCH(' Scheme allowance'!$B269,Company_Input!$B$5:$B$298,0),MATCH(I$4,Company_Input!$Z$4:$AC$4,0)),"0"),"-")*$H269</f>
        <v>0</v>
      </c>
      <c r="J269" s="66">
        <f>_xlfn.IFNA(IF($F269="Y",INDEX(Company_Input!$Z$5:$AC$298,MATCH(' Scheme allowance'!$B269,Company_Input!$B$5:$B$298,0),MATCH(J$4,Company_Input!$Z$4:$AC$4,0)),"0"),"-")*$H269</f>
        <v>0</v>
      </c>
      <c r="K269" s="66">
        <f>_xlfn.IFNA(IF($F269="Y",INDEX(Company_Input!$Z$5:$AC$298,MATCH(' Scheme allowance'!$B269,Company_Input!$B$5:$B$298,0),MATCH(K$4,Company_Input!$Z$4:$AC$4,0)),"0"),"-")*$H269</f>
        <v>0</v>
      </c>
      <c r="L269" s="66">
        <f>_xlfn.IFNA(IF($F269="Y",INDEX(Company_Input!$Z$5:$AC$298,MATCH(' Scheme allowance'!$B269,Company_Input!$B$5:$B$298,0),MATCH(L$4,Company_Input!$Z$4:$AC$4,0)),"0"),"-")*$H269</f>
        <v>0</v>
      </c>
      <c r="M269" s="66" t="str">
        <f>_xlfn.IFNA(IF($F269="Y",INDEX(Company_Input!$W$5:$W$298,MATCH(' Scheme allowance'!$B269,Company_Input!$B$5:$B$298,0),MATCH(M$4,Company_Input!$W$4,0)),"-"),"-")</f>
        <v>-</v>
      </c>
    </row>
    <row r="270" spans="2:13">
      <c r="B270" s="66" t="str">
        <f>Company_Input!B270</f>
        <v>Scheme 266</v>
      </c>
      <c r="C270" s="66" t="str">
        <f>INDEX(Company_Input!$C$5:$C$350,MATCH(' Scheme allowance'!$B270,Company_Input!$B$5:$B$350,0))</f>
        <v>£m</v>
      </c>
      <c r="D270" s="66">
        <f>INDEX(Company_Input!$D$5:$D$350,MATCH(' Scheme allowance'!$B270,Company_Input!$B$5:$B$350,0))</f>
        <v>3</v>
      </c>
      <c r="E270" s="161">
        <f>INDEX(Company_Input!$X$5:X$350,MATCH(' Scheme allowance'!$B270,Company_Input!$B$5:$B$350,0))</f>
        <v>0</v>
      </c>
      <c r="F270" s="66"/>
      <c r="H270" s="66" t="str">
        <f>_xlfn.IFNA(INDEX(Ofwat_Input!$C$22:$C$31,MATCH(' Scheme allowance'!$E270,Ofwat_Input!B$22:B$31,0)),"0")</f>
        <v>0</v>
      </c>
      <c r="I270" s="66">
        <f>_xlfn.IFNA(IF($F270="Y",INDEX(Company_Input!$Z$5:$AC$298,MATCH(' Scheme allowance'!$B270,Company_Input!$B$5:$B$298,0),MATCH(I$4,Company_Input!$Z$4:$AC$4,0)),"0"),"-")*$H270</f>
        <v>0</v>
      </c>
      <c r="J270" s="66">
        <f>_xlfn.IFNA(IF($F270="Y",INDEX(Company_Input!$Z$5:$AC$298,MATCH(' Scheme allowance'!$B270,Company_Input!$B$5:$B$298,0),MATCH(J$4,Company_Input!$Z$4:$AC$4,0)),"0"),"-")*$H270</f>
        <v>0</v>
      </c>
      <c r="K270" s="66">
        <f>_xlfn.IFNA(IF($F270="Y",INDEX(Company_Input!$Z$5:$AC$298,MATCH(' Scheme allowance'!$B270,Company_Input!$B$5:$B$298,0),MATCH(K$4,Company_Input!$Z$4:$AC$4,0)),"0"),"-")*$H270</f>
        <v>0</v>
      </c>
      <c r="L270" s="66">
        <f>_xlfn.IFNA(IF($F270="Y",INDEX(Company_Input!$Z$5:$AC$298,MATCH(' Scheme allowance'!$B270,Company_Input!$B$5:$B$298,0),MATCH(L$4,Company_Input!$Z$4:$AC$4,0)),"0"),"-")*$H270</f>
        <v>0</v>
      </c>
      <c r="M270" s="66" t="str">
        <f>_xlfn.IFNA(IF($F270="Y",INDEX(Company_Input!$W$5:$W$298,MATCH(' Scheme allowance'!$B270,Company_Input!$B$5:$B$298,0),MATCH(M$4,Company_Input!$W$4,0)),"-"),"-")</f>
        <v>-</v>
      </c>
    </row>
    <row r="271" spans="2:13">
      <c r="B271" s="66" t="str">
        <f>Company_Input!B271</f>
        <v>Scheme 267</v>
      </c>
      <c r="C271" s="66" t="str">
        <f>INDEX(Company_Input!$C$5:$C$350,MATCH(' Scheme allowance'!$B271,Company_Input!$B$5:$B$350,0))</f>
        <v>£m</v>
      </c>
      <c r="D271" s="66">
        <f>INDEX(Company_Input!$D$5:$D$350,MATCH(' Scheme allowance'!$B271,Company_Input!$B$5:$B$350,0))</f>
        <v>3</v>
      </c>
      <c r="E271" s="161">
        <f>INDEX(Company_Input!$X$5:X$350,MATCH(' Scheme allowance'!$B271,Company_Input!$B$5:$B$350,0))</f>
        <v>0</v>
      </c>
      <c r="F271" s="66"/>
      <c r="H271" s="66" t="str">
        <f>_xlfn.IFNA(INDEX(Ofwat_Input!$C$22:$C$31,MATCH(' Scheme allowance'!$E271,Ofwat_Input!B$22:B$31,0)),"0")</f>
        <v>0</v>
      </c>
      <c r="I271" s="66">
        <f>_xlfn.IFNA(IF($F271="Y",INDEX(Company_Input!$Z$5:$AC$298,MATCH(' Scheme allowance'!$B271,Company_Input!$B$5:$B$298,0),MATCH(I$4,Company_Input!$Z$4:$AC$4,0)),"0"),"-")*$H271</f>
        <v>0</v>
      </c>
      <c r="J271" s="66">
        <f>_xlfn.IFNA(IF($F271="Y",INDEX(Company_Input!$Z$5:$AC$298,MATCH(' Scheme allowance'!$B271,Company_Input!$B$5:$B$298,0),MATCH(J$4,Company_Input!$Z$4:$AC$4,0)),"0"),"-")*$H271</f>
        <v>0</v>
      </c>
      <c r="K271" s="66">
        <f>_xlfn.IFNA(IF($F271="Y",INDEX(Company_Input!$Z$5:$AC$298,MATCH(' Scheme allowance'!$B271,Company_Input!$B$5:$B$298,0),MATCH(K$4,Company_Input!$Z$4:$AC$4,0)),"0"),"-")*$H271</f>
        <v>0</v>
      </c>
      <c r="L271" s="66">
        <f>_xlfn.IFNA(IF($F271="Y",INDEX(Company_Input!$Z$5:$AC$298,MATCH(' Scheme allowance'!$B271,Company_Input!$B$5:$B$298,0),MATCH(L$4,Company_Input!$Z$4:$AC$4,0)),"0"),"-")*$H271</f>
        <v>0</v>
      </c>
      <c r="M271" s="66" t="str">
        <f>_xlfn.IFNA(IF($F271="Y",INDEX(Company_Input!$W$5:$W$298,MATCH(' Scheme allowance'!$B271,Company_Input!$B$5:$B$298,0),MATCH(M$4,Company_Input!$W$4,0)),"-"),"-")</f>
        <v>-</v>
      </c>
    </row>
    <row r="272" spans="2:13">
      <c r="B272" s="66" t="str">
        <f>Company_Input!B272</f>
        <v>Scheme 268</v>
      </c>
      <c r="C272" s="66" t="str">
        <f>INDEX(Company_Input!$C$5:$C$350,MATCH(' Scheme allowance'!$B272,Company_Input!$B$5:$B$350,0))</f>
        <v>£m</v>
      </c>
      <c r="D272" s="66">
        <f>INDEX(Company_Input!$D$5:$D$350,MATCH(' Scheme allowance'!$B272,Company_Input!$B$5:$B$350,0))</f>
        <v>3</v>
      </c>
      <c r="E272" s="161">
        <f>INDEX(Company_Input!$X$5:X$350,MATCH(' Scheme allowance'!$B272,Company_Input!$B$5:$B$350,0))</f>
        <v>0</v>
      </c>
      <c r="F272" s="66"/>
      <c r="H272" s="66" t="str">
        <f>_xlfn.IFNA(INDEX(Ofwat_Input!$C$22:$C$31,MATCH(' Scheme allowance'!$E272,Ofwat_Input!B$22:B$31,0)),"0")</f>
        <v>0</v>
      </c>
      <c r="I272" s="66">
        <f>_xlfn.IFNA(IF($F272="Y",INDEX(Company_Input!$Z$5:$AC$298,MATCH(' Scheme allowance'!$B272,Company_Input!$B$5:$B$298,0),MATCH(I$4,Company_Input!$Z$4:$AC$4,0)),"0"),"-")*$H272</f>
        <v>0</v>
      </c>
      <c r="J272" s="66">
        <f>_xlfn.IFNA(IF($F272="Y",INDEX(Company_Input!$Z$5:$AC$298,MATCH(' Scheme allowance'!$B272,Company_Input!$B$5:$B$298,0),MATCH(J$4,Company_Input!$Z$4:$AC$4,0)),"0"),"-")*$H272</f>
        <v>0</v>
      </c>
      <c r="K272" s="66">
        <f>_xlfn.IFNA(IF($F272="Y",INDEX(Company_Input!$Z$5:$AC$298,MATCH(' Scheme allowance'!$B272,Company_Input!$B$5:$B$298,0),MATCH(K$4,Company_Input!$Z$4:$AC$4,0)),"0"),"-")*$H272</f>
        <v>0</v>
      </c>
      <c r="L272" s="66">
        <f>_xlfn.IFNA(IF($F272="Y",INDEX(Company_Input!$Z$5:$AC$298,MATCH(' Scheme allowance'!$B272,Company_Input!$B$5:$B$298,0),MATCH(L$4,Company_Input!$Z$4:$AC$4,0)),"0"),"-")*$H272</f>
        <v>0</v>
      </c>
      <c r="M272" s="66" t="str">
        <f>_xlfn.IFNA(IF($F272="Y",INDEX(Company_Input!$W$5:$W$298,MATCH(' Scheme allowance'!$B272,Company_Input!$B$5:$B$298,0),MATCH(M$4,Company_Input!$W$4,0)),"-"),"-")</f>
        <v>-</v>
      </c>
    </row>
    <row r="273" spans="2:13">
      <c r="B273" s="66" t="str">
        <f>Company_Input!B273</f>
        <v>Scheme 269</v>
      </c>
      <c r="C273" s="66" t="str">
        <f>INDEX(Company_Input!$C$5:$C$350,MATCH(' Scheme allowance'!$B273,Company_Input!$B$5:$B$350,0))</f>
        <v>£m</v>
      </c>
      <c r="D273" s="66">
        <f>INDEX(Company_Input!$D$5:$D$350,MATCH(' Scheme allowance'!$B273,Company_Input!$B$5:$B$350,0))</f>
        <v>3</v>
      </c>
      <c r="E273" s="161">
        <f>INDEX(Company_Input!$X$5:X$350,MATCH(' Scheme allowance'!$B273,Company_Input!$B$5:$B$350,0))</f>
        <v>0</v>
      </c>
      <c r="F273" s="66"/>
      <c r="H273" s="66" t="str">
        <f>_xlfn.IFNA(INDEX(Ofwat_Input!$C$22:$C$31,MATCH(' Scheme allowance'!$E273,Ofwat_Input!B$22:B$31,0)),"0")</f>
        <v>0</v>
      </c>
      <c r="I273" s="66">
        <f>_xlfn.IFNA(IF($F273="Y",INDEX(Company_Input!$Z$5:$AC$298,MATCH(' Scheme allowance'!$B273,Company_Input!$B$5:$B$298,0),MATCH(I$4,Company_Input!$Z$4:$AC$4,0)),"0"),"-")*$H273</f>
        <v>0</v>
      </c>
      <c r="J273" s="66">
        <f>_xlfn.IFNA(IF($F273="Y",INDEX(Company_Input!$Z$5:$AC$298,MATCH(' Scheme allowance'!$B273,Company_Input!$B$5:$B$298,0),MATCH(J$4,Company_Input!$Z$4:$AC$4,0)),"0"),"-")*$H273</f>
        <v>0</v>
      </c>
      <c r="K273" s="66">
        <f>_xlfn.IFNA(IF($F273="Y",INDEX(Company_Input!$Z$5:$AC$298,MATCH(' Scheme allowance'!$B273,Company_Input!$B$5:$B$298,0),MATCH(K$4,Company_Input!$Z$4:$AC$4,0)),"0"),"-")*$H273</f>
        <v>0</v>
      </c>
      <c r="L273" s="66">
        <f>_xlfn.IFNA(IF($F273="Y",INDEX(Company_Input!$Z$5:$AC$298,MATCH(' Scheme allowance'!$B273,Company_Input!$B$5:$B$298,0),MATCH(L$4,Company_Input!$Z$4:$AC$4,0)),"0"),"-")*$H273</f>
        <v>0</v>
      </c>
      <c r="M273" s="66" t="str">
        <f>_xlfn.IFNA(IF($F273="Y",INDEX(Company_Input!$W$5:$W$298,MATCH(' Scheme allowance'!$B273,Company_Input!$B$5:$B$298,0),MATCH(M$4,Company_Input!$W$4,0)),"-"),"-")</f>
        <v>-</v>
      </c>
    </row>
    <row r="274" spans="2:13">
      <c r="B274" s="66" t="str">
        <f>Company_Input!B274</f>
        <v>Scheme 270</v>
      </c>
      <c r="C274" s="66" t="str">
        <f>INDEX(Company_Input!$C$5:$C$350,MATCH(' Scheme allowance'!$B274,Company_Input!$B$5:$B$350,0))</f>
        <v>£m</v>
      </c>
      <c r="D274" s="66">
        <f>INDEX(Company_Input!$D$5:$D$350,MATCH(' Scheme allowance'!$B274,Company_Input!$B$5:$B$350,0))</f>
        <v>3</v>
      </c>
      <c r="E274" s="161">
        <f>INDEX(Company_Input!$X$5:X$350,MATCH(' Scheme allowance'!$B274,Company_Input!$B$5:$B$350,0))</f>
        <v>0</v>
      </c>
      <c r="F274" s="66"/>
      <c r="H274" s="66" t="str">
        <f>_xlfn.IFNA(INDEX(Ofwat_Input!$C$22:$C$31,MATCH(' Scheme allowance'!$E274,Ofwat_Input!B$22:B$31,0)),"0")</f>
        <v>0</v>
      </c>
      <c r="I274" s="66">
        <f>_xlfn.IFNA(IF($F274="Y",INDEX(Company_Input!$Z$5:$AC$298,MATCH(' Scheme allowance'!$B274,Company_Input!$B$5:$B$298,0),MATCH(I$4,Company_Input!$Z$4:$AC$4,0)),"0"),"-")*$H274</f>
        <v>0</v>
      </c>
      <c r="J274" s="66">
        <f>_xlfn.IFNA(IF($F274="Y",INDEX(Company_Input!$Z$5:$AC$298,MATCH(' Scheme allowance'!$B274,Company_Input!$B$5:$B$298,0),MATCH(J$4,Company_Input!$Z$4:$AC$4,0)),"0"),"-")*$H274</f>
        <v>0</v>
      </c>
      <c r="K274" s="66">
        <f>_xlfn.IFNA(IF($F274="Y",INDEX(Company_Input!$Z$5:$AC$298,MATCH(' Scheme allowance'!$B274,Company_Input!$B$5:$B$298,0),MATCH(K$4,Company_Input!$Z$4:$AC$4,0)),"0"),"-")*$H274</f>
        <v>0</v>
      </c>
      <c r="L274" s="66">
        <f>_xlfn.IFNA(IF($F274="Y",INDEX(Company_Input!$Z$5:$AC$298,MATCH(' Scheme allowance'!$B274,Company_Input!$B$5:$B$298,0),MATCH(L$4,Company_Input!$Z$4:$AC$4,0)),"0"),"-")*$H274</f>
        <v>0</v>
      </c>
      <c r="M274" s="66" t="str">
        <f>_xlfn.IFNA(IF($F274="Y",INDEX(Company_Input!$W$5:$W$298,MATCH(' Scheme allowance'!$B274,Company_Input!$B$5:$B$298,0),MATCH(M$4,Company_Input!$W$4,0)),"-"),"-")</f>
        <v>-</v>
      </c>
    </row>
    <row r="275" spans="2:13">
      <c r="B275" s="66" t="str">
        <f>Company_Input!B275</f>
        <v>Scheme 271</v>
      </c>
      <c r="C275" s="66" t="str">
        <f>INDEX(Company_Input!$C$5:$C$350,MATCH(' Scheme allowance'!$B275,Company_Input!$B$5:$B$350,0))</f>
        <v>£m</v>
      </c>
      <c r="D275" s="66">
        <f>INDEX(Company_Input!$D$5:$D$350,MATCH(' Scheme allowance'!$B275,Company_Input!$B$5:$B$350,0))</f>
        <v>3</v>
      </c>
      <c r="E275" s="161">
        <f>INDEX(Company_Input!$X$5:X$350,MATCH(' Scheme allowance'!$B275,Company_Input!$B$5:$B$350,0))</f>
        <v>0</v>
      </c>
      <c r="F275" s="66"/>
      <c r="H275" s="66" t="str">
        <f>_xlfn.IFNA(INDEX(Ofwat_Input!$C$22:$C$31,MATCH(' Scheme allowance'!$E275,Ofwat_Input!B$22:B$31,0)),"0")</f>
        <v>0</v>
      </c>
      <c r="I275" s="66">
        <f>_xlfn.IFNA(IF($F275="Y",INDEX(Company_Input!$Z$5:$AC$298,MATCH(' Scheme allowance'!$B275,Company_Input!$B$5:$B$298,0),MATCH(I$4,Company_Input!$Z$4:$AC$4,0)),"0"),"-")*$H275</f>
        <v>0</v>
      </c>
      <c r="J275" s="66">
        <f>_xlfn.IFNA(IF($F275="Y",INDEX(Company_Input!$Z$5:$AC$298,MATCH(' Scheme allowance'!$B275,Company_Input!$B$5:$B$298,0),MATCH(J$4,Company_Input!$Z$4:$AC$4,0)),"0"),"-")*$H275</f>
        <v>0</v>
      </c>
      <c r="K275" s="66">
        <f>_xlfn.IFNA(IF($F275="Y",INDEX(Company_Input!$Z$5:$AC$298,MATCH(' Scheme allowance'!$B275,Company_Input!$B$5:$B$298,0),MATCH(K$4,Company_Input!$Z$4:$AC$4,0)),"0"),"-")*$H275</f>
        <v>0</v>
      </c>
      <c r="L275" s="66">
        <f>_xlfn.IFNA(IF($F275="Y",INDEX(Company_Input!$Z$5:$AC$298,MATCH(' Scheme allowance'!$B275,Company_Input!$B$5:$B$298,0),MATCH(L$4,Company_Input!$Z$4:$AC$4,0)),"0"),"-")*$H275</f>
        <v>0</v>
      </c>
      <c r="M275" s="66" t="str">
        <f>_xlfn.IFNA(IF($F275="Y",INDEX(Company_Input!$W$5:$W$298,MATCH(' Scheme allowance'!$B275,Company_Input!$B$5:$B$298,0),MATCH(M$4,Company_Input!$W$4,0)),"-"),"-")</f>
        <v>-</v>
      </c>
    </row>
    <row r="276" spans="2:13">
      <c r="B276" s="66" t="str">
        <f>Company_Input!B276</f>
        <v>Scheme 272</v>
      </c>
      <c r="C276" s="66" t="str">
        <f>INDEX(Company_Input!$C$5:$C$350,MATCH(' Scheme allowance'!$B276,Company_Input!$B$5:$B$350,0))</f>
        <v>£m</v>
      </c>
      <c r="D276" s="66">
        <f>INDEX(Company_Input!$D$5:$D$350,MATCH(' Scheme allowance'!$B276,Company_Input!$B$5:$B$350,0))</f>
        <v>3</v>
      </c>
      <c r="E276" s="161">
        <f>INDEX(Company_Input!$X$5:X$350,MATCH(' Scheme allowance'!$B276,Company_Input!$B$5:$B$350,0))</f>
        <v>0</v>
      </c>
      <c r="F276" s="66"/>
      <c r="H276" s="66" t="str">
        <f>_xlfn.IFNA(INDEX(Ofwat_Input!$C$22:$C$31,MATCH(' Scheme allowance'!$E276,Ofwat_Input!B$22:B$31,0)),"0")</f>
        <v>0</v>
      </c>
      <c r="I276" s="66">
        <f>_xlfn.IFNA(IF($F276="Y",INDEX(Company_Input!$Z$5:$AC$298,MATCH(' Scheme allowance'!$B276,Company_Input!$B$5:$B$298,0),MATCH(I$4,Company_Input!$Z$4:$AC$4,0)),"0"),"-")*$H276</f>
        <v>0</v>
      </c>
      <c r="J276" s="66">
        <f>_xlfn.IFNA(IF($F276="Y",INDEX(Company_Input!$Z$5:$AC$298,MATCH(' Scheme allowance'!$B276,Company_Input!$B$5:$B$298,0),MATCH(J$4,Company_Input!$Z$4:$AC$4,0)),"0"),"-")*$H276</f>
        <v>0</v>
      </c>
      <c r="K276" s="66">
        <f>_xlfn.IFNA(IF($F276="Y",INDEX(Company_Input!$Z$5:$AC$298,MATCH(' Scheme allowance'!$B276,Company_Input!$B$5:$B$298,0),MATCH(K$4,Company_Input!$Z$4:$AC$4,0)),"0"),"-")*$H276</f>
        <v>0</v>
      </c>
      <c r="L276" s="66">
        <f>_xlfn.IFNA(IF($F276="Y",INDEX(Company_Input!$Z$5:$AC$298,MATCH(' Scheme allowance'!$B276,Company_Input!$B$5:$B$298,0),MATCH(L$4,Company_Input!$Z$4:$AC$4,0)),"0"),"-")*$H276</f>
        <v>0</v>
      </c>
      <c r="M276" s="66" t="str">
        <f>_xlfn.IFNA(IF($F276="Y",INDEX(Company_Input!$W$5:$W$298,MATCH(' Scheme allowance'!$B276,Company_Input!$B$5:$B$298,0),MATCH(M$4,Company_Input!$W$4,0)),"-"),"-")</f>
        <v>-</v>
      </c>
    </row>
    <row r="277" spans="2:13">
      <c r="B277" s="66" t="str">
        <f>Company_Input!B277</f>
        <v>Scheme 273</v>
      </c>
      <c r="C277" s="66" t="str">
        <f>INDEX(Company_Input!$C$5:$C$350,MATCH(' Scheme allowance'!$B277,Company_Input!$B$5:$B$350,0))</f>
        <v>£m</v>
      </c>
      <c r="D277" s="66">
        <f>INDEX(Company_Input!$D$5:$D$350,MATCH(' Scheme allowance'!$B277,Company_Input!$B$5:$B$350,0))</f>
        <v>3</v>
      </c>
      <c r="E277" s="161">
        <f>INDEX(Company_Input!$X$5:X$350,MATCH(' Scheme allowance'!$B277,Company_Input!$B$5:$B$350,0))</f>
        <v>0</v>
      </c>
      <c r="F277" s="66"/>
      <c r="H277" s="66" t="str">
        <f>_xlfn.IFNA(INDEX(Ofwat_Input!$C$22:$C$31,MATCH(' Scheme allowance'!$E277,Ofwat_Input!B$22:B$31,0)),"0")</f>
        <v>0</v>
      </c>
      <c r="I277" s="66">
        <f>_xlfn.IFNA(IF($F277="Y",INDEX(Company_Input!$Z$5:$AC$298,MATCH(' Scheme allowance'!$B277,Company_Input!$B$5:$B$298,0),MATCH(I$4,Company_Input!$Z$4:$AC$4,0)),"0"),"-")*$H277</f>
        <v>0</v>
      </c>
      <c r="J277" s="66">
        <f>_xlfn.IFNA(IF($F277="Y",INDEX(Company_Input!$Z$5:$AC$298,MATCH(' Scheme allowance'!$B277,Company_Input!$B$5:$B$298,0),MATCH(J$4,Company_Input!$Z$4:$AC$4,0)),"0"),"-")*$H277</f>
        <v>0</v>
      </c>
      <c r="K277" s="66">
        <f>_xlfn.IFNA(IF($F277="Y",INDEX(Company_Input!$Z$5:$AC$298,MATCH(' Scheme allowance'!$B277,Company_Input!$B$5:$B$298,0),MATCH(K$4,Company_Input!$Z$4:$AC$4,0)),"0"),"-")*$H277</f>
        <v>0</v>
      </c>
      <c r="L277" s="66">
        <f>_xlfn.IFNA(IF($F277="Y",INDEX(Company_Input!$Z$5:$AC$298,MATCH(' Scheme allowance'!$B277,Company_Input!$B$5:$B$298,0),MATCH(L$4,Company_Input!$Z$4:$AC$4,0)),"0"),"-")*$H277</f>
        <v>0</v>
      </c>
      <c r="M277" s="66" t="str">
        <f>_xlfn.IFNA(IF($F277="Y",INDEX(Company_Input!$W$5:$W$298,MATCH(' Scheme allowance'!$B277,Company_Input!$B$5:$B$298,0),MATCH(M$4,Company_Input!$W$4,0)),"-"),"-")</f>
        <v>-</v>
      </c>
    </row>
    <row r="278" spans="2:13">
      <c r="B278" s="66" t="str">
        <f>Company_Input!B278</f>
        <v>Scheme 274</v>
      </c>
      <c r="C278" s="66" t="str">
        <f>INDEX(Company_Input!$C$5:$C$350,MATCH(' Scheme allowance'!$B278,Company_Input!$B$5:$B$350,0))</f>
        <v>£m</v>
      </c>
      <c r="D278" s="66">
        <f>INDEX(Company_Input!$D$5:$D$350,MATCH(' Scheme allowance'!$B278,Company_Input!$B$5:$B$350,0))</f>
        <v>3</v>
      </c>
      <c r="E278" s="161">
        <f>INDEX(Company_Input!$X$5:X$350,MATCH(' Scheme allowance'!$B278,Company_Input!$B$5:$B$350,0))</f>
        <v>0</v>
      </c>
      <c r="F278" s="66"/>
      <c r="H278" s="66" t="str">
        <f>_xlfn.IFNA(INDEX(Ofwat_Input!$C$22:$C$31,MATCH(' Scheme allowance'!$E278,Ofwat_Input!B$22:B$31,0)),"0")</f>
        <v>0</v>
      </c>
      <c r="I278" s="66">
        <f>_xlfn.IFNA(IF($F278="Y",INDEX(Company_Input!$Z$5:$AC$298,MATCH(' Scheme allowance'!$B278,Company_Input!$B$5:$B$298,0),MATCH(I$4,Company_Input!$Z$4:$AC$4,0)),"0"),"-")*$H278</f>
        <v>0</v>
      </c>
      <c r="J278" s="66">
        <f>_xlfn.IFNA(IF($F278="Y",INDEX(Company_Input!$Z$5:$AC$298,MATCH(' Scheme allowance'!$B278,Company_Input!$B$5:$B$298,0),MATCH(J$4,Company_Input!$Z$4:$AC$4,0)),"0"),"-")*$H278</f>
        <v>0</v>
      </c>
      <c r="K278" s="66">
        <f>_xlfn.IFNA(IF($F278="Y",INDEX(Company_Input!$Z$5:$AC$298,MATCH(' Scheme allowance'!$B278,Company_Input!$B$5:$B$298,0),MATCH(K$4,Company_Input!$Z$4:$AC$4,0)),"0"),"-")*$H278</f>
        <v>0</v>
      </c>
      <c r="L278" s="66">
        <f>_xlfn.IFNA(IF($F278="Y",INDEX(Company_Input!$Z$5:$AC$298,MATCH(' Scheme allowance'!$B278,Company_Input!$B$5:$B$298,0),MATCH(L$4,Company_Input!$Z$4:$AC$4,0)),"0"),"-")*$H278</f>
        <v>0</v>
      </c>
      <c r="M278" s="66" t="str">
        <f>_xlfn.IFNA(IF($F278="Y",INDEX(Company_Input!$W$5:$W$298,MATCH(' Scheme allowance'!$B278,Company_Input!$B$5:$B$298,0),MATCH(M$4,Company_Input!$W$4,0)),"-"),"-")</f>
        <v>-</v>
      </c>
    </row>
    <row r="279" spans="2:13">
      <c r="B279" s="66" t="str">
        <f>Company_Input!B279</f>
        <v>Scheme 275</v>
      </c>
      <c r="C279" s="66" t="str">
        <f>INDEX(Company_Input!$C$5:$C$350,MATCH(' Scheme allowance'!$B279,Company_Input!$B$5:$B$350,0))</f>
        <v>£m</v>
      </c>
      <c r="D279" s="66">
        <f>INDEX(Company_Input!$D$5:$D$350,MATCH(' Scheme allowance'!$B279,Company_Input!$B$5:$B$350,0))</f>
        <v>3</v>
      </c>
      <c r="E279" s="161">
        <f>INDEX(Company_Input!$X$5:X$350,MATCH(' Scheme allowance'!$B279,Company_Input!$B$5:$B$350,0))</f>
        <v>0</v>
      </c>
      <c r="F279" s="66"/>
      <c r="H279" s="66" t="str">
        <f>_xlfn.IFNA(INDEX(Ofwat_Input!$C$22:$C$31,MATCH(' Scheme allowance'!$E279,Ofwat_Input!B$22:B$31,0)),"0")</f>
        <v>0</v>
      </c>
      <c r="I279" s="66">
        <f>_xlfn.IFNA(IF($F279="Y",INDEX(Company_Input!$Z$5:$AC$298,MATCH(' Scheme allowance'!$B279,Company_Input!$B$5:$B$298,0),MATCH(I$4,Company_Input!$Z$4:$AC$4,0)),"0"),"-")*$H279</f>
        <v>0</v>
      </c>
      <c r="J279" s="66">
        <f>_xlfn.IFNA(IF($F279="Y",INDEX(Company_Input!$Z$5:$AC$298,MATCH(' Scheme allowance'!$B279,Company_Input!$B$5:$B$298,0),MATCH(J$4,Company_Input!$Z$4:$AC$4,0)),"0"),"-")*$H279</f>
        <v>0</v>
      </c>
      <c r="K279" s="66">
        <f>_xlfn.IFNA(IF($F279="Y",INDEX(Company_Input!$Z$5:$AC$298,MATCH(' Scheme allowance'!$B279,Company_Input!$B$5:$B$298,0),MATCH(K$4,Company_Input!$Z$4:$AC$4,0)),"0"),"-")*$H279</f>
        <v>0</v>
      </c>
      <c r="L279" s="66">
        <f>_xlfn.IFNA(IF($F279="Y",INDEX(Company_Input!$Z$5:$AC$298,MATCH(' Scheme allowance'!$B279,Company_Input!$B$5:$B$298,0),MATCH(L$4,Company_Input!$Z$4:$AC$4,0)),"0"),"-")*$H279</f>
        <v>0</v>
      </c>
      <c r="M279" s="66" t="str">
        <f>_xlfn.IFNA(IF($F279="Y",INDEX(Company_Input!$W$5:$W$298,MATCH(' Scheme allowance'!$B279,Company_Input!$B$5:$B$298,0),MATCH(M$4,Company_Input!$W$4,0)),"-"),"-")</f>
        <v>-</v>
      </c>
    </row>
    <row r="280" spans="2:13">
      <c r="B280" s="66" t="str">
        <f>Company_Input!B280</f>
        <v>Scheme 276</v>
      </c>
      <c r="C280" s="66" t="str">
        <f>INDEX(Company_Input!$C$5:$C$350,MATCH(' Scheme allowance'!$B280,Company_Input!$B$5:$B$350,0))</f>
        <v>£m</v>
      </c>
      <c r="D280" s="66">
        <f>INDEX(Company_Input!$D$5:$D$350,MATCH(' Scheme allowance'!$B280,Company_Input!$B$5:$B$350,0))</f>
        <v>3</v>
      </c>
      <c r="E280" s="161">
        <f>INDEX(Company_Input!$X$5:X$350,MATCH(' Scheme allowance'!$B280,Company_Input!$B$5:$B$350,0))</f>
        <v>0</v>
      </c>
      <c r="F280" s="66"/>
      <c r="H280" s="66" t="str">
        <f>_xlfn.IFNA(INDEX(Ofwat_Input!$C$22:$C$31,MATCH(' Scheme allowance'!$E280,Ofwat_Input!B$22:B$31,0)),"0")</f>
        <v>0</v>
      </c>
      <c r="I280" s="66">
        <f>_xlfn.IFNA(IF($F280="Y",INDEX(Company_Input!$Z$5:$AC$298,MATCH(' Scheme allowance'!$B280,Company_Input!$B$5:$B$298,0),MATCH(I$4,Company_Input!$Z$4:$AC$4,0)),"0"),"-")*$H280</f>
        <v>0</v>
      </c>
      <c r="J280" s="66">
        <f>_xlfn.IFNA(IF($F280="Y",INDEX(Company_Input!$Z$5:$AC$298,MATCH(' Scheme allowance'!$B280,Company_Input!$B$5:$B$298,0),MATCH(J$4,Company_Input!$Z$4:$AC$4,0)),"0"),"-")*$H280</f>
        <v>0</v>
      </c>
      <c r="K280" s="66">
        <f>_xlfn.IFNA(IF($F280="Y",INDEX(Company_Input!$Z$5:$AC$298,MATCH(' Scheme allowance'!$B280,Company_Input!$B$5:$B$298,0),MATCH(K$4,Company_Input!$Z$4:$AC$4,0)),"0"),"-")*$H280</f>
        <v>0</v>
      </c>
      <c r="L280" s="66">
        <f>_xlfn.IFNA(IF($F280="Y",INDEX(Company_Input!$Z$5:$AC$298,MATCH(' Scheme allowance'!$B280,Company_Input!$B$5:$B$298,0),MATCH(L$4,Company_Input!$Z$4:$AC$4,0)),"0"),"-")*$H280</f>
        <v>0</v>
      </c>
      <c r="M280" s="66" t="str">
        <f>_xlfn.IFNA(IF($F280="Y",INDEX(Company_Input!$W$5:$W$298,MATCH(' Scheme allowance'!$B280,Company_Input!$B$5:$B$298,0),MATCH(M$4,Company_Input!$W$4,0)),"-"),"-")</f>
        <v>-</v>
      </c>
    </row>
    <row r="281" spans="2:13">
      <c r="B281" s="66" t="str">
        <f>Company_Input!B281</f>
        <v>Scheme 277</v>
      </c>
      <c r="C281" s="66" t="str">
        <f>INDEX(Company_Input!$C$5:$C$350,MATCH(' Scheme allowance'!$B281,Company_Input!$B$5:$B$350,0))</f>
        <v>£m</v>
      </c>
      <c r="D281" s="66">
        <f>INDEX(Company_Input!$D$5:$D$350,MATCH(' Scheme allowance'!$B281,Company_Input!$B$5:$B$350,0))</f>
        <v>3</v>
      </c>
      <c r="E281" s="161">
        <f>INDEX(Company_Input!$X$5:X$350,MATCH(' Scheme allowance'!$B281,Company_Input!$B$5:$B$350,0))</f>
        <v>0</v>
      </c>
      <c r="F281" s="66"/>
      <c r="H281" s="66" t="str">
        <f>_xlfn.IFNA(INDEX(Ofwat_Input!$C$22:$C$31,MATCH(' Scheme allowance'!$E281,Ofwat_Input!B$22:B$31,0)),"0")</f>
        <v>0</v>
      </c>
      <c r="I281" s="66">
        <f>_xlfn.IFNA(IF($F281="Y",INDEX(Company_Input!$Z$5:$AC$298,MATCH(' Scheme allowance'!$B281,Company_Input!$B$5:$B$298,0),MATCH(I$4,Company_Input!$Z$4:$AC$4,0)),"0"),"-")*$H281</f>
        <v>0</v>
      </c>
      <c r="J281" s="66">
        <f>_xlfn.IFNA(IF($F281="Y",INDEX(Company_Input!$Z$5:$AC$298,MATCH(' Scheme allowance'!$B281,Company_Input!$B$5:$B$298,0),MATCH(J$4,Company_Input!$Z$4:$AC$4,0)),"0"),"-")*$H281</f>
        <v>0</v>
      </c>
      <c r="K281" s="66">
        <f>_xlfn.IFNA(IF($F281="Y",INDEX(Company_Input!$Z$5:$AC$298,MATCH(' Scheme allowance'!$B281,Company_Input!$B$5:$B$298,0),MATCH(K$4,Company_Input!$Z$4:$AC$4,0)),"0"),"-")*$H281</f>
        <v>0</v>
      </c>
      <c r="L281" s="66">
        <f>_xlfn.IFNA(IF($F281="Y",INDEX(Company_Input!$Z$5:$AC$298,MATCH(' Scheme allowance'!$B281,Company_Input!$B$5:$B$298,0),MATCH(L$4,Company_Input!$Z$4:$AC$4,0)),"0"),"-")*$H281</f>
        <v>0</v>
      </c>
      <c r="M281" s="66" t="str">
        <f>_xlfn.IFNA(IF($F281="Y",INDEX(Company_Input!$W$5:$W$298,MATCH(' Scheme allowance'!$B281,Company_Input!$B$5:$B$298,0),MATCH(M$4,Company_Input!$W$4,0)),"-"),"-")</f>
        <v>-</v>
      </c>
    </row>
    <row r="282" spans="2:13">
      <c r="B282" s="66" t="str">
        <f>Company_Input!B282</f>
        <v>Scheme 278</v>
      </c>
      <c r="C282" s="66" t="str">
        <f>INDEX(Company_Input!$C$5:$C$350,MATCH(' Scheme allowance'!$B282,Company_Input!$B$5:$B$350,0))</f>
        <v>£m</v>
      </c>
      <c r="D282" s="66">
        <f>INDEX(Company_Input!$D$5:$D$350,MATCH(' Scheme allowance'!$B282,Company_Input!$B$5:$B$350,0))</f>
        <v>3</v>
      </c>
      <c r="E282" s="161">
        <f>INDEX(Company_Input!$X$5:X$350,MATCH(' Scheme allowance'!$B282,Company_Input!$B$5:$B$350,0))</f>
        <v>0</v>
      </c>
      <c r="F282" s="66"/>
      <c r="H282" s="66" t="str">
        <f>_xlfn.IFNA(INDEX(Ofwat_Input!$C$22:$C$31,MATCH(' Scheme allowance'!$E282,Ofwat_Input!B$22:B$31,0)),"0")</f>
        <v>0</v>
      </c>
      <c r="I282" s="66">
        <f>_xlfn.IFNA(IF($F282="Y",INDEX(Company_Input!$Z$5:$AC$298,MATCH(' Scheme allowance'!$B282,Company_Input!$B$5:$B$298,0),MATCH(I$4,Company_Input!$Z$4:$AC$4,0)),"0"),"-")*$H282</f>
        <v>0</v>
      </c>
      <c r="J282" s="66">
        <f>_xlfn.IFNA(IF($F282="Y",INDEX(Company_Input!$Z$5:$AC$298,MATCH(' Scheme allowance'!$B282,Company_Input!$B$5:$B$298,0),MATCH(J$4,Company_Input!$Z$4:$AC$4,0)),"0"),"-")*$H282</f>
        <v>0</v>
      </c>
      <c r="K282" s="66">
        <f>_xlfn.IFNA(IF($F282="Y",INDEX(Company_Input!$Z$5:$AC$298,MATCH(' Scheme allowance'!$B282,Company_Input!$B$5:$B$298,0),MATCH(K$4,Company_Input!$Z$4:$AC$4,0)),"0"),"-")*$H282</f>
        <v>0</v>
      </c>
      <c r="L282" s="66">
        <f>_xlfn.IFNA(IF($F282="Y",INDEX(Company_Input!$Z$5:$AC$298,MATCH(' Scheme allowance'!$B282,Company_Input!$B$5:$B$298,0),MATCH(L$4,Company_Input!$Z$4:$AC$4,0)),"0"),"-")*$H282</f>
        <v>0</v>
      </c>
      <c r="M282" s="66" t="str">
        <f>_xlfn.IFNA(IF($F282="Y",INDEX(Company_Input!$W$5:$W$298,MATCH(' Scheme allowance'!$B282,Company_Input!$B$5:$B$298,0),MATCH(M$4,Company_Input!$W$4,0)),"-"),"-")</f>
        <v>-</v>
      </c>
    </row>
    <row r="283" spans="2:13">
      <c r="B283" s="66" t="str">
        <f>Company_Input!B283</f>
        <v>Scheme 279</v>
      </c>
      <c r="C283" s="66" t="str">
        <f>INDEX(Company_Input!$C$5:$C$350,MATCH(' Scheme allowance'!$B283,Company_Input!$B$5:$B$350,0))</f>
        <v>£m</v>
      </c>
      <c r="D283" s="66">
        <f>INDEX(Company_Input!$D$5:$D$350,MATCH(' Scheme allowance'!$B283,Company_Input!$B$5:$B$350,0))</f>
        <v>3</v>
      </c>
      <c r="E283" s="161">
        <f>INDEX(Company_Input!$X$5:X$350,MATCH(' Scheme allowance'!$B283,Company_Input!$B$5:$B$350,0))</f>
        <v>0</v>
      </c>
      <c r="F283" s="66"/>
      <c r="H283" s="66" t="str">
        <f>_xlfn.IFNA(INDEX(Ofwat_Input!$C$22:$C$31,MATCH(' Scheme allowance'!$E283,Ofwat_Input!B$22:B$31,0)),"0")</f>
        <v>0</v>
      </c>
      <c r="I283" s="66">
        <f>_xlfn.IFNA(IF($F283="Y",INDEX(Company_Input!$Z$5:$AC$298,MATCH(' Scheme allowance'!$B283,Company_Input!$B$5:$B$298,0),MATCH(I$4,Company_Input!$Z$4:$AC$4,0)),"0"),"-")*$H283</f>
        <v>0</v>
      </c>
      <c r="J283" s="66">
        <f>_xlfn.IFNA(IF($F283="Y",INDEX(Company_Input!$Z$5:$AC$298,MATCH(' Scheme allowance'!$B283,Company_Input!$B$5:$B$298,0),MATCH(J$4,Company_Input!$Z$4:$AC$4,0)),"0"),"-")*$H283</f>
        <v>0</v>
      </c>
      <c r="K283" s="66">
        <f>_xlfn.IFNA(IF($F283="Y",INDEX(Company_Input!$Z$5:$AC$298,MATCH(' Scheme allowance'!$B283,Company_Input!$B$5:$B$298,0),MATCH(K$4,Company_Input!$Z$4:$AC$4,0)),"0"),"-")*$H283</f>
        <v>0</v>
      </c>
      <c r="L283" s="66">
        <f>_xlfn.IFNA(IF($F283="Y",INDEX(Company_Input!$Z$5:$AC$298,MATCH(' Scheme allowance'!$B283,Company_Input!$B$5:$B$298,0),MATCH(L$4,Company_Input!$Z$4:$AC$4,0)),"0"),"-")*$H283</f>
        <v>0</v>
      </c>
      <c r="M283" s="66" t="str">
        <f>_xlfn.IFNA(IF($F283="Y",INDEX(Company_Input!$W$5:$W$298,MATCH(' Scheme allowance'!$B283,Company_Input!$B$5:$B$298,0),MATCH(M$4,Company_Input!$W$4,0)),"-"),"-")</f>
        <v>-</v>
      </c>
    </row>
    <row r="284" spans="2:13">
      <c r="B284" s="66" t="str">
        <f>Company_Input!B284</f>
        <v>Scheme 280</v>
      </c>
      <c r="C284" s="66" t="str">
        <f>INDEX(Company_Input!$C$5:$C$350,MATCH(' Scheme allowance'!$B284,Company_Input!$B$5:$B$350,0))</f>
        <v>£m</v>
      </c>
      <c r="D284" s="66">
        <f>INDEX(Company_Input!$D$5:$D$350,MATCH(' Scheme allowance'!$B284,Company_Input!$B$5:$B$350,0))</f>
        <v>3</v>
      </c>
      <c r="E284" s="161">
        <f>INDEX(Company_Input!$X$5:X$350,MATCH(' Scheme allowance'!$B284,Company_Input!$B$5:$B$350,0))</f>
        <v>0</v>
      </c>
      <c r="F284" s="66"/>
      <c r="H284" s="66" t="str">
        <f>_xlfn.IFNA(INDEX(Ofwat_Input!$C$22:$C$31,MATCH(' Scheme allowance'!$E284,Ofwat_Input!B$22:B$31,0)),"0")</f>
        <v>0</v>
      </c>
      <c r="I284" s="66">
        <f>_xlfn.IFNA(IF($F284="Y",INDEX(Company_Input!$Z$5:$AC$298,MATCH(' Scheme allowance'!$B284,Company_Input!$B$5:$B$298,0),MATCH(I$4,Company_Input!$Z$4:$AC$4,0)),"0"),"-")*$H284</f>
        <v>0</v>
      </c>
      <c r="J284" s="66">
        <f>_xlfn.IFNA(IF($F284="Y",INDEX(Company_Input!$Z$5:$AC$298,MATCH(' Scheme allowance'!$B284,Company_Input!$B$5:$B$298,0),MATCH(J$4,Company_Input!$Z$4:$AC$4,0)),"0"),"-")*$H284</f>
        <v>0</v>
      </c>
      <c r="K284" s="66">
        <f>_xlfn.IFNA(IF($F284="Y",INDEX(Company_Input!$Z$5:$AC$298,MATCH(' Scheme allowance'!$B284,Company_Input!$B$5:$B$298,0),MATCH(K$4,Company_Input!$Z$4:$AC$4,0)),"0"),"-")*$H284</f>
        <v>0</v>
      </c>
      <c r="L284" s="66">
        <f>_xlfn.IFNA(IF($F284="Y",INDEX(Company_Input!$Z$5:$AC$298,MATCH(' Scheme allowance'!$B284,Company_Input!$B$5:$B$298,0),MATCH(L$4,Company_Input!$Z$4:$AC$4,0)),"0"),"-")*$H284</f>
        <v>0</v>
      </c>
      <c r="M284" s="66" t="str">
        <f>_xlfn.IFNA(IF($F284="Y",INDEX(Company_Input!$W$5:$W$298,MATCH(' Scheme allowance'!$B284,Company_Input!$B$5:$B$298,0),MATCH(M$4,Company_Input!$W$4,0)),"-"),"-")</f>
        <v>-</v>
      </c>
    </row>
    <row r="285" spans="2:13">
      <c r="B285" s="66" t="str">
        <f>Company_Input!B285</f>
        <v>Scheme 281</v>
      </c>
      <c r="C285" s="66" t="str">
        <f>INDEX(Company_Input!$C$5:$C$350,MATCH(' Scheme allowance'!$B285,Company_Input!$B$5:$B$350,0))</f>
        <v>£m</v>
      </c>
      <c r="D285" s="66">
        <f>INDEX(Company_Input!$D$5:$D$350,MATCH(' Scheme allowance'!$B285,Company_Input!$B$5:$B$350,0))</f>
        <v>3</v>
      </c>
      <c r="E285" s="161">
        <f>INDEX(Company_Input!$X$5:X$350,MATCH(' Scheme allowance'!$B285,Company_Input!$B$5:$B$350,0))</f>
        <v>0</v>
      </c>
      <c r="F285" s="66"/>
      <c r="H285" s="66" t="str">
        <f>_xlfn.IFNA(INDEX(Ofwat_Input!$C$22:$C$31,MATCH(' Scheme allowance'!$E285,Ofwat_Input!B$22:B$31,0)),"0")</f>
        <v>0</v>
      </c>
      <c r="I285" s="66">
        <f>_xlfn.IFNA(IF($F285="Y",INDEX(Company_Input!$Z$5:$AC$298,MATCH(' Scheme allowance'!$B285,Company_Input!$B$5:$B$298,0),MATCH(I$4,Company_Input!$Z$4:$AC$4,0)),"0"),"-")*$H285</f>
        <v>0</v>
      </c>
      <c r="J285" s="66">
        <f>_xlfn.IFNA(IF($F285="Y",INDEX(Company_Input!$Z$5:$AC$298,MATCH(' Scheme allowance'!$B285,Company_Input!$B$5:$B$298,0),MATCH(J$4,Company_Input!$Z$4:$AC$4,0)),"0"),"-")*$H285</f>
        <v>0</v>
      </c>
      <c r="K285" s="66">
        <f>_xlfn.IFNA(IF($F285="Y",INDEX(Company_Input!$Z$5:$AC$298,MATCH(' Scheme allowance'!$B285,Company_Input!$B$5:$B$298,0),MATCH(K$4,Company_Input!$Z$4:$AC$4,0)),"0"),"-")*$H285</f>
        <v>0</v>
      </c>
      <c r="L285" s="66">
        <f>_xlfn.IFNA(IF($F285="Y",INDEX(Company_Input!$Z$5:$AC$298,MATCH(' Scheme allowance'!$B285,Company_Input!$B$5:$B$298,0),MATCH(L$4,Company_Input!$Z$4:$AC$4,0)),"0"),"-")*$H285</f>
        <v>0</v>
      </c>
      <c r="M285" s="66" t="str">
        <f>_xlfn.IFNA(IF($F285="Y",INDEX(Company_Input!$W$5:$W$298,MATCH(' Scheme allowance'!$B285,Company_Input!$B$5:$B$298,0),MATCH(M$4,Company_Input!$W$4,0)),"-"),"-")</f>
        <v>-</v>
      </c>
    </row>
    <row r="286" spans="2:13">
      <c r="B286" s="66" t="str">
        <f>Company_Input!B286</f>
        <v>Scheme 282</v>
      </c>
      <c r="C286" s="66" t="str">
        <f>INDEX(Company_Input!$C$5:$C$350,MATCH(' Scheme allowance'!$B286,Company_Input!$B$5:$B$350,0))</f>
        <v>£m</v>
      </c>
      <c r="D286" s="66">
        <f>INDEX(Company_Input!$D$5:$D$350,MATCH(' Scheme allowance'!$B286,Company_Input!$B$5:$B$350,0))</f>
        <v>3</v>
      </c>
      <c r="E286" s="161">
        <f>INDEX(Company_Input!$X$5:X$350,MATCH(' Scheme allowance'!$B286,Company_Input!$B$5:$B$350,0))</f>
        <v>0</v>
      </c>
      <c r="F286" s="66"/>
      <c r="H286" s="66" t="str">
        <f>_xlfn.IFNA(INDEX(Ofwat_Input!$C$22:$C$31,MATCH(' Scheme allowance'!$E286,Ofwat_Input!B$22:B$31,0)),"0")</f>
        <v>0</v>
      </c>
      <c r="I286" s="66">
        <f>_xlfn.IFNA(IF($F286="Y",INDEX(Company_Input!$Z$5:$AC$298,MATCH(' Scheme allowance'!$B286,Company_Input!$B$5:$B$298,0),MATCH(I$4,Company_Input!$Z$4:$AC$4,0)),"0"),"-")*$H286</f>
        <v>0</v>
      </c>
      <c r="J286" s="66">
        <f>_xlfn.IFNA(IF($F286="Y",INDEX(Company_Input!$Z$5:$AC$298,MATCH(' Scheme allowance'!$B286,Company_Input!$B$5:$B$298,0),MATCH(J$4,Company_Input!$Z$4:$AC$4,0)),"0"),"-")*$H286</f>
        <v>0</v>
      </c>
      <c r="K286" s="66">
        <f>_xlfn.IFNA(IF($F286="Y",INDEX(Company_Input!$Z$5:$AC$298,MATCH(' Scheme allowance'!$B286,Company_Input!$B$5:$B$298,0),MATCH(K$4,Company_Input!$Z$4:$AC$4,0)),"0"),"-")*$H286</f>
        <v>0</v>
      </c>
      <c r="L286" s="66">
        <f>_xlfn.IFNA(IF($F286="Y",INDEX(Company_Input!$Z$5:$AC$298,MATCH(' Scheme allowance'!$B286,Company_Input!$B$5:$B$298,0),MATCH(L$4,Company_Input!$Z$4:$AC$4,0)),"0"),"-")*$H286</f>
        <v>0</v>
      </c>
      <c r="M286" s="66" t="str">
        <f>_xlfn.IFNA(IF($F286="Y",INDEX(Company_Input!$W$5:$W$298,MATCH(' Scheme allowance'!$B286,Company_Input!$B$5:$B$298,0),MATCH(M$4,Company_Input!$W$4,0)),"-"),"-")</f>
        <v>-</v>
      </c>
    </row>
    <row r="287" spans="2:13">
      <c r="B287" s="66" t="str">
        <f>Company_Input!B287</f>
        <v>Scheme 283</v>
      </c>
      <c r="C287" s="66" t="str">
        <f>INDEX(Company_Input!$C$5:$C$350,MATCH(' Scheme allowance'!$B287,Company_Input!$B$5:$B$350,0))</f>
        <v>£m</v>
      </c>
      <c r="D287" s="66">
        <f>INDEX(Company_Input!$D$5:$D$350,MATCH(' Scheme allowance'!$B287,Company_Input!$B$5:$B$350,0))</f>
        <v>3</v>
      </c>
      <c r="E287" s="161">
        <f>INDEX(Company_Input!$X$5:X$350,MATCH(' Scheme allowance'!$B287,Company_Input!$B$5:$B$350,0))</f>
        <v>0</v>
      </c>
      <c r="F287" s="66"/>
      <c r="H287" s="66" t="str">
        <f>_xlfn.IFNA(INDEX(Ofwat_Input!$C$22:$C$31,MATCH(' Scheme allowance'!$E287,Ofwat_Input!B$22:B$31,0)),"0")</f>
        <v>0</v>
      </c>
      <c r="I287" s="66">
        <f>_xlfn.IFNA(IF($F287="Y",INDEX(Company_Input!$Z$5:$AC$298,MATCH(' Scheme allowance'!$B287,Company_Input!$B$5:$B$298,0),MATCH(I$4,Company_Input!$Z$4:$AC$4,0)),"0"),"-")*$H287</f>
        <v>0</v>
      </c>
      <c r="J287" s="66">
        <f>_xlfn.IFNA(IF($F287="Y",INDEX(Company_Input!$Z$5:$AC$298,MATCH(' Scheme allowance'!$B287,Company_Input!$B$5:$B$298,0),MATCH(J$4,Company_Input!$Z$4:$AC$4,0)),"0"),"-")*$H287</f>
        <v>0</v>
      </c>
      <c r="K287" s="66">
        <f>_xlfn.IFNA(IF($F287="Y",INDEX(Company_Input!$Z$5:$AC$298,MATCH(' Scheme allowance'!$B287,Company_Input!$B$5:$B$298,0),MATCH(K$4,Company_Input!$Z$4:$AC$4,0)),"0"),"-")*$H287</f>
        <v>0</v>
      </c>
      <c r="L287" s="66">
        <f>_xlfn.IFNA(IF($F287="Y",INDEX(Company_Input!$Z$5:$AC$298,MATCH(' Scheme allowance'!$B287,Company_Input!$B$5:$B$298,0),MATCH(L$4,Company_Input!$Z$4:$AC$4,0)),"0"),"-")*$H287</f>
        <v>0</v>
      </c>
      <c r="M287" s="66" t="str">
        <f>_xlfn.IFNA(IF($F287="Y",INDEX(Company_Input!$W$5:$W$298,MATCH(' Scheme allowance'!$B287,Company_Input!$B$5:$B$298,0),MATCH(M$4,Company_Input!$W$4,0)),"-"),"-")</f>
        <v>-</v>
      </c>
    </row>
    <row r="288" spans="2:13">
      <c r="B288" s="66" t="str">
        <f>Company_Input!B288</f>
        <v>Scheme 284</v>
      </c>
      <c r="C288" s="66" t="str">
        <f>INDEX(Company_Input!$C$5:$C$350,MATCH(' Scheme allowance'!$B288,Company_Input!$B$5:$B$350,0))</f>
        <v>£m</v>
      </c>
      <c r="D288" s="66">
        <f>INDEX(Company_Input!$D$5:$D$350,MATCH(' Scheme allowance'!$B288,Company_Input!$B$5:$B$350,0))</f>
        <v>3</v>
      </c>
      <c r="E288" s="161">
        <f>INDEX(Company_Input!$X$5:X$350,MATCH(' Scheme allowance'!$B288,Company_Input!$B$5:$B$350,0))</f>
        <v>0</v>
      </c>
      <c r="F288" s="66"/>
      <c r="H288" s="66" t="str">
        <f>_xlfn.IFNA(INDEX(Ofwat_Input!$C$22:$C$31,MATCH(' Scheme allowance'!$E288,Ofwat_Input!B$22:B$31,0)),"0")</f>
        <v>0</v>
      </c>
      <c r="I288" s="66">
        <f>_xlfn.IFNA(IF($F288="Y",INDEX(Company_Input!$Z$5:$AC$298,MATCH(' Scheme allowance'!$B288,Company_Input!$B$5:$B$298,0),MATCH(I$4,Company_Input!$Z$4:$AC$4,0)),"0"),"-")*$H288</f>
        <v>0</v>
      </c>
      <c r="J288" s="66">
        <f>_xlfn.IFNA(IF($F288="Y",INDEX(Company_Input!$Z$5:$AC$298,MATCH(' Scheme allowance'!$B288,Company_Input!$B$5:$B$298,0),MATCH(J$4,Company_Input!$Z$4:$AC$4,0)),"0"),"-")*$H288</f>
        <v>0</v>
      </c>
      <c r="K288" s="66">
        <f>_xlfn.IFNA(IF($F288="Y",INDEX(Company_Input!$Z$5:$AC$298,MATCH(' Scheme allowance'!$B288,Company_Input!$B$5:$B$298,0),MATCH(K$4,Company_Input!$Z$4:$AC$4,0)),"0"),"-")*$H288</f>
        <v>0</v>
      </c>
      <c r="L288" s="66">
        <f>_xlfn.IFNA(IF($F288="Y",INDEX(Company_Input!$Z$5:$AC$298,MATCH(' Scheme allowance'!$B288,Company_Input!$B$5:$B$298,0),MATCH(L$4,Company_Input!$Z$4:$AC$4,0)),"0"),"-")*$H288</f>
        <v>0</v>
      </c>
      <c r="M288" s="66" t="str">
        <f>_xlfn.IFNA(IF($F288="Y",INDEX(Company_Input!$W$5:$W$298,MATCH(' Scheme allowance'!$B288,Company_Input!$B$5:$B$298,0),MATCH(M$4,Company_Input!$W$4,0)),"-"),"-")</f>
        <v>-</v>
      </c>
    </row>
    <row r="289" spans="1:181">
      <c r="B289" s="66" t="str">
        <f>Company_Input!B289</f>
        <v>Scheme 285</v>
      </c>
      <c r="C289" s="66" t="str">
        <f>INDEX(Company_Input!$C$5:$C$350,MATCH(' Scheme allowance'!$B289,Company_Input!$B$5:$B$350,0))</f>
        <v>£m</v>
      </c>
      <c r="D289" s="66">
        <f>INDEX(Company_Input!$D$5:$D$350,MATCH(' Scheme allowance'!$B289,Company_Input!$B$5:$B$350,0))</f>
        <v>3</v>
      </c>
      <c r="E289" s="161">
        <f>INDEX(Company_Input!$X$5:X$350,MATCH(' Scheme allowance'!$B289,Company_Input!$B$5:$B$350,0))</f>
        <v>0</v>
      </c>
      <c r="F289" s="66"/>
      <c r="H289" s="66" t="str">
        <f>_xlfn.IFNA(INDEX(Ofwat_Input!$C$22:$C$31,MATCH(' Scheme allowance'!$E289,Ofwat_Input!B$22:B$31,0)),"0")</f>
        <v>0</v>
      </c>
      <c r="I289" s="66">
        <f>_xlfn.IFNA(IF($F289="Y",INDEX(Company_Input!$Z$5:$AC$298,MATCH(' Scheme allowance'!$B289,Company_Input!$B$5:$B$298,0),MATCH(I$4,Company_Input!$Z$4:$AC$4,0)),"0"),"-")*$H289</f>
        <v>0</v>
      </c>
      <c r="J289" s="66">
        <f>_xlfn.IFNA(IF($F289="Y",INDEX(Company_Input!$Z$5:$AC$298,MATCH(' Scheme allowance'!$B289,Company_Input!$B$5:$B$298,0),MATCH(J$4,Company_Input!$Z$4:$AC$4,0)),"0"),"-")*$H289</f>
        <v>0</v>
      </c>
      <c r="K289" s="66">
        <f>_xlfn.IFNA(IF($F289="Y",INDEX(Company_Input!$Z$5:$AC$298,MATCH(' Scheme allowance'!$B289,Company_Input!$B$5:$B$298,0),MATCH(K$4,Company_Input!$Z$4:$AC$4,0)),"0"),"-")*$H289</f>
        <v>0</v>
      </c>
      <c r="L289" s="66">
        <f>_xlfn.IFNA(IF($F289="Y",INDEX(Company_Input!$Z$5:$AC$298,MATCH(' Scheme allowance'!$B289,Company_Input!$B$5:$B$298,0),MATCH(L$4,Company_Input!$Z$4:$AC$4,0)),"0"),"-")*$H289</f>
        <v>0</v>
      </c>
      <c r="M289" s="66" t="str">
        <f>_xlfn.IFNA(IF($F289="Y",INDEX(Company_Input!$W$5:$W$298,MATCH(' Scheme allowance'!$B289,Company_Input!$B$5:$B$298,0),MATCH(M$4,Company_Input!$W$4,0)),"-"),"-")</f>
        <v>-</v>
      </c>
    </row>
    <row r="290" spans="1:181">
      <c r="B290" s="66" t="str">
        <f>Company_Input!B290</f>
        <v>Scheme 286</v>
      </c>
      <c r="C290" s="66" t="str">
        <f>INDEX(Company_Input!$C$5:$C$350,MATCH(' Scheme allowance'!$B290,Company_Input!$B$5:$B$350,0))</f>
        <v>£m</v>
      </c>
      <c r="D290" s="66">
        <f>INDEX(Company_Input!$D$5:$D$350,MATCH(' Scheme allowance'!$B290,Company_Input!$B$5:$B$350,0))</f>
        <v>3</v>
      </c>
      <c r="E290" s="161">
        <f>INDEX(Company_Input!$X$5:X$350,MATCH(' Scheme allowance'!$B290,Company_Input!$B$5:$B$350,0))</f>
        <v>0</v>
      </c>
      <c r="F290" s="66"/>
      <c r="H290" s="66" t="str">
        <f>_xlfn.IFNA(INDEX(Ofwat_Input!$C$22:$C$31,MATCH(' Scheme allowance'!$E290,Ofwat_Input!B$22:B$31,0)),"0")</f>
        <v>0</v>
      </c>
      <c r="I290" s="66">
        <f>_xlfn.IFNA(IF($F290="Y",INDEX(Company_Input!$Z$5:$AC$298,MATCH(' Scheme allowance'!$B290,Company_Input!$B$5:$B$298,0),MATCH(I$4,Company_Input!$Z$4:$AC$4,0)),"0"),"-")*$H290</f>
        <v>0</v>
      </c>
      <c r="J290" s="66">
        <f>_xlfn.IFNA(IF($F290="Y",INDEX(Company_Input!$Z$5:$AC$298,MATCH(' Scheme allowance'!$B290,Company_Input!$B$5:$B$298,0),MATCH(J$4,Company_Input!$Z$4:$AC$4,0)),"0"),"-")*$H290</f>
        <v>0</v>
      </c>
      <c r="K290" s="66">
        <f>_xlfn.IFNA(IF($F290="Y",INDEX(Company_Input!$Z$5:$AC$298,MATCH(' Scheme allowance'!$B290,Company_Input!$B$5:$B$298,0),MATCH(K$4,Company_Input!$Z$4:$AC$4,0)),"0"),"-")*$H290</f>
        <v>0</v>
      </c>
      <c r="L290" s="66">
        <f>_xlfn.IFNA(IF($F290="Y",INDEX(Company_Input!$Z$5:$AC$298,MATCH(' Scheme allowance'!$B290,Company_Input!$B$5:$B$298,0),MATCH(L$4,Company_Input!$Z$4:$AC$4,0)),"0"),"-")*$H290</f>
        <v>0</v>
      </c>
      <c r="M290" s="66" t="str">
        <f>_xlfn.IFNA(IF($F290="Y",INDEX(Company_Input!$W$5:$W$298,MATCH(' Scheme allowance'!$B290,Company_Input!$B$5:$B$298,0),MATCH(M$4,Company_Input!$W$4,0)),"-"),"-")</f>
        <v>-</v>
      </c>
    </row>
    <row r="291" spans="1:181">
      <c r="B291" s="66" t="str">
        <f>Company_Input!B291</f>
        <v>Scheme 287</v>
      </c>
      <c r="C291" s="66" t="str">
        <f>INDEX(Company_Input!$C$5:$C$350,MATCH(' Scheme allowance'!$B291,Company_Input!$B$5:$B$350,0))</f>
        <v>£m</v>
      </c>
      <c r="D291" s="66">
        <f>INDEX(Company_Input!$D$5:$D$350,MATCH(' Scheme allowance'!$B291,Company_Input!$B$5:$B$350,0))</f>
        <v>3</v>
      </c>
      <c r="E291" s="161">
        <f>INDEX(Company_Input!$X$5:X$350,MATCH(' Scheme allowance'!$B291,Company_Input!$B$5:$B$350,0))</f>
        <v>0</v>
      </c>
      <c r="F291" s="66"/>
      <c r="H291" s="66" t="str">
        <f>_xlfn.IFNA(INDEX(Ofwat_Input!$C$22:$C$31,MATCH(' Scheme allowance'!$E291,Ofwat_Input!B$22:B$31,0)),"0")</f>
        <v>0</v>
      </c>
      <c r="I291" s="66">
        <f>_xlfn.IFNA(IF($F291="Y",INDEX(Company_Input!$Z$5:$AC$298,MATCH(' Scheme allowance'!$B291,Company_Input!$B$5:$B$298,0),MATCH(I$4,Company_Input!$Z$4:$AC$4,0)),"0"),"-")*$H291</f>
        <v>0</v>
      </c>
      <c r="J291" s="66">
        <f>_xlfn.IFNA(IF($F291="Y",INDEX(Company_Input!$Z$5:$AC$298,MATCH(' Scheme allowance'!$B291,Company_Input!$B$5:$B$298,0),MATCH(J$4,Company_Input!$Z$4:$AC$4,0)),"0"),"-")*$H291</f>
        <v>0</v>
      </c>
      <c r="K291" s="66">
        <f>_xlfn.IFNA(IF($F291="Y",INDEX(Company_Input!$Z$5:$AC$298,MATCH(' Scheme allowance'!$B291,Company_Input!$B$5:$B$298,0),MATCH(K$4,Company_Input!$Z$4:$AC$4,0)),"0"),"-")*$H291</f>
        <v>0</v>
      </c>
      <c r="L291" s="66">
        <f>_xlfn.IFNA(IF($F291="Y",INDEX(Company_Input!$Z$5:$AC$298,MATCH(' Scheme allowance'!$B291,Company_Input!$B$5:$B$298,0),MATCH(L$4,Company_Input!$Z$4:$AC$4,0)),"0"),"-")*$H291</f>
        <v>0</v>
      </c>
      <c r="M291" s="66" t="str">
        <f>_xlfn.IFNA(IF($F291="Y",INDEX(Company_Input!$W$5:$W$298,MATCH(' Scheme allowance'!$B291,Company_Input!$B$5:$B$298,0),MATCH(M$4,Company_Input!$W$4,0)),"-"),"-")</f>
        <v>-</v>
      </c>
    </row>
    <row r="292" spans="1:181">
      <c r="B292" s="66" t="str">
        <f>Company_Input!B292</f>
        <v>Scheme 288</v>
      </c>
      <c r="C292" s="66" t="str">
        <f>INDEX(Company_Input!$C$5:$C$350,MATCH(' Scheme allowance'!$B292,Company_Input!$B$5:$B$350,0))</f>
        <v>£m</v>
      </c>
      <c r="D292" s="66">
        <f>INDEX(Company_Input!$D$5:$D$350,MATCH(' Scheme allowance'!$B292,Company_Input!$B$5:$B$350,0))</f>
        <v>3</v>
      </c>
      <c r="E292" s="161">
        <f>INDEX(Company_Input!$X$5:X$350,MATCH(' Scheme allowance'!$B292,Company_Input!$B$5:$B$350,0))</f>
        <v>0</v>
      </c>
      <c r="F292" s="66"/>
      <c r="H292" s="66" t="str">
        <f>_xlfn.IFNA(INDEX(Ofwat_Input!$C$22:$C$31,MATCH(' Scheme allowance'!$E292,Ofwat_Input!B$22:B$31,0)),"0")</f>
        <v>0</v>
      </c>
      <c r="I292" s="66">
        <f>_xlfn.IFNA(IF($F292="Y",INDEX(Company_Input!$Z$5:$AC$298,MATCH(' Scheme allowance'!$B292,Company_Input!$B$5:$B$298,0),MATCH(I$4,Company_Input!$Z$4:$AC$4,0)),"0"),"-")*$H292</f>
        <v>0</v>
      </c>
      <c r="J292" s="66">
        <f>_xlfn.IFNA(IF($F292="Y",INDEX(Company_Input!$Z$5:$AC$298,MATCH(' Scheme allowance'!$B292,Company_Input!$B$5:$B$298,0),MATCH(J$4,Company_Input!$Z$4:$AC$4,0)),"0"),"-")*$H292</f>
        <v>0</v>
      </c>
      <c r="K292" s="66">
        <f>_xlfn.IFNA(IF($F292="Y",INDEX(Company_Input!$Z$5:$AC$298,MATCH(' Scheme allowance'!$B292,Company_Input!$B$5:$B$298,0),MATCH(K$4,Company_Input!$Z$4:$AC$4,0)),"0"),"-")*$H292</f>
        <v>0</v>
      </c>
      <c r="L292" s="66">
        <f>_xlfn.IFNA(IF($F292="Y",INDEX(Company_Input!$Z$5:$AC$298,MATCH(' Scheme allowance'!$B292,Company_Input!$B$5:$B$298,0),MATCH(L$4,Company_Input!$Z$4:$AC$4,0)),"0"),"-")*$H292</f>
        <v>0</v>
      </c>
      <c r="M292" s="66" t="str">
        <f>_xlfn.IFNA(IF($F292="Y",INDEX(Company_Input!$W$5:$W$298,MATCH(' Scheme allowance'!$B292,Company_Input!$B$5:$B$298,0),MATCH(M$4,Company_Input!$W$4,0)),"-"),"-")</f>
        <v>-</v>
      </c>
    </row>
    <row r="293" spans="1:181">
      <c r="B293" s="66" t="str">
        <f>Company_Input!B293</f>
        <v>Scheme 289</v>
      </c>
      <c r="C293" s="66" t="str">
        <f>INDEX(Company_Input!$C$5:$C$350,MATCH(' Scheme allowance'!$B293,Company_Input!$B$5:$B$350,0))</f>
        <v>£m</v>
      </c>
      <c r="D293" s="66">
        <f>INDEX(Company_Input!$D$5:$D$350,MATCH(' Scheme allowance'!$B293,Company_Input!$B$5:$B$350,0))</f>
        <v>3</v>
      </c>
      <c r="E293" s="161">
        <f>INDEX(Company_Input!$X$5:X$350,MATCH(' Scheme allowance'!$B293,Company_Input!$B$5:$B$350,0))</f>
        <v>0</v>
      </c>
      <c r="F293" s="66"/>
      <c r="H293" s="66" t="str">
        <f>_xlfn.IFNA(INDEX(Ofwat_Input!$C$22:$C$31,MATCH(' Scheme allowance'!$E293,Ofwat_Input!B$22:B$31,0)),"0")</f>
        <v>0</v>
      </c>
      <c r="I293" s="66">
        <f>_xlfn.IFNA(IF($F293="Y",INDEX(Company_Input!$Z$5:$AC$298,MATCH(' Scheme allowance'!$B293,Company_Input!$B$5:$B$298,0),MATCH(I$4,Company_Input!$Z$4:$AC$4,0)),"0"),"-")*$H293</f>
        <v>0</v>
      </c>
      <c r="J293" s="66">
        <f>_xlfn.IFNA(IF($F293="Y",INDEX(Company_Input!$Z$5:$AC$298,MATCH(' Scheme allowance'!$B293,Company_Input!$B$5:$B$298,0),MATCH(J$4,Company_Input!$Z$4:$AC$4,0)),"0"),"-")*$H293</f>
        <v>0</v>
      </c>
      <c r="K293" s="66">
        <f>_xlfn.IFNA(IF($F293="Y",INDEX(Company_Input!$Z$5:$AC$298,MATCH(' Scheme allowance'!$B293,Company_Input!$B$5:$B$298,0),MATCH(K$4,Company_Input!$Z$4:$AC$4,0)),"0"),"-")*$H293</f>
        <v>0</v>
      </c>
      <c r="L293" s="66">
        <f>_xlfn.IFNA(IF($F293="Y",INDEX(Company_Input!$Z$5:$AC$298,MATCH(' Scheme allowance'!$B293,Company_Input!$B$5:$B$298,0),MATCH(L$4,Company_Input!$Z$4:$AC$4,0)),"0"),"-")*$H293</f>
        <v>0</v>
      </c>
      <c r="M293" s="66" t="str">
        <f>_xlfn.IFNA(IF($F293="Y",INDEX(Company_Input!$W$5:$W$298,MATCH(' Scheme allowance'!$B293,Company_Input!$B$5:$B$298,0),MATCH(M$4,Company_Input!$W$4,0)),"-"),"-")</f>
        <v>-</v>
      </c>
    </row>
    <row r="294" spans="1:181">
      <c r="B294" s="66" t="str">
        <f>Company_Input!B294</f>
        <v>Scheme 290</v>
      </c>
      <c r="C294" s="66" t="str">
        <f>INDEX(Company_Input!$C$5:$C$350,MATCH(' Scheme allowance'!$B294,Company_Input!$B$5:$B$350,0))</f>
        <v>£m</v>
      </c>
      <c r="D294" s="66">
        <f>INDEX(Company_Input!$D$5:$D$350,MATCH(' Scheme allowance'!$B294,Company_Input!$B$5:$B$350,0))</f>
        <v>3</v>
      </c>
      <c r="E294" s="161">
        <f>INDEX(Company_Input!$X$5:X$350,MATCH(' Scheme allowance'!$B294,Company_Input!$B$5:$B$350,0))</f>
        <v>0</v>
      </c>
      <c r="F294" s="66"/>
      <c r="H294" s="66" t="str">
        <f>_xlfn.IFNA(INDEX(Ofwat_Input!$C$22:$C$31,MATCH(' Scheme allowance'!$E294,Ofwat_Input!B$22:B$31,0)),"0")</f>
        <v>0</v>
      </c>
      <c r="I294" s="66">
        <f>_xlfn.IFNA(IF($F294="Y",INDEX(Company_Input!$Z$5:$AC$298,MATCH(' Scheme allowance'!$B294,Company_Input!$B$5:$B$298,0),MATCH(I$4,Company_Input!$Z$4:$AC$4,0)),"0"),"-")*$H294</f>
        <v>0</v>
      </c>
      <c r="J294" s="66">
        <f>_xlfn.IFNA(IF($F294="Y",INDEX(Company_Input!$Z$5:$AC$298,MATCH(' Scheme allowance'!$B294,Company_Input!$B$5:$B$298,0),MATCH(J$4,Company_Input!$Z$4:$AC$4,0)),"0"),"-")*$H294</f>
        <v>0</v>
      </c>
      <c r="K294" s="66">
        <f>_xlfn.IFNA(IF($F294="Y",INDEX(Company_Input!$Z$5:$AC$298,MATCH(' Scheme allowance'!$B294,Company_Input!$B$5:$B$298,0),MATCH(K$4,Company_Input!$Z$4:$AC$4,0)),"0"),"-")*$H294</f>
        <v>0</v>
      </c>
      <c r="L294" s="66">
        <f>_xlfn.IFNA(IF($F294="Y",INDEX(Company_Input!$Z$5:$AC$298,MATCH(' Scheme allowance'!$B294,Company_Input!$B$5:$B$298,0),MATCH(L$4,Company_Input!$Z$4:$AC$4,0)),"0"),"-")*$H294</f>
        <v>0</v>
      </c>
      <c r="M294" s="66" t="str">
        <f>_xlfn.IFNA(IF($F294="Y",INDEX(Company_Input!$W$5:$W$298,MATCH(' Scheme allowance'!$B294,Company_Input!$B$5:$B$298,0),MATCH(M$4,Company_Input!$W$4,0)),"-"),"-")</f>
        <v>-</v>
      </c>
    </row>
    <row r="295" spans="1:181">
      <c r="B295" s="66" t="str">
        <f>Company_Input!B295</f>
        <v>Scheme 291</v>
      </c>
      <c r="C295" s="66" t="str">
        <f>INDEX(Company_Input!$C$5:$C$350,MATCH(' Scheme allowance'!$B295,Company_Input!$B$5:$B$350,0))</f>
        <v>£m</v>
      </c>
      <c r="D295" s="66">
        <f>INDEX(Company_Input!$D$5:$D$350,MATCH(' Scheme allowance'!$B295,Company_Input!$B$5:$B$350,0))</f>
        <v>3</v>
      </c>
      <c r="E295" s="161">
        <f>INDEX(Company_Input!$X$5:X$350,MATCH(' Scheme allowance'!$B295,Company_Input!$B$5:$B$350,0))</f>
        <v>0</v>
      </c>
      <c r="F295" s="66"/>
      <c r="H295" s="66" t="str">
        <f>_xlfn.IFNA(INDEX(Ofwat_Input!$C$22:$C$31,MATCH(' Scheme allowance'!$E295,Ofwat_Input!B$22:B$31,0)),"0")</f>
        <v>0</v>
      </c>
      <c r="I295" s="66">
        <f>_xlfn.IFNA(IF($F295="Y",INDEX(Company_Input!$Z$5:$AC$298,MATCH(' Scheme allowance'!$B295,Company_Input!$B$5:$B$298,0),MATCH(I$4,Company_Input!$Z$4:$AC$4,0)),"0"),"-")*$H295</f>
        <v>0</v>
      </c>
      <c r="J295" s="66">
        <f>_xlfn.IFNA(IF($F295="Y",INDEX(Company_Input!$Z$5:$AC$298,MATCH(' Scheme allowance'!$B295,Company_Input!$B$5:$B$298,0),MATCH(J$4,Company_Input!$Z$4:$AC$4,0)),"0"),"-")*$H295</f>
        <v>0</v>
      </c>
      <c r="K295" s="66">
        <f>_xlfn.IFNA(IF($F295="Y",INDEX(Company_Input!$Z$5:$AC$298,MATCH(' Scheme allowance'!$B295,Company_Input!$B$5:$B$298,0),MATCH(K$4,Company_Input!$Z$4:$AC$4,0)),"0"),"-")*$H295</f>
        <v>0</v>
      </c>
      <c r="L295" s="66">
        <f>_xlfn.IFNA(IF($F295="Y",INDEX(Company_Input!$Z$5:$AC$298,MATCH(' Scheme allowance'!$B295,Company_Input!$B$5:$B$298,0),MATCH(L$4,Company_Input!$Z$4:$AC$4,0)),"0"),"-")*$H295</f>
        <v>0</v>
      </c>
      <c r="M295" s="66" t="str">
        <f>_xlfn.IFNA(IF($F295="Y",INDEX(Company_Input!$W$5:$W$298,MATCH(' Scheme allowance'!$B295,Company_Input!$B$5:$B$298,0),MATCH(M$4,Company_Input!$W$4,0)),"-"),"-")</f>
        <v>-</v>
      </c>
    </row>
    <row r="296" spans="1:181">
      <c r="B296" s="66" t="str">
        <f>Company_Input!B296</f>
        <v>Scheme 292</v>
      </c>
      <c r="C296" s="66" t="str">
        <f>INDEX(Company_Input!$C$5:$C$350,MATCH(' Scheme allowance'!$B296,Company_Input!$B$5:$B$350,0))</f>
        <v>£m</v>
      </c>
      <c r="D296" s="66">
        <f>INDEX(Company_Input!$D$5:$D$350,MATCH(' Scheme allowance'!$B296,Company_Input!$B$5:$B$350,0))</f>
        <v>3</v>
      </c>
      <c r="E296" s="161">
        <f>INDEX(Company_Input!$X$5:X$350,MATCH(' Scheme allowance'!$B296,Company_Input!$B$5:$B$350,0))</f>
        <v>0</v>
      </c>
      <c r="F296" s="66"/>
      <c r="H296" s="66" t="str">
        <f>_xlfn.IFNA(INDEX(Ofwat_Input!$C$22:$C$31,MATCH(' Scheme allowance'!$E296,Ofwat_Input!B$22:B$31,0)),"0")</f>
        <v>0</v>
      </c>
      <c r="I296" s="66">
        <f>_xlfn.IFNA(IF($F296="Y",INDEX(Company_Input!$Z$5:$AC$298,MATCH(' Scheme allowance'!$B296,Company_Input!$B$5:$B$298,0),MATCH(I$4,Company_Input!$Z$4:$AC$4,0)),"0"),"-")*$H296</f>
        <v>0</v>
      </c>
      <c r="J296" s="66">
        <f>_xlfn.IFNA(IF($F296="Y",INDEX(Company_Input!$Z$5:$AC$298,MATCH(' Scheme allowance'!$B296,Company_Input!$B$5:$B$298,0),MATCH(J$4,Company_Input!$Z$4:$AC$4,0)),"0"),"-")*$H296</f>
        <v>0</v>
      </c>
      <c r="K296" s="66">
        <f>_xlfn.IFNA(IF($F296="Y",INDEX(Company_Input!$Z$5:$AC$298,MATCH(' Scheme allowance'!$B296,Company_Input!$B$5:$B$298,0),MATCH(K$4,Company_Input!$Z$4:$AC$4,0)),"0"),"-")*$H296</f>
        <v>0</v>
      </c>
      <c r="L296" s="66">
        <f>_xlfn.IFNA(IF($F296="Y",INDEX(Company_Input!$Z$5:$AC$298,MATCH(' Scheme allowance'!$B296,Company_Input!$B$5:$B$298,0),MATCH(L$4,Company_Input!$Z$4:$AC$4,0)),"0"),"-")*$H296</f>
        <v>0</v>
      </c>
      <c r="M296" s="66" t="str">
        <f>_xlfn.IFNA(IF($F296="Y",INDEX(Company_Input!$W$5:$W$298,MATCH(' Scheme allowance'!$B296,Company_Input!$B$5:$B$298,0),MATCH(M$4,Company_Input!$W$4,0)),"-"),"-")</f>
        <v>-</v>
      </c>
    </row>
    <row r="297" spans="1:181">
      <c r="B297" s="66" t="str">
        <f>Company_Input!B297</f>
        <v>Scheme 293</v>
      </c>
      <c r="C297" s="66" t="str">
        <f>INDEX(Company_Input!$C$5:$C$350,MATCH(' Scheme allowance'!$B297,Company_Input!$B$5:$B$350,0))</f>
        <v>£m</v>
      </c>
      <c r="D297" s="66">
        <f>INDEX(Company_Input!$D$5:$D$350,MATCH(' Scheme allowance'!$B297,Company_Input!$B$5:$B$350,0))</f>
        <v>3</v>
      </c>
      <c r="E297" s="161">
        <f>INDEX(Company_Input!$X$5:X$350,MATCH(' Scheme allowance'!$B297,Company_Input!$B$5:$B$350,0))</f>
        <v>0</v>
      </c>
      <c r="F297" s="66"/>
      <c r="H297" s="66" t="str">
        <f>_xlfn.IFNA(INDEX(Ofwat_Input!$C$22:$C$31,MATCH(' Scheme allowance'!$E297,Ofwat_Input!B$22:B$31,0)),"0")</f>
        <v>0</v>
      </c>
      <c r="I297" s="66">
        <f>_xlfn.IFNA(IF($F297="Y",INDEX(Company_Input!$Z$5:$AC$298,MATCH(' Scheme allowance'!$B297,Company_Input!$B$5:$B$298,0),MATCH(I$4,Company_Input!$Z$4:$AC$4,0)),"0"),"-")*$H297</f>
        <v>0</v>
      </c>
      <c r="J297" s="66">
        <f>_xlfn.IFNA(IF($F297="Y",INDEX(Company_Input!$Z$5:$AC$298,MATCH(' Scheme allowance'!$B297,Company_Input!$B$5:$B$298,0),MATCH(J$4,Company_Input!$Z$4:$AC$4,0)),"0"),"-")*$H297</f>
        <v>0</v>
      </c>
      <c r="K297" s="66">
        <f>_xlfn.IFNA(IF($F297="Y",INDEX(Company_Input!$Z$5:$AC$298,MATCH(' Scheme allowance'!$B297,Company_Input!$B$5:$B$298,0),MATCH(K$4,Company_Input!$Z$4:$AC$4,0)),"0"),"-")*$H297</f>
        <v>0</v>
      </c>
      <c r="L297" s="66">
        <f>_xlfn.IFNA(IF($F297="Y",INDEX(Company_Input!$Z$5:$AC$298,MATCH(' Scheme allowance'!$B297,Company_Input!$B$5:$B$298,0),MATCH(L$4,Company_Input!$Z$4:$AC$4,0)),"0"),"-")*$H297</f>
        <v>0</v>
      </c>
      <c r="M297" s="66" t="str">
        <f>_xlfn.IFNA(IF($F297="Y",INDEX(Company_Input!$W$5:$W$298,MATCH(' Scheme allowance'!$B297,Company_Input!$B$5:$B$298,0),MATCH(M$4,Company_Input!$W$4,0)),"-"),"-")</f>
        <v>-</v>
      </c>
    </row>
    <row r="298" spans="1:181">
      <c r="B298" s="66" t="str">
        <f>Company_Input!B298</f>
        <v>Scheme 294</v>
      </c>
      <c r="C298" s="66" t="str">
        <f>INDEX(Company_Input!$C$5:$C$350,MATCH(' Scheme allowance'!$B298,Company_Input!$B$5:$B$350,0))</f>
        <v>£m</v>
      </c>
      <c r="D298" s="66">
        <f>INDEX(Company_Input!$D$5:$D$350,MATCH(' Scheme allowance'!$B298,Company_Input!$B$5:$B$350,0))</f>
        <v>3</v>
      </c>
      <c r="E298" s="161">
        <f>INDEX(Company_Input!$X$5:X$350,MATCH(' Scheme allowance'!$B298,Company_Input!$B$5:$B$350,0))</f>
        <v>0</v>
      </c>
      <c r="F298" s="66"/>
      <c r="H298" s="66" t="str">
        <f>_xlfn.IFNA(INDEX(Ofwat_Input!$C$22:$C$31,MATCH(' Scheme allowance'!$E298,Ofwat_Input!B$22:B$31,0)),"0")</f>
        <v>0</v>
      </c>
      <c r="I298" s="66">
        <f>_xlfn.IFNA(IF($F298="Y",INDEX(Company_Input!$Z$5:$AC$298,MATCH(' Scheme allowance'!$B298,Company_Input!$B$5:$B$298,0),MATCH(I$4,Company_Input!$Z$4:$AC$4,0)),"0"),"-")*$H298</f>
        <v>0</v>
      </c>
      <c r="J298" s="66">
        <f>_xlfn.IFNA(IF($F298="Y",INDEX(Company_Input!$Z$5:$AC$298,MATCH(' Scheme allowance'!$B298,Company_Input!$B$5:$B$298,0),MATCH(J$4,Company_Input!$Z$4:$AC$4,0)),"0"),"-")*$H298</f>
        <v>0</v>
      </c>
      <c r="K298" s="66">
        <f>_xlfn.IFNA(IF($F298="Y",INDEX(Company_Input!$Z$5:$AC$298,MATCH(' Scheme allowance'!$B298,Company_Input!$B$5:$B$298,0),MATCH(K$4,Company_Input!$Z$4:$AC$4,0)),"0"),"-")*$H298</f>
        <v>0</v>
      </c>
      <c r="L298" s="66">
        <f>_xlfn.IFNA(IF($F298="Y",INDEX(Company_Input!$Z$5:$AC$298,MATCH(' Scheme allowance'!$B298,Company_Input!$B$5:$B$298,0),MATCH(L$4,Company_Input!$Z$4:$AC$4,0)),"0"),"-")*$H298</f>
        <v>0</v>
      </c>
      <c r="M298" s="66" t="str">
        <f>_xlfn.IFNA(IF($F298="Y",INDEX(Company_Input!$W$5:$W$298,MATCH(' Scheme allowance'!$B298,Company_Input!$B$5:$B$298,0),MATCH(M$4,Company_Input!$W$4,0)),"-"),"-")</f>
        <v>-</v>
      </c>
    </row>
    <row r="299" spans="1:181">
      <c r="E299" s="63"/>
    </row>
    <row r="300" spans="1:181" s="66" customFormat="1">
      <c r="B300" s="66" t="s">
        <v>155</v>
      </c>
      <c r="G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row>
    <row r="301" spans="1:181"/>
    <row r="302" spans="1:181" ht="13.15">
      <c r="A302" s="298" t="s">
        <v>23</v>
      </c>
      <c r="B302" s="298"/>
      <c r="C302" s="298"/>
      <c r="D302" s="298"/>
      <c r="E302" s="298"/>
      <c r="F302" s="298"/>
      <c r="G302" s="298"/>
      <c r="H302" s="298"/>
      <c r="I302" s="298"/>
      <c r="J302" s="298"/>
      <c r="K302" s="298"/>
      <c r="L302" s="298"/>
      <c r="M302" s="298"/>
      <c r="N302" s="298"/>
      <c r="O302" s="298"/>
      <c r="P302" s="298"/>
    </row>
    <row r="303" spans="1:181"/>
  </sheetData>
  <mergeCells count="2">
    <mergeCell ref="B3:F3"/>
    <mergeCell ref="I3:L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E487-C91B-430C-9C1D-BDB2F0F7F7B2}">
  <sheetPr>
    <tabColor rgb="FF98C561"/>
  </sheetPr>
  <dimension ref="A1:MM54"/>
  <sheetViews>
    <sheetView topLeftCell="A9" workbookViewId="0">
      <selection activeCell="I4" sqref="I4"/>
    </sheetView>
  </sheetViews>
  <sheetFormatPr defaultColWidth="0" defaultRowHeight="12.75" zeroHeight="1"/>
  <cols>
    <col min="1" max="1" width="9" style="63" customWidth="1"/>
    <col min="2" max="2" width="21.42578125" style="63" customWidth="1"/>
    <col min="3" max="3" width="31.140625" style="63" customWidth="1"/>
    <col min="4" max="8" width="21.42578125" style="63" customWidth="1"/>
    <col min="9" max="9" width="23.7109375" style="63" customWidth="1"/>
    <col min="10" max="22" width="21.42578125" style="63" customWidth="1"/>
    <col min="23" max="23" width="9" style="63" customWidth="1"/>
    <col min="24" max="351" width="0" style="63" hidden="1" customWidth="1"/>
    <col min="352" max="16384" width="9" style="63" hidden="1"/>
  </cols>
  <sheetData>
    <row r="1" spans="1:22" s="104" customFormat="1" ht="47.65">
      <c r="A1" s="111" t="e">
        <f ca="1" xml:space="preserve"> RIGHT(CELL("filename", A1), LEN(CELL("filename", A1)) - SEARCH("]", CELL("filename", A1)))</f>
        <v>#VALUE!</v>
      </c>
      <c r="B1" s="103"/>
      <c r="E1" s="159"/>
      <c r="F1" s="154"/>
      <c r="G1" s="155"/>
      <c r="H1" s="154"/>
      <c r="I1" s="154"/>
      <c r="J1" s="154"/>
      <c r="K1" s="154"/>
      <c r="L1" s="154"/>
      <c r="M1" s="154"/>
      <c r="N1" s="154"/>
      <c r="O1" s="154"/>
      <c r="P1" s="154"/>
      <c r="Q1" s="154"/>
      <c r="R1" s="154"/>
    </row>
    <row r="2" spans="1:22" ht="13.15" thickBot="1"/>
    <row r="3" spans="1:22" s="142" customFormat="1" ht="51" customHeight="1">
      <c r="B3" s="166" t="s">
        <v>648</v>
      </c>
      <c r="C3" s="166" t="s">
        <v>649</v>
      </c>
      <c r="D3" s="166" t="s">
        <v>586</v>
      </c>
      <c r="E3" s="166" t="s">
        <v>650</v>
      </c>
      <c r="F3" s="166" t="s">
        <v>651</v>
      </c>
      <c r="G3" s="166" t="s">
        <v>652</v>
      </c>
      <c r="H3" s="166" t="s">
        <v>653</v>
      </c>
      <c r="I3" s="166" t="s">
        <v>654</v>
      </c>
      <c r="J3" s="166" t="s">
        <v>588</v>
      </c>
      <c r="K3" s="166" t="s">
        <v>655</v>
      </c>
      <c r="L3" s="165"/>
      <c r="M3" s="165"/>
      <c r="N3" s="164" t="s">
        <v>656</v>
      </c>
      <c r="O3" s="164" t="s">
        <v>657</v>
      </c>
      <c r="Q3" s="164" t="s">
        <v>658</v>
      </c>
      <c r="R3" s="164" t="s">
        <v>659</v>
      </c>
      <c r="S3" s="165"/>
      <c r="T3" s="188" t="s">
        <v>660</v>
      </c>
      <c r="U3" s="63"/>
      <c r="V3" s="188" t="s">
        <v>661</v>
      </c>
    </row>
    <row r="4" spans="1:22" ht="13.5">
      <c r="B4" s="167" t="s">
        <v>200</v>
      </c>
      <c r="C4" s="167">
        <f>COUNTIFS(' Scheme allowance'!$E$5:$E$133,'Output for cost sharing'!$B4)</f>
        <v>0</v>
      </c>
      <c r="D4" s="167" t="str">
        <f>INDEX('Summary of Ofwat input'!$C$6:$C$10,MATCH('Output for cost sharing'!$B4,'Summary of Ofwat input'!$B$6:$B$10,0))</f>
        <v/>
      </c>
      <c r="E4" s="66" t="str">
        <f>IFERROR(IF(C4/D4&gt;1,1,C4/D4),"")</f>
        <v/>
      </c>
      <c r="F4" s="167" t="str">
        <f>INDEX('Summary of Ofwat input'!$D$6:$D$10,MATCH('Output for cost sharing'!$B4,'Summary of Ofwat input'!$B$6:$B$10,0))</f>
        <v/>
      </c>
      <c r="G4" s="167">
        <f>SUMIFS(' Scheme allowance'!$M$5:$M$133,' Scheme allowance'!$E$5:$E$133,'Output for cost sharing'!$B4)</f>
        <v>0</v>
      </c>
      <c r="H4" s="66" t="str">
        <f>IFERROR(G4/F4,"")</f>
        <v/>
      </c>
      <c r="I4" s="66">
        <f>SUMIFS(' Scheme allowance'!$L$5:$L$133,' Scheme allowance'!$E$5:$E$133,'Output for cost sharing'!$B4)</f>
        <v>0</v>
      </c>
      <c r="J4" s="167" t="str">
        <f>INDEX('Summary of Ofwat input'!$F$6:$F$10,MATCH('Output for cost sharing'!$B4,'Summary of Ofwat input'!$B$6:$B$10,0))</f>
        <v/>
      </c>
      <c r="K4" s="66" t="str">
        <f>IFERROR(J4-I4,"")</f>
        <v/>
      </c>
      <c r="N4" s="182" t="e">
        <f>(MIN(I4/J4,100%))</f>
        <v>#VALUE!</v>
      </c>
      <c r="O4" s="183" t="e">
        <f>N4</f>
        <v>#VALUE!</v>
      </c>
      <c r="Q4" s="184" t="str">
        <f>INDEX('Summary of Ofwat input'!$E$6:$E$10,MATCH('Output for cost sharing'!$B4,'Summary of Ofwat input'!$B$6:$B$10,0))</f>
        <v/>
      </c>
      <c r="R4" s="185" t="e">
        <f>Q4*O4</f>
        <v>#VALUE!</v>
      </c>
      <c r="S4" s="165"/>
      <c r="T4" s="186" t="e">
        <f>R4/I4</f>
        <v>#VALUE!</v>
      </c>
      <c r="V4" s="187" t="str">
        <f>INDEX('Summary of Ofwat input'!$G$6:$G$10,MATCH('Output for cost sharing'!$B4,'Summary of Ofwat input'!$B$6:$B$10,0))</f>
        <v/>
      </c>
    </row>
    <row r="5" spans="1:22" ht="13.5">
      <c r="B5" s="167" t="s">
        <v>590</v>
      </c>
      <c r="C5" s="167">
        <f>COUNTIFS(' Scheme allowance'!$E$5:$E$133,'Output for cost sharing'!$B5)</f>
        <v>0</v>
      </c>
      <c r="D5" s="167" t="str">
        <f>INDEX('Summary of Ofwat input'!$C$6:$C$10,MATCH('Output for cost sharing'!$B5,'Summary of Ofwat input'!$B$6:$B$10,0))</f>
        <v/>
      </c>
      <c r="E5" s="66" t="str">
        <f t="shared" ref="E5:E8" si="0">IFERROR(IF(C5/D5&gt;1,1,C5/D5),"")</f>
        <v/>
      </c>
      <c r="F5" s="167" t="str">
        <f>INDEX('Summary of Ofwat input'!$D$6:$D$10,MATCH('Output for cost sharing'!$B5,'Summary of Ofwat input'!$B$6:$B$10,0))</f>
        <v/>
      </c>
      <c r="G5" s="167">
        <f>SUMIFS(' Scheme allowance'!$M$5:$M$133,' Scheme allowance'!$E$5:$E$133,'Output for cost sharing'!$B5)</f>
        <v>0</v>
      </c>
      <c r="H5" s="66" t="str">
        <f t="shared" ref="H5:H8" si="1">IFERROR(G5/F5,"")</f>
        <v/>
      </c>
      <c r="I5" s="66">
        <f>SUMIFS(' Scheme allowance'!$L$5:$L$133,' Scheme allowance'!$E$5:$E$133,'Output for cost sharing'!$B5)</f>
        <v>0</v>
      </c>
      <c r="J5" s="167" t="str">
        <f>INDEX('Summary of Ofwat input'!$F$6:$F$10,MATCH('Output for cost sharing'!$B5,'Summary of Ofwat input'!$B$6:$B$10,0))</f>
        <v/>
      </c>
      <c r="K5" s="66" t="str">
        <f t="shared" ref="K5:K9" si="2">IFERROR(J5-I5,"")</f>
        <v/>
      </c>
      <c r="N5" s="182" t="e">
        <f t="shared" ref="N5:N7" si="3">(MIN(I5/J5,100%))</f>
        <v>#VALUE!</v>
      </c>
      <c r="O5" s="183" t="e">
        <f>N5</f>
        <v>#VALUE!</v>
      </c>
      <c r="Q5" s="184" t="str">
        <f>INDEX('Summary of Ofwat input'!$E$6:$E$10,MATCH('Output for cost sharing'!$B5,'Summary of Ofwat input'!$B$6:$B$10,0))</f>
        <v/>
      </c>
      <c r="R5" s="185" t="e">
        <f t="shared" ref="R5:R8" si="4">Q5*O5</f>
        <v>#VALUE!</v>
      </c>
      <c r="S5" s="165"/>
      <c r="T5" s="186" t="e">
        <f>R5/I5</f>
        <v>#VALUE!</v>
      </c>
      <c r="V5" s="187" t="str">
        <f>INDEX('Summary of Ofwat input'!$G$6:$G$10,MATCH('Output for cost sharing'!$B5,'Summary of Ofwat input'!$B$6:$B$10,0))</f>
        <v/>
      </c>
    </row>
    <row r="6" spans="1:22" ht="13.5">
      <c r="B6" s="167" t="s">
        <v>591</v>
      </c>
      <c r="C6" s="167">
        <f>COUNTIFS(' Scheme allowance'!$E$5:$E$133,'Output for cost sharing'!$B6)</f>
        <v>0</v>
      </c>
      <c r="D6" s="167" t="str">
        <f>INDEX('Summary of Ofwat input'!$C$6:$C$10,MATCH('Output for cost sharing'!$B6,'Summary of Ofwat input'!$B$6:$B$10,0))</f>
        <v/>
      </c>
      <c r="E6" s="66" t="str">
        <f>IFERROR(IF(C6/D6&gt;1,1,C6/D6),"")</f>
        <v/>
      </c>
      <c r="F6" s="167" t="str">
        <f>INDEX('Summary of Ofwat input'!$D$6:$D$10,MATCH('Output for cost sharing'!$B6,'Summary of Ofwat input'!$B$6:$B$10,0))</f>
        <v/>
      </c>
      <c r="G6" s="167">
        <f>SUMIFS(' Scheme allowance'!$M$5:$M$133,' Scheme allowance'!$E$5:$E$133,'Output for cost sharing'!$B6)</f>
        <v>0</v>
      </c>
      <c r="H6" s="66" t="str">
        <f t="shared" si="1"/>
        <v/>
      </c>
      <c r="I6" s="66">
        <f>SUMIFS(' Scheme allowance'!$L$5:$L$133,' Scheme allowance'!$E$5:$E$133,'Output for cost sharing'!$B6)</f>
        <v>0</v>
      </c>
      <c r="J6" s="167" t="str">
        <f>INDEX('Summary of Ofwat input'!$F$6:$F$10,MATCH('Output for cost sharing'!$B6,'Summary of Ofwat input'!$B$6:$B$10,0))</f>
        <v/>
      </c>
      <c r="K6" s="66" t="str">
        <f t="shared" si="2"/>
        <v/>
      </c>
      <c r="N6" s="182" t="e">
        <f t="shared" si="3"/>
        <v>#VALUE!</v>
      </c>
      <c r="O6" s="183" t="e">
        <f>N6</f>
        <v>#VALUE!</v>
      </c>
      <c r="Q6" s="184" t="str">
        <f>INDEX('Summary of Ofwat input'!$E$6:$E$10,MATCH('Output for cost sharing'!$B6,'Summary of Ofwat input'!$B$6:$B$10,0))</f>
        <v/>
      </c>
      <c r="R6" s="185" t="e">
        <f t="shared" si="4"/>
        <v>#VALUE!</v>
      </c>
      <c r="S6" s="165"/>
      <c r="T6" s="186" t="e">
        <f>R6/I6</f>
        <v>#VALUE!</v>
      </c>
      <c r="V6" s="187" t="str">
        <f>INDEX('Summary of Ofwat input'!$G$6:$G$10,MATCH('Output for cost sharing'!$B6,'Summary of Ofwat input'!$B$6:$B$10,0))</f>
        <v/>
      </c>
    </row>
    <row r="7" spans="1:22" ht="13.5">
      <c r="B7" s="167" t="s">
        <v>592</v>
      </c>
      <c r="C7" s="167">
        <f>COUNTIFS(' Scheme allowance'!$E$5:$E$133,'Output for cost sharing'!$B7)</f>
        <v>0</v>
      </c>
      <c r="D7" s="167" t="str">
        <f>INDEX('Summary of Ofwat input'!$C$6:$C$10,MATCH('Output for cost sharing'!$B7,'Summary of Ofwat input'!$B$6:$B$10,0))</f>
        <v/>
      </c>
      <c r="E7" s="66" t="str">
        <f t="shared" si="0"/>
        <v/>
      </c>
      <c r="F7" s="167" t="str">
        <f>INDEX('Summary of Ofwat input'!$D$6:$D$10,MATCH('Output for cost sharing'!$B7,'Summary of Ofwat input'!$B$6:$B$10,0))</f>
        <v/>
      </c>
      <c r="G7" s="167">
        <f>SUMIFS(' Scheme allowance'!$M$5:$M$133,' Scheme allowance'!$E$5:$E$133,'Output for cost sharing'!$B7)</f>
        <v>0</v>
      </c>
      <c r="H7" s="66" t="str">
        <f t="shared" si="1"/>
        <v/>
      </c>
      <c r="I7" s="66">
        <f>SUMIFS(' Scheme allowance'!$L$5:$L$133,' Scheme allowance'!$E$5:$E$133,'Output for cost sharing'!$B7)</f>
        <v>0</v>
      </c>
      <c r="J7" s="167" t="str">
        <f>INDEX('Summary of Ofwat input'!$F$6:$F$10,MATCH('Output for cost sharing'!$B7,'Summary of Ofwat input'!$B$6:$B$10,0))</f>
        <v/>
      </c>
      <c r="K7" s="66" t="str">
        <f t="shared" si="2"/>
        <v/>
      </c>
      <c r="N7" s="182" t="e">
        <f t="shared" si="3"/>
        <v>#VALUE!</v>
      </c>
      <c r="O7" s="183" t="e">
        <f>N7</f>
        <v>#VALUE!</v>
      </c>
      <c r="Q7" s="184" t="str">
        <f>INDEX('Summary of Ofwat input'!$E$6:$E$10,MATCH('Output for cost sharing'!$B7,'Summary of Ofwat input'!$B$6:$B$10,0))</f>
        <v/>
      </c>
      <c r="R7" s="185" t="e">
        <f t="shared" si="4"/>
        <v>#VALUE!</v>
      </c>
      <c r="S7" s="165"/>
      <c r="T7" s="186" t="e">
        <f>R7/I7</f>
        <v>#VALUE!</v>
      </c>
      <c r="V7" s="187" t="str">
        <f>INDEX('Summary of Ofwat input'!$G$6:$G$10,MATCH('Output for cost sharing'!$B7,'Summary of Ofwat input'!$B$6:$B$10,0))</f>
        <v/>
      </c>
    </row>
    <row r="8" spans="1:22" ht="13.5">
      <c r="B8" s="167" t="s">
        <v>593</v>
      </c>
      <c r="C8" s="167">
        <f>COUNTIFS(' Scheme allowance'!$E$5:$E$133,'Output for cost sharing'!$B8)</f>
        <v>0</v>
      </c>
      <c r="D8" s="167" t="str">
        <f>INDEX('Summary of Ofwat input'!$C$6:$C$10,MATCH('Output for cost sharing'!$B8,'Summary of Ofwat input'!$B$6:$B$10,0))</f>
        <v/>
      </c>
      <c r="E8" s="66" t="str">
        <f t="shared" si="0"/>
        <v/>
      </c>
      <c r="F8" s="167" t="str">
        <f>INDEX('Summary of Ofwat input'!$D$6:$D$10,MATCH('Output for cost sharing'!$B8,'Summary of Ofwat input'!$B$6:$B$10,0))</f>
        <v/>
      </c>
      <c r="G8" s="167">
        <f>SUMIFS(' Scheme allowance'!$M$5:$M$133,' Scheme allowance'!$E$5:$E$133,'Output for cost sharing'!$B8)</f>
        <v>0</v>
      </c>
      <c r="H8" s="66" t="str">
        <f t="shared" si="1"/>
        <v/>
      </c>
      <c r="I8" s="66">
        <f>SUMIFS(' Scheme allowance'!$L$5:$L$133,' Scheme allowance'!$E$5:$E$133,'Output for cost sharing'!$B8)</f>
        <v>0</v>
      </c>
      <c r="J8" s="167" t="str">
        <f>INDEX('Summary of Ofwat input'!$F$6:$F$10,MATCH('Output for cost sharing'!$B8,'Summary of Ofwat input'!$B$6:$B$10,0))</f>
        <v/>
      </c>
      <c r="K8" s="66" t="str">
        <f t="shared" si="2"/>
        <v/>
      </c>
      <c r="N8" s="182" t="e">
        <f>(MIN(I8/J8,100%))</f>
        <v>#VALUE!</v>
      </c>
      <c r="O8" s="183" t="e">
        <f>N8</f>
        <v>#VALUE!</v>
      </c>
      <c r="Q8" s="184" t="str">
        <f>INDEX('Summary of Ofwat input'!$E$6:$E$10,MATCH('Output for cost sharing'!$B8,'Summary of Ofwat input'!$B$6:$B$10,0))</f>
        <v/>
      </c>
      <c r="R8" s="185" t="e">
        <f t="shared" si="4"/>
        <v>#VALUE!</v>
      </c>
      <c r="S8" s="165"/>
      <c r="T8" s="186" t="e">
        <f>R8/I8</f>
        <v>#VALUE!</v>
      </c>
      <c r="V8" s="187" t="str">
        <f>INDEX('Summary of Ofwat input'!$G$6:$G$10,MATCH('Output for cost sharing'!$B8,'Summary of Ofwat input'!$B$6:$B$10,0))</f>
        <v/>
      </c>
    </row>
    <row r="9" spans="1:22">
      <c r="B9" s="66" t="s">
        <v>155</v>
      </c>
      <c r="C9" s="167">
        <f>COUNTIFS(' Scheme allowance'!$E$5:$E$133,'Output for cost sharing'!$B9)</f>
        <v>0</v>
      </c>
      <c r="D9" s="66">
        <f>SUM(D4:D8)</f>
        <v>0</v>
      </c>
      <c r="E9" s="66" t="str">
        <f>IFERROR(IF(C9/D9&gt;1,1,C9/D9),"")</f>
        <v/>
      </c>
      <c r="F9" s="66">
        <f>SUM(F4:F8)</f>
        <v>0</v>
      </c>
      <c r="G9" s="66">
        <f>SUM(G4:G8)</f>
        <v>0</v>
      </c>
      <c r="H9" s="66" t="str">
        <f>IFERROR(G9/F9,"")</f>
        <v/>
      </c>
      <c r="I9" s="66">
        <f>SUM(I4:I8)</f>
        <v>0</v>
      </c>
      <c r="J9" s="66">
        <f>SUM(J4:J8)</f>
        <v>0</v>
      </c>
      <c r="K9" s="66">
        <f t="shared" si="2"/>
        <v>0</v>
      </c>
      <c r="N9" s="138"/>
      <c r="Q9"/>
      <c r="R9" s="184" t="e">
        <f>SUM(R4:R8)</f>
        <v>#VALUE!</v>
      </c>
      <c r="S9" s="165"/>
      <c r="T9"/>
      <c r="V9" s="184">
        <f>SUM(V4:V7)</f>
        <v>0</v>
      </c>
    </row>
    <row r="10" spans="1:22"/>
    <row r="11" spans="1:22" s="170" customFormat="1" ht="22.15">
      <c r="B11" s="239" t="s">
        <v>662</v>
      </c>
    </row>
    <row r="12" spans="1:22"/>
    <row r="13" spans="1:22">
      <c r="B13" s="66"/>
      <c r="C13" s="168" t="s">
        <v>663</v>
      </c>
      <c r="D13" s="168" t="s">
        <v>664</v>
      </c>
      <c r="E13" s="168" t="s">
        <v>285</v>
      </c>
      <c r="F13" s="168" t="s">
        <v>286</v>
      </c>
      <c r="G13" s="168" t="s">
        <v>287</v>
      </c>
      <c r="H13" s="168" t="s">
        <v>155</v>
      </c>
    </row>
    <row r="14" spans="1:22">
      <c r="B14" s="167" t="s">
        <v>200</v>
      </c>
      <c r="C14" s="66">
        <v>0</v>
      </c>
      <c r="D14" s="66">
        <v>0</v>
      </c>
      <c r="E14" s="66">
        <f>SUMIFS(Company_Input!G$5:G$133,Company_Input!$X$5:$X$133,'Output for cost sharing'!$B14)</f>
        <v>0</v>
      </c>
      <c r="F14" s="66">
        <f>SUMIFS(Company_Input!H$5:H$133,Company_Input!$X$5:$X$133,'Output for cost sharing'!$B14)</f>
        <v>0</v>
      </c>
      <c r="G14" s="66">
        <f>SUMIFS(Company_Input!I$5:I$133,Company_Input!$X$5:$X$133,'Output for cost sharing'!$B14)</f>
        <v>0</v>
      </c>
      <c r="H14" s="66">
        <f>SUM(C14:G14)</f>
        <v>0</v>
      </c>
    </row>
    <row r="15" spans="1:22">
      <c r="B15" s="167" t="s">
        <v>590</v>
      </c>
      <c r="C15" s="66">
        <v>0</v>
      </c>
      <c r="D15" s="66">
        <v>0</v>
      </c>
      <c r="E15" s="66">
        <f>SUMIFS(Company_Input!G$5:G$133,Company_Input!$X$5:$X$133,'Output for cost sharing'!$B15)</f>
        <v>0</v>
      </c>
      <c r="F15" s="66">
        <f>SUMIFS(Company_Input!H$5:H$133,Company_Input!$X$5:$X$133,'Output for cost sharing'!$B15)</f>
        <v>0</v>
      </c>
      <c r="G15" s="66">
        <f>SUMIFS(Company_Input!I$5:I$133,Company_Input!$X$5:$X$133,'Output for cost sharing'!$B15)</f>
        <v>0</v>
      </c>
      <c r="H15" s="66">
        <f>SUM(C15:G15)</f>
        <v>0</v>
      </c>
    </row>
    <row r="16" spans="1:22">
      <c r="B16" s="167" t="s">
        <v>591</v>
      </c>
      <c r="C16" s="66">
        <v>0</v>
      </c>
      <c r="D16" s="66">
        <v>0</v>
      </c>
      <c r="E16" s="66">
        <f>SUMIFS(Company_Input!G$5:G$133,Company_Input!$X$5:$X$133,'Output for cost sharing'!$B16)</f>
        <v>0</v>
      </c>
      <c r="F16" s="66">
        <f>SUMIFS(Company_Input!H$5:H$133,Company_Input!$X$5:$X$133,'Output for cost sharing'!$B16)</f>
        <v>0</v>
      </c>
      <c r="G16" s="66">
        <f>SUMIFS(Company_Input!I$5:I$133,Company_Input!$X$5:$X$133,'Output for cost sharing'!$B16)</f>
        <v>0</v>
      </c>
      <c r="H16" s="66">
        <f>SUM(C16:G16)</f>
        <v>0</v>
      </c>
    </row>
    <row r="17" spans="2:8">
      <c r="B17" s="167" t="s">
        <v>592</v>
      </c>
      <c r="C17" s="66">
        <v>0</v>
      </c>
      <c r="D17" s="66">
        <v>0</v>
      </c>
      <c r="E17" s="66">
        <f>SUMIFS(Company_Input!G$5:G$133,Company_Input!$X$5:$X$133,'Output for cost sharing'!$B17)</f>
        <v>0</v>
      </c>
      <c r="F17" s="66">
        <f>SUMIFS(Company_Input!H$5:H$133,Company_Input!$X$5:$X$133,'Output for cost sharing'!$B17)</f>
        <v>0</v>
      </c>
      <c r="G17" s="66">
        <f>SUMIFS(Company_Input!I$5:I$133,Company_Input!$X$5:$X$133,'Output for cost sharing'!$B17)</f>
        <v>0</v>
      </c>
      <c r="H17" s="66">
        <f>SUM(C17:G17)</f>
        <v>0</v>
      </c>
    </row>
    <row r="18" spans="2:8">
      <c r="B18" s="167" t="s">
        <v>593</v>
      </c>
      <c r="C18" s="66">
        <v>0</v>
      </c>
      <c r="D18" s="66">
        <v>0</v>
      </c>
      <c r="E18" s="66">
        <f>SUMIFS(Company_Input!G$5:G$133,Company_Input!$X$5:$X$133,'Output for cost sharing'!$B18)</f>
        <v>0</v>
      </c>
      <c r="F18" s="66">
        <f>SUMIFS(Company_Input!H$5:H$133,Company_Input!$X$5:$X$133,'Output for cost sharing'!$B18)</f>
        <v>0</v>
      </c>
      <c r="G18" s="66">
        <f>SUMIFS(Company_Input!I$5:I$133,Company_Input!$X$5:$X$133,'Output for cost sharing'!$B18)</f>
        <v>0</v>
      </c>
      <c r="H18" s="66">
        <f>SUM(C18:G18)</f>
        <v>0</v>
      </c>
    </row>
    <row r="19" spans="2:8"/>
    <row r="20" spans="2:8">
      <c r="B20" s="66"/>
      <c r="C20" s="168" t="s">
        <v>663</v>
      </c>
      <c r="D20" s="168" t="s">
        <v>664</v>
      </c>
      <c r="E20" s="168" t="s">
        <v>285</v>
      </c>
      <c r="F20" s="168" t="s">
        <v>286</v>
      </c>
      <c r="G20" s="168" t="s">
        <v>287</v>
      </c>
      <c r="H20" s="168" t="s">
        <v>155</v>
      </c>
    </row>
    <row r="21" spans="2:8">
      <c r="B21" s="167" t="s">
        <v>200</v>
      </c>
      <c r="C21" s="189" t="str">
        <f>IFERROR(C14/$H14,"")</f>
        <v/>
      </c>
      <c r="D21" s="189" t="str">
        <f>IFERROR(D14/$H14,"")</f>
        <v/>
      </c>
      <c r="E21" s="189" t="str">
        <f t="shared" ref="E21:G21" si="5">IFERROR(E14/$H14,"")</f>
        <v/>
      </c>
      <c r="F21" s="189" t="str">
        <f t="shared" si="5"/>
        <v/>
      </c>
      <c r="G21" s="189" t="str">
        <f t="shared" si="5"/>
        <v/>
      </c>
      <c r="H21" s="189">
        <f>SUM(C21:G21)</f>
        <v>0</v>
      </c>
    </row>
    <row r="22" spans="2:8">
      <c r="B22" s="167" t="s">
        <v>590</v>
      </c>
      <c r="C22" s="189" t="str">
        <f t="shared" ref="C22:G22" si="6">IFERROR(C15/$H15,"")</f>
        <v/>
      </c>
      <c r="D22" s="189" t="str">
        <f t="shared" si="6"/>
        <v/>
      </c>
      <c r="E22" s="189" t="str">
        <f>IFERROR(E15/$H15,"")</f>
        <v/>
      </c>
      <c r="F22" s="189" t="str">
        <f t="shared" si="6"/>
        <v/>
      </c>
      <c r="G22" s="189" t="str">
        <f t="shared" si="6"/>
        <v/>
      </c>
      <c r="H22" s="189">
        <f>SUM(C22:G22)</f>
        <v>0</v>
      </c>
    </row>
    <row r="23" spans="2:8">
      <c r="B23" s="167" t="s">
        <v>591</v>
      </c>
      <c r="C23" s="189" t="str">
        <f t="shared" ref="C23:G23" si="7">IFERROR(C16/$H16,"")</f>
        <v/>
      </c>
      <c r="D23" s="189" t="str">
        <f t="shared" si="7"/>
        <v/>
      </c>
      <c r="E23" s="189" t="str">
        <f>IFERROR(E16/$H16,"")</f>
        <v/>
      </c>
      <c r="F23" s="189" t="str">
        <f>IFERROR(F16/$H16,"")</f>
        <v/>
      </c>
      <c r="G23" s="189" t="str">
        <f t="shared" si="7"/>
        <v/>
      </c>
      <c r="H23" s="189">
        <f>SUM(C23:G23)</f>
        <v>0</v>
      </c>
    </row>
    <row r="24" spans="2:8">
      <c r="B24" s="167" t="s">
        <v>592</v>
      </c>
      <c r="C24" s="189" t="str">
        <f t="shared" ref="C24:F24" si="8">IFERROR(C17/$H17,"")</f>
        <v/>
      </c>
      <c r="D24" s="189" t="str">
        <f t="shared" si="8"/>
        <v/>
      </c>
      <c r="E24" s="189" t="str">
        <f t="shared" si="8"/>
        <v/>
      </c>
      <c r="F24" s="189" t="str">
        <f t="shared" si="8"/>
        <v/>
      </c>
      <c r="G24" s="189" t="str">
        <f>IFERROR(G17/$H17,"")</f>
        <v/>
      </c>
      <c r="H24" s="189">
        <f t="shared" ref="H24:H25" si="9">SUM(C24:G24)</f>
        <v>0</v>
      </c>
    </row>
    <row r="25" spans="2:8">
      <c r="B25" s="167" t="s">
        <v>593</v>
      </c>
      <c r="C25" s="189" t="str">
        <f t="shared" ref="C25:G25" si="10">IFERROR(C18/$H18,"")</f>
        <v/>
      </c>
      <c r="D25" s="189" t="str">
        <f t="shared" si="10"/>
        <v/>
      </c>
      <c r="E25" s="189" t="str">
        <f t="shared" si="10"/>
        <v/>
      </c>
      <c r="F25" s="189" t="str">
        <f t="shared" si="10"/>
        <v/>
      </c>
      <c r="G25" s="189" t="str">
        <f t="shared" si="10"/>
        <v/>
      </c>
      <c r="H25" s="189">
        <f t="shared" si="9"/>
        <v>0</v>
      </c>
    </row>
    <row r="26" spans="2:8" ht="12" customHeight="1"/>
    <row r="27" spans="2:8" s="170" customFormat="1" ht="22.15">
      <c r="B27" s="171" t="s">
        <v>665</v>
      </c>
    </row>
    <row r="28" spans="2:8"/>
    <row r="29" spans="2:8">
      <c r="B29" s="66"/>
      <c r="C29" s="168" t="s">
        <v>663</v>
      </c>
      <c r="D29" s="168" t="s">
        <v>664</v>
      </c>
      <c r="E29" s="168" t="s">
        <v>285</v>
      </c>
      <c r="F29" s="168" t="s">
        <v>286</v>
      </c>
      <c r="G29" s="168" t="s">
        <v>287</v>
      </c>
      <c r="H29" s="168" t="s">
        <v>155</v>
      </c>
    </row>
    <row r="30" spans="2:8">
      <c r="B30" s="167" t="s">
        <v>200</v>
      </c>
      <c r="C30" s="210" t="str">
        <f t="shared" ref="C30:G34" si="11">IFERROR($R4*C21,"0")</f>
        <v>0</v>
      </c>
      <c r="D30" s="210" t="str">
        <f t="shared" si="11"/>
        <v>0</v>
      </c>
      <c r="E30" s="210" t="str">
        <f t="shared" si="11"/>
        <v>0</v>
      </c>
      <c r="F30" s="210" t="str">
        <f t="shared" si="11"/>
        <v>0</v>
      </c>
      <c r="G30" s="210" t="str">
        <f t="shared" si="11"/>
        <v>0</v>
      </c>
      <c r="H30" s="66">
        <f>SUM(C30:G30)</f>
        <v>0</v>
      </c>
    </row>
    <row r="31" spans="2:8">
      <c r="B31" s="167" t="s">
        <v>590</v>
      </c>
      <c r="C31" s="210" t="str">
        <f t="shared" si="11"/>
        <v>0</v>
      </c>
      <c r="D31" s="210" t="str">
        <f t="shared" si="11"/>
        <v>0</v>
      </c>
      <c r="E31" s="210" t="str">
        <f t="shared" si="11"/>
        <v>0</v>
      </c>
      <c r="F31" s="210" t="str">
        <f t="shared" si="11"/>
        <v>0</v>
      </c>
      <c r="G31" s="210" t="str">
        <f t="shared" si="11"/>
        <v>0</v>
      </c>
      <c r="H31" s="66">
        <f t="shared" ref="H31:H34" si="12">SUM(C31:G31)</f>
        <v>0</v>
      </c>
    </row>
    <row r="32" spans="2:8">
      <c r="B32" s="167" t="s">
        <v>591</v>
      </c>
      <c r="C32" s="210" t="str">
        <f t="shared" si="11"/>
        <v>0</v>
      </c>
      <c r="D32" s="210" t="str">
        <f t="shared" si="11"/>
        <v>0</v>
      </c>
      <c r="E32" s="210" t="str">
        <f t="shared" si="11"/>
        <v>0</v>
      </c>
      <c r="F32" s="210" t="str">
        <f t="shared" si="11"/>
        <v>0</v>
      </c>
      <c r="G32" s="210" t="str">
        <f>IFERROR($R6*G23,"0")</f>
        <v>0</v>
      </c>
      <c r="H32" s="66">
        <f>SUM(C32:G32)</f>
        <v>0</v>
      </c>
    </row>
    <row r="33" spans="1:351">
      <c r="B33" s="167" t="s">
        <v>592</v>
      </c>
      <c r="C33" s="210" t="str">
        <f t="shared" si="11"/>
        <v>0</v>
      </c>
      <c r="D33" s="210" t="str">
        <f t="shared" si="11"/>
        <v>0</v>
      </c>
      <c r="E33" s="210" t="str">
        <f t="shared" si="11"/>
        <v>0</v>
      </c>
      <c r="F33" s="210" t="str">
        <f t="shared" si="11"/>
        <v>0</v>
      </c>
      <c r="G33" s="210" t="str">
        <f t="shared" si="11"/>
        <v>0</v>
      </c>
      <c r="H33" s="66">
        <f t="shared" si="12"/>
        <v>0</v>
      </c>
    </row>
    <row r="34" spans="1:351">
      <c r="B34" s="167" t="s">
        <v>593</v>
      </c>
      <c r="C34" s="210" t="str">
        <f t="shared" si="11"/>
        <v>0</v>
      </c>
      <c r="D34" s="210" t="str">
        <f t="shared" si="11"/>
        <v>0</v>
      </c>
      <c r="E34" s="210" t="str">
        <f t="shared" si="11"/>
        <v>0</v>
      </c>
      <c r="F34" s="210" t="str">
        <f t="shared" si="11"/>
        <v>0</v>
      </c>
      <c r="G34" s="210" t="str">
        <f t="shared" si="11"/>
        <v>0</v>
      </c>
      <c r="H34" s="66">
        <f t="shared" si="12"/>
        <v>0</v>
      </c>
    </row>
    <row r="35" spans="1:351">
      <c r="B35" s="66" t="s">
        <v>666</v>
      </c>
      <c r="C35" s="66">
        <f>SUM(C30:C34)</f>
        <v>0</v>
      </c>
      <c r="D35" s="66">
        <f t="shared" ref="D35:H35" si="13">SUM(D30:D34)</f>
        <v>0</v>
      </c>
      <c r="E35" s="66">
        <f t="shared" si="13"/>
        <v>0</v>
      </c>
      <c r="F35" s="66">
        <f t="shared" si="13"/>
        <v>0</v>
      </c>
      <c r="G35" s="66">
        <f t="shared" si="13"/>
        <v>0</v>
      </c>
      <c r="H35" s="66">
        <f t="shared" si="13"/>
        <v>0</v>
      </c>
    </row>
    <row r="36" spans="1:351"/>
    <row r="37" spans="1:351" s="169" customFormat="1" ht="23.65">
      <c r="B37" s="211" t="s">
        <v>667</v>
      </c>
    </row>
    <row r="38" spans="1:351"/>
    <row r="39" spans="1:351" customFormat="1" ht="13.15">
      <c r="A39" s="172"/>
      <c r="B39" s="173"/>
      <c r="C39" s="174"/>
      <c r="D39" s="175"/>
      <c r="E39" s="175"/>
      <c r="F39" s="175"/>
      <c r="G39" s="173" t="s">
        <v>668</v>
      </c>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c r="CV39" s="176"/>
      <c r="CW39" s="176"/>
      <c r="CX39" s="176"/>
      <c r="CY39" s="176"/>
      <c r="CZ39" s="176"/>
      <c r="DA39" s="176"/>
      <c r="DB39" s="176"/>
      <c r="DC39" s="176"/>
      <c r="DD39" s="176"/>
      <c r="DE39" s="176"/>
      <c r="DF39" s="176"/>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176"/>
      <c r="EQ39" s="176"/>
      <c r="ER39" s="176"/>
      <c r="ES39" s="176"/>
      <c r="ET39" s="176"/>
      <c r="EU39" s="176"/>
      <c r="EV39" s="176"/>
      <c r="EW39" s="176"/>
      <c r="EX39" s="176"/>
      <c r="EY39" s="176"/>
      <c r="EZ39" s="176"/>
      <c r="FA39" s="176"/>
      <c r="FB39" s="176"/>
      <c r="FC39" s="176"/>
      <c r="FD39" s="176"/>
      <c r="FE39" s="176"/>
      <c r="FF39" s="176"/>
      <c r="FG39" s="176"/>
      <c r="FH39" s="176"/>
      <c r="FI39" s="176"/>
      <c r="FJ39" s="176"/>
      <c r="FK39" s="176"/>
      <c r="FL39" s="176"/>
      <c r="FM39" s="176"/>
      <c r="FN39" s="176"/>
      <c r="FO39" s="176"/>
      <c r="FP39" s="176"/>
      <c r="FQ39" s="176"/>
      <c r="FR39" s="176"/>
      <c r="FS39" s="176"/>
      <c r="FT39" s="176"/>
      <c r="FU39" s="176"/>
      <c r="FV39" s="176"/>
      <c r="FW39" s="176"/>
      <c r="FX39" s="176"/>
      <c r="FY39" s="176"/>
      <c r="FZ39" s="176"/>
      <c r="GA39" s="176"/>
      <c r="GB39" s="176"/>
      <c r="GC39" s="176"/>
      <c r="GD39" s="176"/>
      <c r="GE39" s="176"/>
      <c r="GF39" s="176"/>
      <c r="GG39" s="176"/>
      <c r="GH39" s="176"/>
      <c r="GI39" s="176"/>
      <c r="GJ39" s="176"/>
      <c r="GK39" s="176"/>
      <c r="GL39" s="176"/>
      <c r="GM39" s="176"/>
      <c r="GN39" s="176"/>
      <c r="GO39" s="176"/>
      <c r="GP39" s="176"/>
      <c r="GQ39" s="176"/>
      <c r="GR39" s="176"/>
      <c r="GS39" s="176"/>
      <c r="GT39" s="176"/>
      <c r="GU39" s="176"/>
      <c r="GV39" s="176"/>
      <c r="GW39" s="176"/>
      <c r="GX39" s="176"/>
      <c r="GY39" s="176"/>
      <c r="GZ39" s="176"/>
      <c r="HA39" s="176"/>
      <c r="HB39" s="176"/>
      <c r="HC39" s="176"/>
      <c r="HD39" s="176"/>
      <c r="HE39" s="176"/>
      <c r="HF39" s="176"/>
      <c r="HG39" s="176"/>
      <c r="HH39" s="176"/>
      <c r="HI39" s="176"/>
      <c r="HJ39" s="176"/>
      <c r="HK39" s="176"/>
      <c r="HL39" s="176"/>
      <c r="HM39" s="176"/>
      <c r="HN39" s="176"/>
      <c r="HO39" s="176"/>
      <c r="HP39" s="176"/>
      <c r="HQ39" s="176"/>
      <c r="HR39" s="176"/>
      <c r="HS39" s="176"/>
      <c r="HT39" s="176"/>
      <c r="HU39" s="176"/>
      <c r="HV39" s="176"/>
      <c r="HW39" s="176"/>
      <c r="HX39" s="176"/>
      <c r="HY39" s="176"/>
      <c r="HZ39" s="176"/>
      <c r="IA39" s="176"/>
      <c r="IB39" s="176"/>
      <c r="IC39" s="176"/>
      <c r="ID39" s="176"/>
      <c r="IE39" s="176"/>
      <c r="IF39" s="176"/>
      <c r="IG39" s="176"/>
      <c r="IH39" s="176"/>
      <c r="II39" s="176"/>
      <c r="IJ39" s="176"/>
      <c r="IK39" s="176"/>
      <c r="IL39" s="176"/>
      <c r="IM39" s="176"/>
      <c r="IN39" s="176"/>
      <c r="IO39" s="176"/>
      <c r="IP39" s="176"/>
      <c r="IQ39" s="176"/>
      <c r="IR39" s="176"/>
      <c r="IS39" s="176"/>
      <c r="IT39" s="176"/>
      <c r="IU39" s="176"/>
      <c r="IV39" s="176"/>
      <c r="IW39" s="176"/>
      <c r="IX39" s="176"/>
      <c r="IY39" s="176"/>
      <c r="IZ39" s="176"/>
      <c r="JA39" s="176"/>
      <c r="JB39" s="176"/>
      <c r="JC39" s="176"/>
      <c r="JD39" s="176"/>
      <c r="JE39" s="176"/>
      <c r="JF39" s="176"/>
      <c r="JG39" s="176"/>
      <c r="JH39" s="176"/>
      <c r="JI39" s="176"/>
      <c r="JJ39" s="176"/>
      <c r="JK39" s="176"/>
      <c r="JL39" s="176"/>
      <c r="JM39" s="176"/>
      <c r="JN39" s="176"/>
      <c r="JO39" s="176"/>
      <c r="JP39" s="176"/>
      <c r="JQ39" s="176"/>
      <c r="JR39" s="176"/>
      <c r="JS39" s="176"/>
      <c r="JT39" s="176"/>
      <c r="JU39" s="176"/>
      <c r="JV39" s="176"/>
      <c r="JW39" s="176"/>
      <c r="JX39" s="176"/>
      <c r="JY39" s="176"/>
      <c r="JZ39" s="176"/>
      <c r="KA39" s="176"/>
      <c r="KB39" s="176"/>
      <c r="KC39" s="176"/>
      <c r="KD39" s="176"/>
      <c r="KE39" s="176"/>
      <c r="KF39" s="176"/>
      <c r="KG39" s="176"/>
      <c r="KH39" s="176"/>
      <c r="KI39" s="176"/>
      <c r="KJ39" s="176"/>
      <c r="KK39" s="176"/>
      <c r="KL39" s="176"/>
      <c r="KM39" s="176"/>
      <c r="KN39" s="176"/>
      <c r="KO39" s="176"/>
      <c r="KP39" s="176"/>
      <c r="KQ39" s="176"/>
      <c r="KR39" s="176"/>
      <c r="KS39" s="176"/>
      <c r="KT39" s="176"/>
      <c r="KU39" s="176"/>
      <c r="KV39" s="176"/>
      <c r="KW39" s="176"/>
      <c r="KX39" s="176"/>
      <c r="KY39" s="176"/>
      <c r="KZ39" s="176"/>
      <c r="LA39" s="176"/>
      <c r="LB39" s="176"/>
      <c r="LC39" s="176"/>
      <c r="LD39" s="176"/>
      <c r="LE39" s="176"/>
      <c r="LF39" s="176"/>
      <c r="LG39" s="176"/>
      <c r="LH39" s="176"/>
      <c r="LI39" s="176"/>
      <c r="LJ39" s="176"/>
      <c r="LK39" s="176"/>
      <c r="LL39" s="176"/>
      <c r="LM39" s="176"/>
      <c r="LN39" s="176"/>
      <c r="LO39" s="176"/>
      <c r="LP39" s="176"/>
      <c r="LQ39" s="176"/>
      <c r="LR39" s="176"/>
      <c r="LS39" s="176"/>
      <c r="LT39" s="176"/>
      <c r="LU39" s="176"/>
      <c r="LV39" s="176"/>
      <c r="LW39" s="176"/>
      <c r="LX39" s="176"/>
      <c r="LY39" s="176"/>
      <c r="LZ39" s="176"/>
      <c r="MA39" s="176"/>
      <c r="MB39" s="176"/>
      <c r="MC39" s="176"/>
      <c r="MD39" s="176"/>
      <c r="ME39" s="176"/>
      <c r="MF39" s="176"/>
      <c r="MG39" s="176"/>
      <c r="MH39" s="176"/>
      <c r="MI39" s="176"/>
      <c r="MJ39" s="176"/>
      <c r="MK39" s="176"/>
      <c r="ML39" s="176"/>
      <c r="MM39" s="176"/>
    </row>
    <row r="40" spans="1:351" customFormat="1" ht="13.15">
      <c r="A40" s="173" t="s">
        <v>585</v>
      </c>
      <c r="B40" s="177"/>
      <c r="C40" s="174"/>
      <c r="D40" s="175"/>
      <c r="E40" s="175"/>
      <c r="G40" s="231">
        <v>45382</v>
      </c>
      <c r="H40" s="231">
        <v>45747</v>
      </c>
      <c r="I40" s="231">
        <v>46112</v>
      </c>
      <c r="J40" s="231">
        <v>46477</v>
      </c>
      <c r="K40" s="231">
        <v>46843</v>
      </c>
      <c r="L40" s="231">
        <v>47208</v>
      </c>
      <c r="M40" s="231">
        <v>47573</v>
      </c>
      <c r="N40" s="231">
        <v>11413</v>
      </c>
      <c r="O40" s="231">
        <v>11779</v>
      </c>
      <c r="P40" s="231">
        <v>12144</v>
      </c>
      <c r="Q40" s="231">
        <v>12509</v>
      </c>
      <c r="R40" s="231">
        <v>12874</v>
      </c>
      <c r="S40" s="230" t="s">
        <v>669</v>
      </c>
      <c r="T40" s="63"/>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179"/>
      <c r="CA40" s="179"/>
      <c r="CB40" s="179"/>
      <c r="CC40" s="179"/>
      <c r="CD40" s="179"/>
      <c r="CE40" s="179"/>
      <c r="CF40" s="179"/>
      <c r="CG40" s="179"/>
      <c r="CH40" s="179"/>
      <c r="CI40" s="179"/>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c r="DI40" s="179"/>
      <c r="DJ40" s="179"/>
      <c r="DK40" s="179"/>
      <c r="DL40" s="179"/>
      <c r="DM40" s="179"/>
      <c r="DN40" s="179"/>
      <c r="DO40" s="179"/>
      <c r="DP40" s="179"/>
      <c r="DQ40" s="179"/>
      <c r="DR40" s="179"/>
      <c r="DS40" s="179"/>
      <c r="DT40" s="179"/>
      <c r="DU40" s="179"/>
      <c r="DV40" s="179"/>
      <c r="DW40" s="179"/>
      <c r="DX40" s="179"/>
      <c r="DY40" s="179"/>
      <c r="DZ40" s="179"/>
      <c r="EA40" s="179"/>
      <c r="EB40" s="179"/>
      <c r="EC40" s="179"/>
      <c r="ED40" s="179"/>
      <c r="EE40" s="179"/>
      <c r="EF40" s="179"/>
      <c r="EG40" s="179"/>
      <c r="EH40" s="179"/>
      <c r="EI40" s="179"/>
      <c r="EJ40" s="179"/>
      <c r="EK40" s="179"/>
      <c r="EL40" s="179"/>
      <c r="EM40" s="179"/>
      <c r="EN40" s="179"/>
      <c r="EO40" s="179"/>
      <c r="EP40" s="179"/>
      <c r="EQ40" s="179"/>
      <c r="ER40" s="179"/>
      <c r="ES40" s="179"/>
      <c r="ET40" s="179"/>
      <c r="EU40" s="179"/>
      <c r="EV40" s="179"/>
      <c r="EW40" s="179"/>
      <c r="EX40" s="179"/>
      <c r="EY40" s="179"/>
      <c r="EZ40" s="179"/>
      <c r="FA40" s="179"/>
      <c r="FB40" s="179"/>
      <c r="FC40" s="179"/>
      <c r="FD40" s="179"/>
      <c r="FE40" s="179"/>
      <c r="FF40" s="179"/>
      <c r="FG40" s="179"/>
      <c r="FH40" s="179"/>
      <c r="FI40" s="179"/>
      <c r="FJ40" s="179"/>
      <c r="FK40" s="179"/>
      <c r="FL40" s="179"/>
      <c r="FM40" s="179"/>
      <c r="FN40" s="179"/>
      <c r="FO40" s="179"/>
      <c r="FP40" s="179"/>
      <c r="FQ40" s="179"/>
      <c r="FR40" s="179"/>
      <c r="FS40" s="179"/>
      <c r="FT40" s="179"/>
      <c r="FU40" s="179"/>
      <c r="FV40" s="179"/>
      <c r="FW40" s="179"/>
      <c r="FX40" s="179"/>
      <c r="FY40" s="179"/>
      <c r="FZ40" s="179"/>
      <c r="GA40" s="179"/>
      <c r="GB40" s="179"/>
      <c r="GC40" s="179"/>
      <c r="GD40" s="179"/>
      <c r="GE40" s="179"/>
      <c r="GF40" s="179"/>
      <c r="GG40" s="179"/>
      <c r="GH40" s="179"/>
      <c r="GI40" s="179"/>
      <c r="GJ40" s="179"/>
      <c r="GK40" s="179"/>
      <c r="GL40" s="179"/>
      <c r="GM40" s="179"/>
      <c r="GN40" s="179"/>
      <c r="GO40" s="179"/>
      <c r="GP40" s="179"/>
      <c r="GQ40" s="179"/>
      <c r="GR40" s="179"/>
      <c r="GS40" s="179"/>
      <c r="GT40" s="179"/>
      <c r="GU40" s="179"/>
      <c r="GV40" s="179"/>
      <c r="GW40" s="179"/>
      <c r="GX40" s="179"/>
      <c r="GY40" s="179"/>
      <c r="GZ40" s="179"/>
      <c r="HA40" s="179"/>
      <c r="HB40" s="179"/>
      <c r="HC40" s="179"/>
      <c r="HD40" s="179"/>
      <c r="HE40" s="179"/>
      <c r="HF40" s="179"/>
      <c r="HG40" s="179"/>
      <c r="HH40" s="179"/>
      <c r="HI40" s="179"/>
      <c r="HJ40" s="179"/>
      <c r="HK40" s="179"/>
      <c r="HL40" s="179"/>
      <c r="HM40" s="179"/>
      <c r="HN40" s="179"/>
      <c r="HO40" s="179"/>
      <c r="HP40" s="179"/>
      <c r="HQ40" s="179"/>
      <c r="HR40" s="179"/>
      <c r="HS40" s="179"/>
      <c r="HT40" s="179"/>
      <c r="HU40" s="179"/>
      <c r="HV40" s="179"/>
      <c r="HW40" s="179"/>
      <c r="HX40" s="179"/>
      <c r="HY40" s="179"/>
      <c r="HZ40" s="179"/>
      <c r="IA40" s="179"/>
      <c r="IB40" s="179"/>
      <c r="IC40" s="179"/>
      <c r="ID40" s="179"/>
      <c r="IE40" s="179"/>
      <c r="IF40" s="179"/>
      <c r="IG40" s="179"/>
      <c r="IH40" s="179"/>
      <c r="II40" s="179"/>
      <c r="IJ40" s="179"/>
      <c r="IK40" s="179"/>
      <c r="IL40" s="179"/>
      <c r="IM40" s="179"/>
      <c r="IN40" s="179"/>
      <c r="IO40" s="179"/>
      <c r="IP40" s="179"/>
      <c r="IQ40" s="179"/>
      <c r="IR40" s="179"/>
      <c r="IS40" s="179"/>
      <c r="IT40" s="179"/>
      <c r="IU40" s="179"/>
      <c r="IV40" s="179"/>
      <c r="IW40" s="179"/>
      <c r="IX40" s="179"/>
      <c r="IY40" s="179"/>
      <c r="IZ40" s="179"/>
      <c r="JA40" s="179"/>
      <c r="JB40" s="179"/>
      <c r="JC40" s="179"/>
      <c r="JD40" s="179"/>
      <c r="JE40" s="179"/>
      <c r="JF40" s="179"/>
      <c r="JG40" s="179"/>
      <c r="JH40" s="179"/>
      <c r="JI40" s="179"/>
      <c r="JJ40" s="179"/>
      <c r="JK40" s="179"/>
      <c r="JL40" s="179"/>
      <c r="JM40" s="179"/>
      <c r="JN40" s="179"/>
      <c r="JO40" s="179"/>
      <c r="JP40" s="179"/>
      <c r="JQ40" s="179"/>
      <c r="JR40" s="179"/>
      <c r="JS40" s="179"/>
      <c r="JT40" s="179"/>
      <c r="JU40" s="179"/>
      <c r="JV40" s="179"/>
      <c r="JW40" s="179"/>
      <c r="JX40" s="179"/>
      <c r="JY40" s="179"/>
      <c r="JZ40" s="179"/>
      <c r="KA40" s="179"/>
      <c r="KB40" s="179"/>
      <c r="KC40" s="179"/>
      <c r="KD40" s="179"/>
      <c r="KE40" s="179"/>
      <c r="KF40" s="179"/>
      <c r="KG40" s="179"/>
      <c r="KH40" s="179"/>
      <c r="KI40" s="179"/>
      <c r="KJ40" s="179"/>
      <c r="KK40" s="179"/>
      <c r="KL40" s="179"/>
      <c r="KM40" s="179"/>
      <c r="KN40" s="179"/>
      <c r="KO40" s="179"/>
      <c r="KP40" s="179"/>
      <c r="KQ40" s="179"/>
      <c r="KR40" s="179"/>
      <c r="KS40" s="179"/>
      <c r="KT40" s="179"/>
      <c r="KU40" s="179"/>
      <c r="KV40" s="179"/>
      <c r="KW40" s="179"/>
      <c r="KX40" s="179"/>
      <c r="KY40" s="179"/>
      <c r="KZ40" s="179"/>
      <c r="LA40" s="179"/>
      <c r="LB40" s="179"/>
      <c r="LC40" s="179"/>
      <c r="LD40" s="179"/>
      <c r="LE40" s="179"/>
      <c r="LF40" s="179"/>
      <c r="LG40" s="179"/>
      <c r="LH40" s="179"/>
      <c r="LI40" s="179"/>
      <c r="LJ40" s="179"/>
      <c r="LK40" s="179"/>
      <c r="LL40" s="179"/>
      <c r="LM40" s="179"/>
      <c r="LN40" s="179"/>
      <c r="LO40" s="179"/>
      <c r="LP40" s="179"/>
      <c r="LQ40" s="179"/>
      <c r="LR40" s="179"/>
      <c r="LS40" s="179"/>
      <c r="LT40" s="179"/>
      <c r="LU40" s="179"/>
      <c r="LV40" s="179"/>
      <c r="LW40" s="179"/>
      <c r="LX40" s="179"/>
      <c r="LY40" s="179"/>
      <c r="LZ40" s="179"/>
      <c r="MA40" s="179"/>
      <c r="MB40" s="179"/>
      <c r="MC40" s="179"/>
      <c r="MD40" s="179"/>
      <c r="ME40" s="179"/>
      <c r="MF40" s="179"/>
      <c r="MG40" s="179"/>
      <c r="MH40" s="179"/>
      <c r="MI40" s="179"/>
      <c r="MJ40" s="179"/>
      <c r="MK40" s="179"/>
      <c r="ML40" s="179"/>
      <c r="MM40" s="179"/>
    </row>
    <row r="41" spans="1:351" customFormat="1" ht="13.15">
      <c r="A41" s="173"/>
      <c r="B41" s="173"/>
      <c r="C41" s="174"/>
      <c r="D41" s="175"/>
      <c r="E41" s="175"/>
      <c r="F41" s="175"/>
      <c r="G41" s="219" t="s">
        <v>670</v>
      </c>
      <c r="H41" s="219" t="s">
        <v>670</v>
      </c>
      <c r="I41" s="220" t="s">
        <v>671</v>
      </c>
      <c r="J41" s="220" t="s">
        <v>671</v>
      </c>
      <c r="K41" s="220" t="s">
        <v>671</v>
      </c>
      <c r="L41" s="220" t="s">
        <v>671</v>
      </c>
      <c r="M41" s="220" t="s">
        <v>671</v>
      </c>
      <c r="N41" s="221" t="s">
        <v>672</v>
      </c>
      <c r="O41" s="221" t="s">
        <v>672</v>
      </c>
      <c r="P41" s="221" t="s">
        <v>672</v>
      </c>
      <c r="Q41" s="221" t="s">
        <v>672</v>
      </c>
      <c r="R41" s="221" t="s">
        <v>672</v>
      </c>
      <c r="S41" s="222"/>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c r="IU41" s="63"/>
      <c r="IV41" s="63"/>
      <c r="IW41" s="63"/>
      <c r="IX41" s="63"/>
      <c r="IY41" s="63"/>
      <c r="IZ41" s="63"/>
      <c r="JA41" s="63"/>
      <c r="JB41" s="63"/>
      <c r="JC41" s="63"/>
      <c r="JD41" s="63"/>
      <c r="JE41" s="63"/>
      <c r="JF41" s="63"/>
      <c r="JG41" s="63"/>
      <c r="JH41" s="63"/>
      <c r="JI41" s="63"/>
      <c r="JJ41" s="63"/>
      <c r="JK41" s="63"/>
      <c r="JL41" s="63"/>
      <c r="JM41" s="63"/>
      <c r="JN41" s="63"/>
      <c r="JO41" s="63"/>
      <c r="JP41" s="63"/>
      <c r="JQ41" s="63"/>
      <c r="JR41" s="63"/>
      <c r="JS41" s="63"/>
      <c r="JT41" s="63"/>
      <c r="JU41" s="63"/>
      <c r="JV41" s="63"/>
      <c r="JW41" s="63"/>
      <c r="JX41" s="63"/>
      <c r="JY41" s="63"/>
      <c r="JZ41" s="63"/>
      <c r="KA41" s="63"/>
      <c r="KB41" s="63"/>
      <c r="KC41" s="63"/>
      <c r="KD41" s="63"/>
      <c r="KE41" s="63"/>
      <c r="KF41" s="63"/>
      <c r="KG41" s="63"/>
      <c r="KH41" s="63"/>
      <c r="KI41" s="63"/>
      <c r="KJ41" s="63"/>
      <c r="KK41" s="63"/>
      <c r="KL41" s="63"/>
      <c r="KM41" s="63"/>
      <c r="KN41" s="63"/>
      <c r="KO41" s="63"/>
      <c r="KP41" s="63"/>
      <c r="KQ41" s="63"/>
      <c r="KR41" s="63"/>
      <c r="KS41" s="63"/>
      <c r="KT41" s="63"/>
      <c r="KU41" s="63"/>
      <c r="KV41" s="63"/>
      <c r="KW41" s="63"/>
      <c r="KX41" s="63"/>
      <c r="KY41" s="63"/>
      <c r="KZ41" s="63"/>
      <c r="LA41" s="63"/>
      <c r="LB41" s="63"/>
      <c r="LC41" s="63"/>
      <c r="LD41" s="63"/>
      <c r="LE41" s="63"/>
      <c r="LF41" s="63"/>
      <c r="LG41" s="63"/>
      <c r="LH41" s="63"/>
      <c r="LI41" s="63"/>
      <c r="LJ41" s="63"/>
      <c r="LK41" s="63"/>
      <c r="LL41" s="63"/>
      <c r="LM41" s="63"/>
      <c r="LN41" s="63"/>
      <c r="LO41" s="63"/>
      <c r="LP41" s="63"/>
      <c r="LQ41" s="63"/>
      <c r="LR41" s="63"/>
      <c r="LS41" s="63"/>
      <c r="LT41" s="63"/>
      <c r="LU41" s="63"/>
      <c r="LV41" s="63"/>
      <c r="LW41" s="63"/>
      <c r="LX41" s="63"/>
      <c r="LY41" s="63"/>
      <c r="LZ41" s="63"/>
      <c r="MA41" s="63"/>
      <c r="MB41" s="63"/>
      <c r="MC41" s="63"/>
      <c r="MD41" s="63"/>
      <c r="ME41" s="63"/>
      <c r="MF41" s="63"/>
      <c r="MG41" s="63"/>
      <c r="MH41" s="63"/>
      <c r="MI41" s="63"/>
      <c r="MJ41" s="63"/>
      <c r="MK41" s="63"/>
      <c r="ML41" s="63"/>
      <c r="MM41" s="63"/>
    </row>
    <row r="42" spans="1:351" customFormat="1" ht="13.15">
      <c r="A42" s="178"/>
      <c r="B42" s="212" t="s">
        <v>673</v>
      </c>
      <c r="C42" s="212" t="s">
        <v>674</v>
      </c>
      <c r="D42" s="213" t="s">
        <v>675</v>
      </c>
      <c r="E42" s="213" t="s">
        <v>29</v>
      </c>
      <c r="F42" s="215" t="s">
        <v>179</v>
      </c>
      <c r="G42" s="218">
        <v>1</v>
      </c>
      <c r="H42" s="218">
        <v>2</v>
      </c>
      <c r="I42" s="218">
        <v>3</v>
      </c>
      <c r="J42" s="218">
        <v>4</v>
      </c>
      <c r="K42" s="218">
        <v>5</v>
      </c>
      <c r="L42" s="218">
        <v>6</v>
      </c>
      <c r="M42" s="218">
        <v>7</v>
      </c>
      <c r="N42" s="218">
        <v>8</v>
      </c>
      <c r="O42" s="218">
        <v>9</v>
      </c>
      <c r="P42" s="218">
        <v>10</v>
      </c>
      <c r="Q42" s="218">
        <v>11</v>
      </c>
      <c r="R42" s="218">
        <v>12</v>
      </c>
      <c r="S42" s="222"/>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c r="IU42" s="63"/>
      <c r="IV42" s="63"/>
      <c r="IW42" s="63"/>
      <c r="IX42" s="63"/>
      <c r="IY42" s="63"/>
      <c r="IZ42" s="63"/>
      <c r="JA42" s="63"/>
      <c r="JB42" s="63"/>
      <c r="JC42" s="63"/>
      <c r="JD42" s="63"/>
      <c r="JE42" s="63"/>
      <c r="JF42" s="63"/>
      <c r="JG42" s="63"/>
      <c r="JH42" s="63"/>
      <c r="JI42" s="63"/>
      <c r="JJ42" s="63"/>
      <c r="JK42" s="63"/>
      <c r="JL42" s="63"/>
      <c r="JM42" s="63"/>
      <c r="JN42" s="63"/>
      <c r="JO42" s="63"/>
      <c r="JP42" s="63"/>
      <c r="JQ42" s="63"/>
      <c r="JR42" s="63"/>
      <c r="JS42" s="63"/>
      <c r="JT42" s="63"/>
      <c r="JU42" s="63"/>
      <c r="JV42" s="63"/>
      <c r="JW42" s="63"/>
      <c r="JX42" s="63"/>
      <c r="JY42" s="63"/>
      <c r="JZ42" s="63"/>
      <c r="KA42" s="63"/>
      <c r="KB42" s="63"/>
      <c r="KC42" s="63"/>
      <c r="KD42" s="63"/>
      <c r="KE42" s="63"/>
      <c r="KF42" s="63"/>
      <c r="KG42" s="63"/>
      <c r="KH42" s="63"/>
      <c r="KI42" s="63"/>
      <c r="KJ42" s="63"/>
      <c r="KK42" s="63"/>
      <c r="KL42" s="63"/>
      <c r="KM42" s="63"/>
      <c r="KN42" s="63"/>
      <c r="KO42" s="63"/>
      <c r="KP42" s="63"/>
      <c r="KQ42" s="63"/>
      <c r="KR42" s="63"/>
      <c r="KS42" s="63"/>
      <c r="KT42" s="63"/>
      <c r="KU42" s="63"/>
      <c r="KV42" s="63"/>
      <c r="KW42" s="63"/>
      <c r="KX42" s="63"/>
      <c r="KY42" s="63"/>
      <c r="KZ42" s="63"/>
      <c r="LA42" s="63"/>
      <c r="LB42" s="63"/>
      <c r="LC42" s="63"/>
      <c r="LD42" s="63"/>
      <c r="LE42" s="63"/>
      <c r="LF42" s="63"/>
      <c r="LG42" s="63"/>
      <c r="LH42" s="63"/>
      <c r="LI42" s="63"/>
      <c r="LJ42" s="63"/>
      <c r="LK42" s="63"/>
      <c r="LL42" s="63"/>
      <c r="LM42" s="63"/>
      <c r="LN42" s="63"/>
      <c r="LO42" s="63"/>
      <c r="LP42" s="63"/>
      <c r="LQ42" s="63"/>
      <c r="LR42" s="63"/>
      <c r="LS42" s="63"/>
      <c r="LT42" s="63"/>
      <c r="LU42" s="63"/>
      <c r="LV42" s="63"/>
      <c r="LW42" s="63"/>
      <c r="LX42" s="63"/>
      <c r="LY42" s="63"/>
      <c r="LZ42" s="63"/>
      <c r="MA42" s="63"/>
      <c r="MB42" s="63"/>
      <c r="MC42" s="63"/>
      <c r="MD42" s="63"/>
      <c r="ME42" s="63"/>
      <c r="MF42" s="63"/>
      <c r="MG42" s="63"/>
      <c r="MH42" s="63"/>
      <c r="MI42" s="63"/>
      <c r="MJ42" s="63"/>
      <c r="MK42" s="63"/>
      <c r="ML42" s="63"/>
      <c r="MM42" s="63"/>
    </row>
    <row r="43" spans="1:351" customFormat="1" ht="13.15">
      <c r="A43" s="178"/>
      <c r="B43" s="212"/>
      <c r="C43" s="212"/>
      <c r="D43" s="213"/>
      <c r="E43" s="213"/>
      <c r="F43" s="216"/>
      <c r="G43" s="223"/>
      <c r="H43" s="223"/>
      <c r="I43" s="223"/>
      <c r="J43" s="223"/>
      <c r="K43" s="223"/>
      <c r="L43" s="223"/>
      <c r="M43" s="223"/>
      <c r="N43" s="223"/>
      <c r="O43" s="223"/>
      <c r="P43" s="223"/>
      <c r="Q43" s="223"/>
      <c r="R43" s="223"/>
      <c r="S43" s="222"/>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c r="IF43" s="63"/>
      <c r="IG43" s="63"/>
      <c r="IH43" s="63"/>
      <c r="II43" s="63"/>
      <c r="IJ43" s="63"/>
      <c r="IK43" s="63"/>
      <c r="IL43" s="63"/>
      <c r="IM43" s="63"/>
      <c r="IN43" s="63"/>
      <c r="IO43" s="63"/>
      <c r="IP43" s="63"/>
      <c r="IQ43" s="63"/>
      <c r="IR43" s="63"/>
      <c r="IS43" s="63"/>
      <c r="IT43" s="63"/>
      <c r="IU43" s="63"/>
      <c r="IV43" s="63"/>
      <c r="IW43" s="63"/>
      <c r="IX43" s="63"/>
      <c r="IY43" s="63"/>
      <c r="IZ43" s="63"/>
      <c r="JA43" s="63"/>
      <c r="JB43" s="63"/>
      <c r="JC43" s="63"/>
      <c r="JD43" s="63"/>
      <c r="JE43" s="63"/>
      <c r="JF43" s="63"/>
      <c r="JG43" s="63"/>
      <c r="JH43" s="63"/>
      <c r="JI43" s="63"/>
      <c r="JJ43" s="63"/>
      <c r="JK43" s="63"/>
      <c r="JL43" s="63"/>
      <c r="JM43" s="63"/>
      <c r="JN43" s="63"/>
      <c r="JO43" s="63"/>
      <c r="JP43" s="63"/>
      <c r="JQ43" s="63"/>
      <c r="JR43" s="63"/>
      <c r="JS43" s="63"/>
      <c r="JT43" s="63"/>
      <c r="JU43" s="63"/>
      <c r="JV43" s="63"/>
      <c r="JW43" s="63"/>
      <c r="JX43" s="63"/>
      <c r="JY43" s="63"/>
      <c r="JZ43" s="63"/>
      <c r="KA43" s="63"/>
      <c r="KB43" s="63"/>
      <c r="KC43" s="63"/>
      <c r="KD43" s="63"/>
      <c r="KE43" s="63"/>
      <c r="KF43" s="63"/>
      <c r="KG43" s="63"/>
      <c r="KH43" s="63"/>
      <c r="KI43" s="63"/>
      <c r="KJ43" s="63"/>
      <c r="KK43" s="63"/>
      <c r="KL43" s="63"/>
      <c r="KM43" s="63"/>
      <c r="KN43" s="63"/>
      <c r="KO43" s="63"/>
      <c r="KP43" s="63"/>
      <c r="KQ43" s="63"/>
      <c r="KR43" s="63"/>
      <c r="KS43" s="63"/>
      <c r="KT43" s="63"/>
      <c r="KU43" s="63"/>
      <c r="KV43" s="63"/>
      <c r="KW43" s="63"/>
      <c r="KX43" s="63"/>
      <c r="KY43" s="63"/>
      <c r="KZ43" s="63"/>
      <c r="LA43" s="63"/>
      <c r="LB43" s="63"/>
      <c r="LC43" s="63"/>
      <c r="LD43" s="63"/>
      <c r="LE43" s="63"/>
      <c r="LF43" s="63"/>
      <c r="LG43" s="63"/>
      <c r="LH43" s="63"/>
      <c r="LI43" s="63"/>
      <c r="LJ43" s="63"/>
      <c r="LK43" s="63"/>
      <c r="LL43" s="63"/>
      <c r="LM43" s="63"/>
      <c r="LN43" s="63"/>
      <c r="LO43" s="63"/>
      <c r="LP43" s="63"/>
      <c r="LQ43" s="63"/>
      <c r="LR43" s="63"/>
      <c r="LS43" s="63"/>
      <c r="LT43" s="63"/>
      <c r="LU43" s="63"/>
      <c r="LV43" s="63"/>
      <c r="LW43" s="63"/>
      <c r="LX43" s="63"/>
      <c r="LY43" s="63"/>
      <c r="LZ43" s="63"/>
      <c r="MA43" s="63"/>
      <c r="MB43" s="63"/>
      <c r="MC43" s="63"/>
      <c r="MD43" s="63"/>
      <c r="ME43" s="63"/>
      <c r="MF43" s="63"/>
      <c r="MG43" s="63"/>
      <c r="MH43" s="63"/>
      <c r="MI43" s="63"/>
      <c r="MJ43" s="63"/>
      <c r="MK43" s="63"/>
      <c r="ML43" s="63"/>
      <c r="MM43" s="63"/>
    </row>
    <row r="44" spans="1:351" customFormat="1" ht="14.25">
      <c r="A44" s="180"/>
      <c r="B44" s="214"/>
      <c r="C44" s="214"/>
      <c r="D44" s="214"/>
      <c r="E44" s="214"/>
      <c r="F44" s="217"/>
      <c r="G44" s="224"/>
      <c r="H44" s="224"/>
      <c r="I44" s="224"/>
      <c r="J44" s="224"/>
      <c r="K44" s="224"/>
      <c r="L44" s="224"/>
      <c r="M44" s="224"/>
      <c r="N44" s="224"/>
      <c r="O44" s="224"/>
      <c r="P44" s="224"/>
      <c r="Q44" s="224"/>
      <c r="R44" s="224"/>
      <c r="S44" s="224"/>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c r="IF44" s="63"/>
      <c r="IG44" s="63"/>
      <c r="IH44" s="63"/>
      <c r="II44" s="63"/>
      <c r="IJ44" s="63"/>
      <c r="IK44" s="63"/>
      <c r="IL44" s="63"/>
      <c r="IM44" s="63"/>
      <c r="IN44" s="63"/>
      <c r="IO44" s="63"/>
      <c r="IP44" s="63"/>
      <c r="IQ44" s="63"/>
      <c r="IR44" s="63"/>
      <c r="IS44" s="63"/>
      <c r="IT44" s="63"/>
      <c r="IU44" s="63"/>
      <c r="IV44" s="63"/>
      <c r="IW44" s="63"/>
      <c r="IX44" s="63"/>
      <c r="IY44" s="63"/>
      <c r="IZ44" s="63"/>
      <c r="JA44" s="63"/>
      <c r="JB44" s="63"/>
      <c r="JC44" s="63"/>
      <c r="JD44" s="63"/>
      <c r="JE44" s="63"/>
      <c r="JF44" s="63"/>
      <c r="JG44" s="63"/>
      <c r="JH44" s="63"/>
      <c r="JI44" s="63"/>
      <c r="JJ44" s="63"/>
      <c r="JK44" s="63"/>
      <c r="JL44" s="63"/>
      <c r="JM44" s="63"/>
      <c r="JN44" s="63"/>
      <c r="JO44" s="63"/>
      <c r="JP44" s="63"/>
      <c r="JQ44" s="63"/>
      <c r="JR44" s="63"/>
      <c r="JS44" s="63"/>
      <c r="JT44" s="63"/>
      <c r="JU44" s="63"/>
      <c r="JV44" s="63"/>
      <c r="JW44" s="63"/>
      <c r="JX44" s="63"/>
      <c r="JY44" s="63"/>
      <c r="JZ44" s="63"/>
      <c r="KA44" s="63"/>
      <c r="KB44" s="63"/>
      <c r="KC44" s="63"/>
      <c r="KD44" s="63"/>
      <c r="KE44" s="63"/>
      <c r="KF44" s="63"/>
      <c r="KG44" s="63"/>
      <c r="KH44" s="63"/>
      <c r="KI44" s="63"/>
      <c r="KJ44" s="63"/>
      <c r="KK44" s="63"/>
      <c r="KL44" s="63"/>
      <c r="KM44" s="63"/>
      <c r="KN44" s="63"/>
      <c r="KO44" s="63"/>
      <c r="KP44" s="63"/>
      <c r="KQ44" s="63"/>
      <c r="KR44" s="63"/>
      <c r="KS44" s="63"/>
      <c r="KT44" s="63"/>
      <c r="KU44" s="63"/>
      <c r="KV44" s="63"/>
      <c r="KW44" s="63"/>
      <c r="KX44" s="63"/>
      <c r="KY44" s="63"/>
      <c r="KZ44" s="63"/>
      <c r="LA44" s="63"/>
      <c r="LB44" s="63"/>
      <c r="LC44" s="63"/>
      <c r="LD44" s="63"/>
      <c r="LE44" s="63"/>
      <c r="LF44" s="63"/>
      <c r="LG44" s="63"/>
      <c r="LH44" s="63"/>
      <c r="LI44" s="63"/>
      <c r="LJ44" s="63"/>
      <c r="LK44" s="63"/>
      <c r="LL44" s="63"/>
      <c r="LM44" s="63"/>
      <c r="LN44" s="63"/>
      <c r="LO44" s="63"/>
      <c r="LP44" s="63"/>
      <c r="LQ44" s="63"/>
    </row>
    <row r="45" spans="1:351" ht="13.15">
      <c r="B45" s="225" t="s">
        <v>200</v>
      </c>
      <c r="C45" s="225" t="s">
        <v>676</v>
      </c>
      <c r="D45" s="225" t="s">
        <v>677</v>
      </c>
      <c r="E45" s="181" t="s">
        <v>186</v>
      </c>
      <c r="F45" s="226" t="s">
        <v>678</v>
      </c>
      <c r="G45" s="227">
        <v>0</v>
      </c>
      <c r="H45" s="227">
        <v>0</v>
      </c>
      <c r="I45" s="227" t="str">
        <f>_xlfn.IFNA(_xlfn.XLOOKUP($B45,$B$30:$B$35,C$30:C$35),"-")</f>
        <v>0</v>
      </c>
      <c r="J45" s="227" t="str">
        <f>_xlfn.IFNA(_xlfn.XLOOKUP($B45,$B$30:$B$35,D$30:D$35),"-")</f>
        <v>0</v>
      </c>
      <c r="K45" s="227" t="str">
        <f>_xlfn.IFNA(_xlfn.XLOOKUP($B45,$B$30:$B$35,E$30:E$35),"-")</f>
        <v>0</v>
      </c>
      <c r="L45" s="227" t="str">
        <f>_xlfn.IFNA(_xlfn.XLOOKUP($B45,$B$30:$B$35,F$30:F$35),"-")</f>
        <v>0</v>
      </c>
      <c r="M45" s="227" t="str">
        <f>_xlfn.IFNA(_xlfn.XLOOKUP($B45,$B$30:$B$35,G$30:G$35),"-")</f>
        <v>0</v>
      </c>
      <c r="N45" s="227">
        <v>0</v>
      </c>
      <c r="O45" s="227">
        <v>0</v>
      </c>
      <c r="P45" s="227">
        <v>0</v>
      </c>
      <c r="Q45" s="227">
        <v>0</v>
      </c>
      <c r="R45" s="227">
        <v>0</v>
      </c>
      <c r="S45" s="227">
        <f>SUM(G45:R45)</f>
        <v>0</v>
      </c>
    </row>
    <row r="46" spans="1:351" ht="13.15">
      <c r="B46" s="225" t="s">
        <v>590</v>
      </c>
      <c r="C46" s="225" t="s">
        <v>676</v>
      </c>
      <c r="D46" s="225" t="s">
        <v>677</v>
      </c>
      <c r="E46" s="181" t="s">
        <v>186</v>
      </c>
      <c r="F46" s="226" t="s">
        <v>678</v>
      </c>
      <c r="G46" s="227">
        <v>0</v>
      </c>
      <c r="H46" s="227">
        <v>0</v>
      </c>
      <c r="I46" s="227" t="str">
        <f t="shared" ref="I46:I50" si="14">_xlfn.IFNA(_xlfn.XLOOKUP($B46,$B$30:$B$35,C$30:C$35),"-")</f>
        <v>0</v>
      </c>
      <c r="J46" s="227" t="str">
        <f t="shared" ref="J46:J50" si="15">_xlfn.IFNA(_xlfn.XLOOKUP($B46,$B$30:$B$35,D$30:D$35),"-")</f>
        <v>0</v>
      </c>
      <c r="K46" s="227" t="str">
        <f t="shared" ref="K46:K50" si="16">_xlfn.IFNA(_xlfn.XLOOKUP($B46,$B$30:$B$35,E$30:E$35),"-")</f>
        <v>0</v>
      </c>
      <c r="L46" s="227" t="str">
        <f t="shared" ref="L46:L50" si="17">_xlfn.IFNA(_xlfn.XLOOKUP($B46,$B$30:$B$35,F$30:F$35),"-")</f>
        <v>0</v>
      </c>
      <c r="M46" s="227" t="str">
        <f t="shared" ref="M46:M50" si="18">_xlfn.IFNA(_xlfn.XLOOKUP($B46,$B$30:$B$35,G$30:G$35),"-")</f>
        <v>0</v>
      </c>
      <c r="N46" s="227">
        <v>0</v>
      </c>
      <c r="O46" s="227">
        <v>0</v>
      </c>
      <c r="P46" s="227">
        <v>0</v>
      </c>
      <c r="Q46" s="227">
        <v>0</v>
      </c>
      <c r="R46" s="227">
        <v>0</v>
      </c>
      <c r="S46" s="227">
        <f t="shared" ref="S46:S49" si="19">SUM(G46:R46)</f>
        <v>0</v>
      </c>
    </row>
    <row r="47" spans="1:351" ht="13.15">
      <c r="B47" s="225" t="s">
        <v>591</v>
      </c>
      <c r="C47" s="225" t="s">
        <v>676</v>
      </c>
      <c r="D47" s="225" t="s">
        <v>677</v>
      </c>
      <c r="E47" s="181" t="s">
        <v>186</v>
      </c>
      <c r="F47" s="226" t="s">
        <v>678</v>
      </c>
      <c r="G47" s="227">
        <v>0</v>
      </c>
      <c r="H47" s="227">
        <v>0</v>
      </c>
      <c r="I47" s="227" t="str">
        <f t="shared" si="14"/>
        <v>0</v>
      </c>
      <c r="J47" s="227" t="str">
        <f t="shared" si="15"/>
        <v>0</v>
      </c>
      <c r="K47" s="227" t="str">
        <f t="shared" si="16"/>
        <v>0</v>
      </c>
      <c r="L47" s="227" t="str">
        <f t="shared" si="17"/>
        <v>0</v>
      </c>
      <c r="M47" s="227" t="str">
        <f t="shared" si="18"/>
        <v>0</v>
      </c>
      <c r="N47" s="227">
        <v>0</v>
      </c>
      <c r="O47" s="227">
        <v>0</v>
      </c>
      <c r="P47" s="227">
        <v>0</v>
      </c>
      <c r="Q47" s="227">
        <v>0</v>
      </c>
      <c r="R47" s="227">
        <v>0</v>
      </c>
      <c r="S47" s="227">
        <f t="shared" si="19"/>
        <v>0</v>
      </c>
    </row>
    <row r="48" spans="1:351" ht="13.15">
      <c r="B48" s="225" t="s">
        <v>592</v>
      </c>
      <c r="C48" s="225" t="s">
        <v>676</v>
      </c>
      <c r="D48" s="225" t="s">
        <v>677</v>
      </c>
      <c r="E48" s="181" t="s">
        <v>186</v>
      </c>
      <c r="F48" s="226" t="s">
        <v>678</v>
      </c>
      <c r="G48" s="227">
        <v>0</v>
      </c>
      <c r="H48" s="227">
        <v>0</v>
      </c>
      <c r="I48" s="227" t="str">
        <f t="shared" si="14"/>
        <v>0</v>
      </c>
      <c r="J48" s="227" t="str">
        <f t="shared" si="15"/>
        <v>0</v>
      </c>
      <c r="K48" s="227" t="str">
        <f t="shared" si="16"/>
        <v>0</v>
      </c>
      <c r="L48" s="227" t="str">
        <f t="shared" si="17"/>
        <v>0</v>
      </c>
      <c r="M48" s="227" t="str">
        <f t="shared" si="18"/>
        <v>0</v>
      </c>
      <c r="N48" s="227">
        <v>0</v>
      </c>
      <c r="O48" s="227">
        <v>0</v>
      </c>
      <c r="P48" s="227">
        <v>0</v>
      </c>
      <c r="Q48" s="227">
        <v>0</v>
      </c>
      <c r="R48" s="227">
        <v>0</v>
      </c>
      <c r="S48" s="227">
        <f t="shared" si="19"/>
        <v>0</v>
      </c>
    </row>
    <row r="49" spans="1:19" ht="13.15">
      <c r="B49" s="225" t="s">
        <v>593</v>
      </c>
      <c r="C49" s="225" t="s">
        <v>676</v>
      </c>
      <c r="D49" s="225" t="s">
        <v>677</v>
      </c>
      <c r="E49" s="181" t="s">
        <v>186</v>
      </c>
      <c r="F49" s="226" t="s">
        <v>678</v>
      </c>
      <c r="G49" s="227">
        <v>0</v>
      </c>
      <c r="H49" s="227">
        <v>0</v>
      </c>
      <c r="I49" s="227" t="str">
        <f t="shared" si="14"/>
        <v>0</v>
      </c>
      <c r="J49" s="227" t="str">
        <f t="shared" si="15"/>
        <v>0</v>
      </c>
      <c r="K49" s="227" t="str">
        <f t="shared" si="16"/>
        <v>0</v>
      </c>
      <c r="L49" s="227" t="str">
        <f t="shared" si="17"/>
        <v>0</v>
      </c>
      <c r="M49" s="227" t="str">
        <f t="shared" si="18"/>
        <v>0</v>
      </c>
      <c r="N49" s="227">
        <v>0</v>
      </c>
      <c r="O49" s="227">
        <v>0</v>
      </c>
      <c r="P49" s="227">
        <v>0</v>
      </c>
      <c r="Q49" s="227">
        <v>0</v>
      </c>
      <c r="R49" s="227">
        <v>0</v>
      </c>
      <c r="S49" s="227">
        <f t="shared" si="19"/>
        <v>0</v>
      </c>
    </row>
    <row r="50" spans="1:19" ht="13.15">
      <c r="B50" s="228" t="s">
        <v>666</v>
      </c>
      <c r="C50" s="225" t="s">
        <v>676</v>
      </c>
      <c r="D50" s="225" t="s">
        <v>677</v>
      </c>
      <c r="E50" s="181" t="s">
        <v>186</v>
      </c>
      <c r="F50" s="226" t="s">
        <v>678</v>
      </c>
      <c r="G50" s="227">
        <v>0</v>
      </c>
      <c r="H50" s="227">
        <v>0</v>
      </c>
      <c r="I50" s="227">
        <f t="shared" si="14"/>
        <v>0</v>
      </c>
      <c r="J50" s="227">
        <f t="shared" si="15"/>
        <v>0</v>
      </c>
      <c r="K50" s="227">
        <f t="shared" si="16"/>
        <v>0</v>
      </c>
      <c r="L50" s="227">
        <f t="shared" si="17"/>
        <v>0</v>
      </c>
      <c r="M50" s="227">
        <f t="shared" si="18"/>
        <v>0</v>
      </c>
      <c r="N50" s="227">
        <v>0</v>
      </c>
      <c r="O50" s="227">
        <v>0</v>
      </c>
      <c r="P50" s="227">
        <v>0</v>
      </c>
      <c r="Q50" s="227">
        <v>0</v>
      </c>
      <c r="R50" s="227">
        <v>0</v>
      </c>
      <c r="S50" s="229">
        <f>MIN(SUM(G50:R50),V9)</f>
        <v>0</v>
      </c>
    </row>
    <row r="51" spans="1:19"/>
    <row r="52" spans="1:19"/>
    <row r="53" spans="1:19" ht="13.15">
      <c r="A53" s="298" t="s">
        <v>23</v>
      </c>
      <c r="B53" s="298"/>
      <c r="C53" s="298"/>
      <c r="D53" s="298"/>
      <c r="E53" s="298"/>
      <c r="F53" s="298"/>
      <c r="G53" s="298"/>
      <c r="H53" s="298"/>
      <c r="I53" s="298"/>
      <c r="J53" s="298"/>
      <c r="K53" s="298"/>
      <c r="L53" s="298"/>
      <c r="M53" s="298"/>
      <c r="N53" s="298"/>
      <c r="O53" s="298"/>
      <c r="P53" s="298"/>
    </row>
    <row r="54" spans="1:19"/>
  </sheetData>
  <phoneticPr fontId="7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7E9B7-484F-470B-B1CA-4407334829BF}">
  <sheetPr>
    <tabColor rgb="FF98C561"/>
  </sheetPr>
  <dimension ref="A1:P28"/>
  <sheetViews>
    <sheetView workbookViewId="0">
      <pane xSplit="9" topLeftCell="J1" activePane="topRight" state="frozen"/>
      <selection pane="topRight" activeCell="J8" sqref="J8"/>
    </sheetView>
  </sheetViews>
  <sheetFormatPr defaultColWidth="0" defaultRowHeight="12.75" zeroHeight="1"/>
  <cols>
    <col min="1" max="1" width="3.28515625" style="63" customWidth="1"/>
    <col min="2" max="2" width="3.5703125" style="63" customWidth="1"/>
    <col min="3" max="3" width="3.7109375" style="63" customWidth="1"/>
    <col min="4" max="4" width="3.42578125" style="63" customWidth="1"/>
    <col min="5" max="5" width="57" style="63" customWidth="1"/>
    <col min="6" max="6" width="9" style="63" customWidth="1"/>
    <col min="7" max="7" width="9" style="261" customWidth="1"/>
    <col min="8" max="16" width="9" style="63" customWidth="1"/>
    <col min="17" max="16384" width="9" style="63" hidden="1"/>
  </cols>
  <sheetData>
    <row r="1" spans="1:15" s="71" customFormat="1" ht="47.65">
      <c r="A1" s="209" t="e">
        <f ca="1" xml:space="preserve"> RIGHT(CELL("filename", A1), LEN(CELL("filename", A1)) - SEARCH("]", CELL("filename", A1)))</f>
        <v>#VALUE!</v>
      </c>
      <c r="B1" s="70"/>
      <c r="G1" s="257"/>
    </row>
    <row r="2" spans="1:15" s="105" customFormat="1" ht="13.15">
      <c r="A2" s="113"/>
      <c r="B2" s="114"/>
      <c r="C2" s="114"/>
      <c r="D2" s="114"/>
      <c r="E2" s="114" t="s">
        <v>148</v>
      </c>
      <c r="F2" s="116">
        <v>0</v>
      </c>
      <c r="G2" s="258" t="s">
        <v>149</v>
      </c>
      <c r="H2" s="148"/>
      <c r="I2" s="149"/>
      <c r="J2" s="151">
        <f>Time!J$13</f>
        <v>46112</v>
      </c>
      <c r="K2" s="151">
        <f>Time!K$13</f>
        <v>46477</v>
      </c>
      <c r="L2" s="151">
        <f>Time!L$13</f>
        <v>46843</v>
      </c>
      <c r="M2" s="151">
        <f>Time!M$13</f>
        <v>47208</v>
      </c>
      <c r="N2" s="151">
        <f>Time!N$13</f>
        <v>47573</v>
      </c>
      <c r="O2" s="151">
        <f>Time!O$13</f>
        <v>47938</v>
      </c>
    </row>
    <row r="3" spans="1:15" ht="13.15">
      <c r="A3" s="118"/>
      <c r="B3" s="109"/>
      <c r="C3" s="109"/>
      <c r="D3" s="109"/>
      <c r="E3" s="109" t="s">
        <v>150</v>
      </c>
      <c r="F3" s="109"/>
      <c r="G3" s="259"/>
      <c r="H3" s="109"/>
      <c r="I3" s="143"/>
      <c r="J3" s="109" t="s">
        <v>151</v>
      </c>
      <c r="K3" s="109" t="s">
        <v>151</v>
      </c>
      <c r="L3" s="109" t="s">
        <v>151</v>
      </c>
      <c r="M3" s="109" t="s">
        <v>151</v>
      </c>
      <c r="N3" s="109" t="s">
        <v>151</v>
      </c>
      <c r="O3" s="109" t="s">
        <v>151</v>
      </c>
    </row>
    <row r="4" spans="1:15" ht="13.15">
      <c r="A4" s="118"/>
      <c r="B4" s="109"/>
      <c r="C4" s="109"/>
      <c r="D4" s="109"/>
      <c r="E4" s="109" t="s">
        <v>152</v>
      </c>
      <c r="F4" s="109"/>
      <c r="G4" s="259"/>
      <c r="H4" s="109"/>
      <c r="I4" s="143"/>
      <c r="J4" s="109" t="s">
        <v>151</v>
      </c>
      <c r="K4" s="109" t="s">
        <v>151</v>
      </c>
      <c r="L4" s="109" t="s">
        <v>151</v>
      </c>
      <c r="M4" s="109" t="s">
        <v>151</v>
      </c>
      <c r="N4" s="109" t="s">
        <v>151</v>
      </c>
      <c r="O4" s="109" t="s">
        <v>151</v>
      </c>
    </row>
    <row r="5" spans="1:15" s="106" customFormat="1" ht="13.15">
      <c r="A5" s="120"/>
      <c r="B5" s="121"/>
      <c r="C5" s="121"/>
      <c r="D5" s="121"/>
      <c r="E5" s="139"/>
      <c r="F5" s="233" t="s">
        <v>153</v>
      </c>
      <c r="G5" s="260" t="s">
        <v>154</v>
      </c>
      <c r="H5" s="233" t="s">
        <v>155</v>
      </c>
      <c r="I5" s="150"/>
      <c r="J5" s="152">
        <f>Time!J$17</f>
        <v>1</v>
      </c>
      <c r="K5" s="152">
        <f>Time!K$17</f>
        <v>2</v>
      </c>
      <c r="L5" s="152">
        <f>Time!L$17</f>
        <v>3</v>
      </c>
      <c r="M5" s="152">
        <f>Time!M$17</f>
        <v>4</v>
      </c>
      <c r="N5" s="152">
        <f>Time!N$17</f>
        <v>5</v>
      </c>
      <c r="O5" s="152">
        <f>Time!O$17</f>
        <v>6</v>
      </c>
    </row>
    <row r="6" spans="1:15"/>
    <row r="7" spans="1:15" ht="13.15">
      <c r="A7" s="191" t="s">
        <v>679</v>
      </c>
    </row>
    <row r="8" spans="1:15" s="109" customFormat="1" ht="13.15">
      <c r="E8" s="109" t="str">
        <f>RCV!E117</f>
        <v xml:space="preserve">Return on Post 2025 RCV paid in year - real detail (WWN+) </v>
      </c>
      <c r="F8" s="205">
        <f>RCV!F117</f>
        <v>0</v>
      </c>
      <c r="G8" s="262" t="str">
        <f>RCV!G117</f>
        <v>£m</v>
      </c>
      <c r="H8" s="205">
        <f>RCV!H117</f>
        <v>0</v>
      </c>
      <c r="I8" s="205"/>
      <c r="J8" s="205">
        <f>RCV!J117</f>
        <v>0</v>
      </c>
      <c r="K8" s="205">
        <f>RCV!K117</f>
        <v>0</v>
      </c>
      <c r="L8" s="205">
        <f>RCV!L117</f>
        <v>0</v>
      </c>
      <c r="M8" s="205">
        <f>RCV!M117</f>
        <v>0</v>
      </c>
      <c r="N8" s="205">
        <f>RCV!N117</f>
        <v>0</v>
      </c>
      <c r="O8" s="205">
        <f>RCV!O117</f>
        <v>0</v>
      </c>
    </row>
    <row r="9" spans="1:15" s="109" customFormat="1" ht="13.15">
      <c r="E9" s="109" t="str">
        <f>RCV!E90</f>
        <v>Post 2025 RCV Run off - real</v>
      </c>
      <c r="F9" s="205">
        <f>RCV!F90</f>
        <v>0</v>
      </c>
      <c r="G9" s="262" t="str">
        <f>RCV!G90</f>
        <v>£m</v>
      </c>
      <c r="H9" s="205">
        <f>RCV!H90</f>
        <v>0</v>
      </c>
      <c r="I9" s="205"/>
      <c r="J9" s="205">
        <f>RCV!J90</f>
        <v>0</v>
      </c>
      <c r="K9" s="205">
        <f>RCV!K90</f>
        <v>0</v>
      </c>
      <c r="L9" s="205">
        <f>RCV!L90</f>
        <v>0</v>
      </c>
      <c r="M9" s="205">
        <f>RCV!M90</f>
        <v>0</v>
      </c>
      <c r="N9" s="205">
        <f>RCV!N90</f>
        <v>0</v>
      </c>
      <c r="O9" s="205">
        <f>RCV!O90</f>
        <v>0</v>
      </c>
    </row>
    <row r="10" spans="1:15" s="109" customFormat="1" ht="13.15">
      <c r="E10" s="109" t="str">
        <f>RCV!E122</f>
        <v>Total net operating expenditure in year - real</v>
      </c>
      <c r="F10" s="205">
        <f>RCV!F122</f>
        <v>0</v>
      </c>
      <c r="G10" s="262" t="str">
        <f>RCV!G122</f>
        <v>£m</v>
      </c>
      <c r="H10" s="205">
        <f>RCV!H122</f>
        <v>0</v>
      </c>
      <c r="I10" s="205"/>
      <c r="J10" s="205" t="str">
        <f>RCV!J122</f>
        <v>-</v>
      </c>
      <c r="K10" s="205" t="str">
        <f>RCV!K122</f>
        <v>-</v>
      </c>
      <c r="L10" s="205">
        <f>RCV!L122</f>
        <v>0</v>
      </c>
      <c r="M10" s="205">
        <f>RCV!M122</f>
        <v>0</v>
      </c>
      <c r="N10" s="205">
        <f>RCV!N122</f>
        <v>0</v>
      </c>
      <c r="O10" s="205">
        <f>RCV!O122</f>
        <v>0</v>
      </c>
    </row>
    <row r="11" spans="1:15" s="109" customFormat="1" ht="13.15">
      <c r="F11" s="205"/>
      <c r="G11" s="262"/>
      <c r="H11" s="205"/>
      <c r="I11" s="205"/>
      <c r="J11" s="205"/>
      <c r="K11" s="205"/>
      <c r="L11" s="205"/>
      <c r="M11" s="205"/>
      <c r="N11" s="205"/>
      <c r="O11" s="205"/>
    </row>
    <row r="12" spans="1:15" s="235" customFormat="1" ht="13.15">
      <c r="A12" s="234"/>
      <c r="E12" s="235" t="str">
        <f>RCV!E137</f>
        <v>Total in year real</v>
      </c>
      <c r="F12" s="236">
        <f>RCV!F137</f>
        <v>0</v>
      </c>
      <c r="G12" s="263" t="str">
        <f>RCV!G137</f>
        <v>£m</v>
      </c>
      <c r="H12" s="236">
        <f>RCV!H137</f>
        <v>0</v>
      </c>
      <c r="I12" s="236"/>
      <c r="J12" s="236">
        <f>RCV!J137</f>
        <v>0</v>
      </c>
      <c r="K12" s="236">
        <f>RCV!K137</f>
        <v>0</v>
      </c>
      <c r="L12" s="236">
        <f>RCV!L137</f>
        <v>0</v>
      </c>
      <c r="M12" s="236">
        <f>RCV!M137</f>
        <v>0</v>
      </c>
      <c r="N12" s="236">
        <f>RCV!N137</f>
        <v>0</v>
      </c>
      <c r="O12" s="236">
        <f>RCV!O137</f>
        <v>0</v>
      </c>
    </row>
    <row r="13" spans="1:15">
      <c r="F13" s="203"/>
      <c r="G13" s="264"/>
      <c r="H13" s="203"/>
      <c r="I13" s="203"/>
      <c r="J13" s="203"/>
      <c r="K13" s="203"/>
      <c r="L13" s="203"/>
      <c r="M13" s="203"/>
      <c r="N13" s="203"/>
      <c r="O13" s="203"/>
    </row>
    <row r="14" spans="1:15" ht="13.15">
      <c r="A14" s="107" t="s">
        <v>680</v>
      </c>
      <c r="F14" s="203"/>
      <c r="G14" s="264"/>
      <c r="H14" s="203"/>
      <c r="I14" s="203"/>
      <c r="J14" s="203"/>
      <c r="K14" s="203"/>
      <c r="L14" s="203"/>
      <c r="M14" s="203"/>
      <c r="N14" s="203"/>
      <c r="O14" s="203"/>
    </row>
    <row r="15" spans="1:15" s="109" customFormat="1" ht="13.15">
      <c r="E15" s="109" t="str">
        <f>RCV!E$106</f>
        <v xml:space="preserve">Return on Post 2025 RCV paid in year - nominal detail (WWN+) </v>
      </c>
      <c r="F15" s="205">
        <f>RCV!F$106</f>
        <v>0</v>
      </c>
      <c r="G15" s="262" t="str">
        <f>RCV!G$106</f>
        <v>£m</v>
      </c>
      <c r="H15" s="205">
        <f>RCV!H$106</f>
        <v>0</v>
      </c>
      <c r="I15" s="205"/>
      <c r="J15" s="205">
        <f>RCV!J$106</f>
        <v>0</v>
      </c>
      <c r="K15" s="205">
        <f>RCV!K$106</f>
        <v>0</v>
      </c>
      <c r="L15" s="205">
        <f>RCV!L$106</f>
        <v>0</v>
      </c>
      <c r="M15" s="205">
        <f>RCV!M$106</f>
        <v>0</v>
      </c>
      <c r="N15" s="205">
        <f>RCV!N$106</f>
        <v>0</v>
      </c>
      <c r="O15" s="205">
        <f>RCV!O$106</f>
        <v>0</v>
      </c>
    </row>
    <row r="16" spans="1:15" s="109" customFormat="1" ht="13.15">
      <c r="E16" s="109" t="str">
        <f>RCV!E$133</f>
        <v xml:space="preserve">Post 2025 RCV run off - nominal detail (WWN+) </v>
      </c>
      <c r="F16" s="205">
        <f>RCV!F$133</f>
        <v>0</v>
      </c>
      <c r="G16" s="262" t="str">
        <f>RCV!G$133</f>
        <v>£m</v>
      </c>
      <c r="H16" s="205">
        <f>RCV!H$133</f>
        <v>0</v>
      </c>
      <c r="I16" s="205"/>
      <c r="J16" s="205">
        <f>RCV!J$133</f>
        <v>0</v>
      </c>
      <c r="K16" s="205">
        <f>RCV!K$133</f>
        <v>0</v>
      </c>
      <c r="L16" s="205">
        <f>RCV!L$133</f>
        <v>0</v>
      </c>
      <c r="M16" s="205">
        <f>RCV!M$133</f>
        <v>0</v>
      </c>
      <c r="N16" s="205">
        <f>RCV!N$133</f>
        <v>0</v>
      </c>
      <c r="O16" s="205">
        <f>RCV!O$133</f>
        <v>0</v>
      </c>
    </row>
    <row r="17" spans="1:16" s="109" customFormat="1" ht="13.15">
      <c r="E17" s="109" t="str">
        <f>RCV!E$130</f>
        <v>Total net operating expenditure in year - nominal</v>
      </c>
      <c r="F17" s="205">
        <f>RCV!F$130</f>
        <v>0</v>
      </c>
      <c r="G17" s="262" t="str">
        <f>RCV!G$130</f>
        <v>£m</v>
      </c>
      <c r="H17" s="205">
        <f>RCV!H$130</f>
        <v>0</v>
      </c>
      <c r="I17" s="205"/>
      <c r="J17" s="205">
        <f>RCV!J$130</f>
        <v>0</v>
      </c>
      <c r="K17" s="205">
        <f>RCV!K$130</f>
        <v>0</v>
      </c>
      <c r="L17" s="205">
        <f>RCV!L$130</f>
        <v>0</v>
      </c>
      <c r="M17" s="205">
        <f>RCV!M$130</f>
        <v>0</v>
      </c>
      <c r="N17" s="205">
        <f>RCV!N$130</f>
        <v>0</v>
      </c>
      <c r="O17" s="205">
        <f>RCV!O$130</f>
        <v>0</v>
      </c>
    </row>
    <row r="18" spans="1:16" s="109" customFormat="1" ht="13.15">
      <c r="F18" s="205"/>
      <c r="G18" s="262"/>
      <c r="H18" s="205"/>
      <c r="I18" s="205"/>
      <c r="J18" s="205"/>
      <c r="K18" s="205"/>
      <c r="L18" s="205"/>
      <c r="M18" s="205"/>
      <c r="N18" s="205"/>
      <c r="O18" s="205"/>
    </row>
    <row r="19" spans="1:16" s="235" customFormat="1" ht="13.15">
      <c r="A19" s="234"/>
      <c r="E19" s="235" t="str">
        <f>RCV!E$136</f>
        <v>Total in year nominal</v>
      </c>
      <c r="F19" s="236">
        <f>RCV!F$136</f>
        <v>0</v>
      </c>
      <c r="G19" s="263" t="str">
        <f>RCV!G$136</f>
        <v>£m</v>
      </c>
      <c r="H19" s="236">
        <f>RCV!H$136</f>
        <v>0</v>
      </c>
      <c r="I19" s="236"/>
      <c r="J19" s="236">
        <f>RCV!J$136</f>
        <v>0</v>
      </c>
      <c r="K19" s="236">
        <f>RCV!K$136</f>
        <v>0</v>
      </c>
      <c r="L19" s="236">
        <f>RCV!L$136</f>
        <v>0</v>
      </c>
      <c r="M19" s="236">
        <f>RCV!M$136</f>
        <v>0</v>
      </c>
      <c r="N19" s="236">
        <f>RCV!N$136</f>
        <v>0</v>
      </c>
      <c r="O19" s="236">
        <f>RCV!O$136</f>
        <v>0</v>
      </c>
    </row>
    <row r="20" spans="1:16"/>
    <row r="21" spans="1:16" ht="13.15">
      <c r="A21" s="107" t="s">
        <v>681</v>
      </c>
    </row>
    <row r="22" spans="1:16">
      <c r="E22" s="63" t="s">
        <v>676</v>
      </c>
      <c r="G22" s="261" t="s">
        <v>186</v>
      </c>
      <c r="H22" s="142">
        <f>SUM(J22:O22)</f>
        <v>0</v>
      </c>
      <c r="L22" s="63">
        <f>'Output for cost sharing'!G$50</f>
        <v>0</v>
      </c>
      <c r="M22" s="63">
        <f>'Output for cost sharing'!H$50</f>
        <v>0</v>
      </c>
      <c r="N22" s="63">
        <f>'Output for cost sharing'!I$50</f>
        <v>0</v>
      </c>
      <c r="O22" s="63">
        <f>'Output for cost sharing'!J$50</f>
        <v>0</v>
      </c>
    </row>
    <row r="23" spans="1:16">
      <c r="E23" s="63" t="s">
        <v>682</v>
      </c>
      <c r="G23" s="261" t="s">
        <v>251</v>
      </c>
      <c r="H23" s="142"/>
      <c r="J23" s="63">
        <v>0.4</v>
      </c>
      <c r="K23" s="63">
        <v>0.4</v>
      </c>
      <c r="L23" s="63">
        <v>0.4</v>
      </c>
      <c r="M23" s="63">
        <v>0.4</v>
      </c>
      <c r="N23" s="63">
        <v>0.4</v>
      </c>
      <c r="O23" s="63">
        <v>0.4</v>
      </c>
    </row>
    <row r="24" spans="1:16">
      <c r="E24" s="63" t="s">
        <v>683</v>
      </c>
      <c r="G24" s="261" t="s">
        <v>186</v>
      </c>
      <c r="H24" s="142">
        <f>SUM(J24:O24)</f>
        <v>0</v>
      </c>
      <c r="J24" s="63">
        <f>J22*J23</f>
        <v>0</v>
      </c>
      <c r="K24" s="63">
        <f t="shared" ref="K24:O24" si="0">K22*K23</f>
        <v>0</v>
      </c>
      <c r="L24" s="63">
        <f>L22*L23</f>
        <v>0</v>
      </c>
      <c r="M24" s="63">
        <f t="shared" si="0"/>
        <v>0</v>
      </c>
      <c r="N24" s="63">
        <f t="shared" si="0"/>
        <v>0</v>
      </c>
      <c r="O24" s="63">
        <f t="shared" si="0"/>
        <v>0</v>
      </c>
    </row>
    <row r="25" spans="1:16"/>
    <row r="26" spans="1:16"/>
    <row r="27" spans="1:16" ht="13.15">
      <c r="A27" s="298" t="s">
        <v>23</v>
      </c>
      <c r="B27" s="298"/>
      <c r="C27" s="298"/>
      <c r="D27" s="298"/>
      <c r="E27" s="298"/>
      <c r="F27" s="298"/>
      <c r="G27" s="298"/>
      <c r="H27" s="298"/>
      <c r="I27" s="298"/>
      <c r="J27" s="298"/>
      <c r="K27" s="298"/>
      <c r="L27" s="298"/>
      <c r="M27" s="298"/>
      <c r="N27" s="298"/>
      <c r="O27" s="298"/>
      <c r="P27" s="298"/>
    </row>
    <row r="28" spans="1:16"/>
  </sheetData>
  <conditionalFormatting sqref="F2">
    <cfRule type="cellIs" dxfId="1" priority="1" stopIfTrue="1" operator="notEqual">
      <formula>0</formula>
    </cfRule>
    <cfRule type="cellIs" dxfId="0" priority="2" stopIfTrue="1" operator="equal">
      <formula>""</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FD70-735C-45F4-B4AC-5E40E6CAA74D}">
  <dimension ref="A1:X17"/>
  <sheetViews>
    <sheetView workbookViewId="0">
      <selection activeCell="F7" sqref="F7"/>
    </sheetView>
  </sheetViews>
  <sheetFormatPr defaultColWidth="0" defaultRowHeight="12.75" customHeight="1" zeroHeight="1"/>
  <cols>
    <col min="1" max="1" width="9.5703125" style="270" customWidth="1"/>
    <col min="2" max="2" width="10.28515625" style="270" customWidth="1"/>
    <col min="3" max="3" width="43.85546875" style="270" customWidth="1"/>
    <col min="4" max="4" width="61.140625" style="270" customWidth="1"/>
    <col min="5" max="5" width="42.140625" style="270" customWidth="1"/>
    <col min="6" max="6" width="4.28515625" style="270" customWidth="1"/>
    <col min="7" max="7" width="9.5703125" style="270" hidden="1" customWidth="1"/>
    <col min="8" max="16384" width="9.5703125" style="270" hidden="1"/>
  </cols>
  <sheetData>
    <row r="1" spans="1:24" ht="30.75">
      <c r="A1" s="209" t="e">
        <f ca="1" xml:space="preserve"> RIGHT(CELL("filename", $A$1), LEN(CELL("filename", $A$1)) - SEARCH("]", CELL("filename", $A$1)))</f>
        <v>#VALUE!</v>
      </c>
      <c r="B1" s="269"/>
      <c r="C1" s="269"/>
      <c r="D1" s="269"/>
      <c r="E1" s="269"/>
      <c r="F1" s="269"/>
      <c r="G1" s="269"/>
      <c r="H1" s="269"/>
      <c r="I1" s="269"/>
      <c r="J1" s="269"/>
      <c r="K1" s="269"/>
      <c r="L1" s="269"/>
    </row>
    <row r="2" spans="1:24" ht="13.15"/>
    <row r="3" spans="1:24" ht="13.15">
      <c r="B3" s="278" t="s">
        <v>9</v>
      </c>
      <c r="C3" s="278" t="s">
        <v>10</v>
      </c>
      <c r="D3" s="278" t="s">
        <v>11</v>
      </c>
      <c r="E3" s="301" t="s">
        <v>12</v>
      </c>
    </row>
    <row r="4" spans="1:24" ht="13.15">
      <c r="B4" s="302">
        <v>1</v>
      </c>
      <c r="C4" s="310" t="e">
        <f ca="1">A1</f>
        <v>#VALUE!</v>
      </c>
      <c r="D4" s="303" t="s">
        <v>13</v>
      </c>
      <c r="E4" s="310" t="e">
        <f ca="1">A1</f>
        <v>#VALUE!</v>
      </c>
    </row>
    <row r="5" spans="1:24" ht="13.15">
      <c r="B5" s="302">
        <v>2</v>
      </c>
      <c r="C5" s="310" t="e">
        <f ca="1">'Inputs &amp; outputs log'!A1</f>
        <v>#VALUE!</v>
      </c>
      <c r="D5" s="303" t="s">
        <v>14</v>
      </c>
      <c r="E5" s="310" t="e">
        <f ca="1">'Inputs &amp; outputs log'!A1</f>
        <v>#VALUE!</v>
      </c>
    </row>
    <row r="6" spans="1:24" ht="13.15">
      <c r="B6" s="295">
        <v>3</v>
      </c>
      <c r="C6" s="311" t="e">
        <f ca="1">'Output for cost sharing'!A1</f>
        <v>#VALUE!</v>
      </c>
      <c r="D6" s="293" t="s">
        <v>15</v>
      </c>
      <c r="E6" s="309" t="str">
        <f>'Output for cost sharing'!N3</f>
        <v>Requested DM%</v>
      </c>
    </row>
    <row r="7" spans="1:24" ht="13.15">
      <c r="B7" s="295">
        <v>4</v>
      </c>
      <c r="C7" s="311" t="e">
        <f ca="1">' Scheme allowance'!$A$1</f>
        <v>#VALUE!</v>
      </c>
      <c r="D7" s="293" t="s">
        <v>16</v>
      </c>
      <c r="E7" s="309" t="str">
        <f>' Scheme allowance'!M4</f>
        <v>2029-30 Cumulative outputs</v>
      </c>
    </row>
    <row r="8" spans="1:24" ht="13.15">
      <c r="B8" s="295">
        <v>5</v>
      </c>
      <c r="C8" s="311" t="e">
        <f ca="1">' Scheme allowance'!$A$1</f>
        <v>#VALUE!</v>
      </c>
      <c r="D8" s="293" t="s">
        <v>17</v>
      </c>
      <c r="E8" s="309" t="str">
        <f>' Scheme allowance'!H4</f>
        <v>Efficiency challenge</v>
      </c>
    </row>
    <row r="9" spans="1:24" ht="13.15">
      <c r="B9" s="295">
        <v>6</v>
      </c>
      <c r="C9" s="311" t="e">
        <f ca="1">' Scheme allowance'!$A$1</f>
        <v>#VALUE!</v>
      </c>
      <c r="D9" s="279" t="s">
        <v>18</v>
      </c>
      <c r="E9" s="309" t="str">
        <f>' Scheme allowance'!J4</f>
        <v>2028-29</v>
      </c>
    </row>
    <row r="10" spans="1:24" ht="12.75" customHeight="1">
      <c r="B10" s="295">
        <v>7</v>
      </c>
      <c r="C10" s="311" t="e">
        <f ca="1">TOCobxTime</f>
        <v>#VALUE!</v>
      </c>
      <c r="D10" s="275" t="s">
        <v>19</v>
      </c>
      <c r="E10" s="313">
        <f>Time!F21</f>
        <v>45748</v>
      </c>
    </row>
    <row r="11" spans="1:24" ht="13.15">
      <c r="B11" s="295">
        <v>8</v>
      </c>
      <c r="C11" s="311" t="e">
        <f ca="1">Company_Input!A1</f>
        <v>#VALUE!</v>
      </c>
      <c r="D11" s="293" t="s">
        <v>20</v>
      </c>
      <c r="E11" s="309" t="str">
        <f>Company_Input!B4</f>
        <v>Project name</v>
      </c>
    </row>
    <row r="12" spans="1:24" ht="13.35" customHeight="1">
      <c r="B12" s="295">
        <v>9</v>
      </c>
      <c r="C12" s="311" t="e">
        <f ca="1">' Scheme allowance'!A1</f>
        <v>#VALUE!</v>
      </c>
      <c r="D12" s="293" t="s">
        <v>21</v>
      </c>
      <c r="E12" s="309" t="str">
        <f>' Scheme allowance'!E4</f>
        <v>Enhancement line</v>
      </c>
    </row>
    <row r="13" spans="1:24" ht="13.15" hidden="1">
      <c r="B13" s="295">
        <v>9</v>
      </c>
      <c r="C13" s="312"/>
      <c r="D13" s="272"/>
      <c r="E13" s="312"/>
    </row>
    <row r="14" spans="1:24" ht="25.9" customHeight="1">
      <c r="B14" s="295">
        <v>10</v>
      </c>
      <c r="C14" s="309" t="e">
        <f ca="1">Company_Input!A1</f>
        <v>#VALUE!</v>
      </c>
      <c r="D14" s="315" t="s">
        <v>22</v>
      </c>
      <c r="E14" s="309" t="str">
        <f>Company_Input!Z3</f>
        <v>Total costs to be included in the delivery mechanism</v>
      </c>
    </row>
    <row r="15" spans="1:24" ht="12.75" customHeight="1"/>
    <row r="16" spans="1:24" s="274" customFormat="1" ht="13.15">
      <c r="A16" s="273" t="s">
        <v>23</v>
      </c>
      <c r="B16" s="273"/>
      <c r="C16" s="273"/>
      <c r="D16" s="273"/>
      <c r="E16" s="273"/>
      <c r="F16" s="273"/>
      <c r="G16" s="273"/>
      <c r="H16" s="273"/>
      <c r="I16" s="273"/>
      <c r="J16" s="273"/>
      <c r="K16" s="273"/>
      <c r="L16" s="273"/>
      <c r="M16" s="273"/>
      <c r="N16" s="273"/>
      <c r="O16" s="273"/>
      <c r="P16" s="273"/>
      <c r="Q16" s="273"/>
      <c r="R16" s="273"/>
      <c r="S16" s="273"/>
      <c r="T16" s="273"/>
      <c r="U16" s="273"/>
      <c r="V16" s="273"/>
      <c r="W16" s="273"/>
      <c r="X16" s="273"/>
    </row>
    <row r="17" ht="12.7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4ED53-2452-4B8D-BC22-D4558A2720AD}">
  <sheetPr>
    <tabColor theme="5"/>
  </sheetPr>
  <dimension ref="A1:CK88"/>
  <sheetViews>
    <sheetView tabSelected="1" topLeftCell="A18" workbookViewId="0">
      <selection activeCell="D36" sqref="D36"/>
    </sheetView>
  </sheetViews>
  <sheetFormatPr defaultColWidth="0" defaultRowHeight="12.75" zeroHeight="1"/>
  <cols>
    <col min="1" max="2" width="9" customWidth="1"/>
    <col min="3" max="3" width="22.42578125" customWidth="1"/>
    <col min="4" max="4" width="52" customWidth="1"/>
    <col min="5" max="5" width="42.28515625" customWidth="1"/>
    <col min="6" max="6" width="30" customWidth="1"/>
    <col min="7" max="8" width="9" customWidth="1"/>
    <col min="9" max="10" width="0" hidden="1" customWidth="1"/>
    <col min="11" max="89" width="0" style="63" hidden="1" customWidth="1"/>
    <col min="90" max="16384" width="9" hidden="1"/>
  </cols>
  <sheetData>
    <row r="1" spans="1:89" s="270" customFormat="1" ht="30.75">
      <c r="A1" s="209" t="e">
        <f ca="1">RIGHT(CELL("filename", $A$1), LEN(CELL("filename", $A$1)) - SEARCH("]", CELL("filename", $A$1)))</f>
        <v>#VALUE!</v>
      </c>
      <c r="B1" s="269"/>
      <c r="C1" s="269"/>
      <c r="D1" s="269"/>
      <c r="E1" s="269"/>
      <c r="F1" s="269"/>
      <c r="G1" s="269"/>
      <c r="H1" s="269"/>
      <c r="I1" s="269"/>
      <c r="J1" s="269"/>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c r="CJ1" s="276"/>
      <c r="CK1" s="276"/>
    </row>
    <row r="2" spans="1:89" ht="13.15">
      <c r="K2" s="276"/>
      <c r="L2" s="276"/>
      <c r="M2" s="276"/>
      <c r="N2" s="276"/>
      <c r="O2" s="276"/>
      <c r="P2" s="276"/>
      <c r="Q2" s="276"/>
      <c r="R2" s="276"/>
      <c r="S2" s="276"/>
      <c r="T2" s="276"/>
      <c r="U2" s="276"/>
      <c r="V2" s="276"/>
      <c r="W2" s="276"/>
      <c r="X2" s="276"/>
    </row>
    <row r="3" spans="1:89" ht="13.15">
      <c r="K3" s="276"/>
      <c r="L3" s="276"/>
      <c r="M3" s="276"/>
      <c r="N3" s="276"/>
      <c r="O3" s="276"/>
      <c r="P3" s="276"/>
      <c r="Q3" s="276"/>
      <c r="R3" s="276"/>
      <c r="S3" s="276"/>
      <c r="T3" s="276"/>
      <c r="U3" s="276"/>
      <c r="V3" s="276"/>
      <c r="W3" s="276"/>
      <c r="X3" s="276"/>
    </row>
    <row r="4" spans="1:89" ht="13.15">
      <c r="B4" s="271" t="s">
        <v>24</v>
      </c>
      <c r="C4" s="278" t="s">
        <v>25</v>
      </c>
      <c r="D4" s="278" t="s">
        <v>26</v>
      </c>
      <c r="E4" s="278" t="s">
        <v>27</v>
      </c>
      <c r="F4" s="278" t="s">
        <v>28</v>
      </c>
      <c r="G4" s="278" t="s">
        <v>29</v>
      </c>
      <c r="K4" s="276"/>
      <c r="L4" s="276"/>
      <c r="M4" s="276"/>
      <c r="N4" s="276"/>
      <c r="O4" s="276"/>
      <c r="P4" s="276"/>
      <c r="Q4" s="276"/>
      <c r="R4" s="276"/>
      <c r="S4" s="276"/>
      <c r="T4" s="276"/>
      <c r="U4" s="276"/>
      <c r="V4" s="276"/>
      <c r="W4" s="276"/>
      <c r="X4" s="276"/>
    </row>
    <row r="5" spans="1:89" ht="15.4" customHeight="1">
      <c r="B5" s="277">
        <v>1</v>
      </c>
      <c r="C5" s="296" t="e">
        <f ca="1">Time!A1</f>
        <v>#VALUE!</v>
      </c>
      <c r="D5" s="297" t="str">
        <f>Time!B20</f>
        <v>Model period start</v>
      </c>
      <c r="E5" s="279" t="s">
        <v>30</v>
      </c>
      <c r="F5" s="279" t="s">
        <v>31</v>
      </c>
      <c r="G5" s="294" t="str">
        <f>Time!G44</f>
        <v>date</v>
      </c>
      <c r="K5" s="276"/>
      <c r="L5" s="276"/>
      <c r="M5" s="276"/>
      <c r="N5" s="276"/>
      <c r="O5" s="276"/>
      <c r="P5" s="276"/>
      <c r="Q5" s="276"/>
      <c r="R5" s="276"/>
      <c r="S5" s="276"/>
      <c r="T5" s="276"/>
      <c r="U5" s="276"/>
      <c r="V5" s="276"/>
      <c r="W5" s="276"/>
      <c r="X5" s="276"/>
    </row>
    <row r="6" spans="1:89" ht="50.25" customHeight="1">
      <c r="B6" s="277">
        <v>2</v>
      </c>
      <c r="C6" s="296" t="e">
        <f ca="1">Input_WW_Aggregator!$A$1</f>
        <v>#VALUE!</v>
      </c>
      <c r="D6" s="297" t="str">
        <f>Input_WW_Aggregator!A9</f>
        <v>WASTEWATER - pre frontier shift and RPEs, including delivery mechanism allowances for TMS &amp; SRN, excluding contingent allowances</v>
      </c>
      <c r="E6" s="279" t="s">
        <v>32</v>
      </c>
      <c r="F6" s="279" t="s">
        <v>33</v>
      </c>
      <c r="G6" s="294" t="str">
        <f>Input_WW_Aggregator!F12</f>
        <v>£m</v>
      </c>
      <c r="K6" s="276"/>
      <c r="L6" s="276"/>
      <c r="M6" s="276"/>
      <c r="N6" s="276"/>
      <c r="O6" s="276"/>
      <c r="P6" s="276"/>
      <c r="Q6" s="276"/>
      <c r="R6" s="276"/>
      <c r="S6" s="276"/>
      <c r="T6" s="276"/>
      <c r="U6" s="276"/>
      <c r="V6" s="276"/>
      <c r="W6" s="276"/>
      <c r="X6" s="276"/>
    </row>
    <row r="7" spans="1:89" ht="26.25">
      <c r="B7" s="277">
        <v>3</v>
      </c>
      <c r="C7" s="296" t="e">
        <f ca="1">Input_WW_Aggregator!$A$1</f>
        <v>#VALUE!</v>
      </c>
      <c r="D7" s="297" t="str">
        <f>Input_WW_Aggregator!A25</f>
        <v>Environmental programme - wastewater</v>
      </c>
      <c r="E7" s="279" t="s">
        <v>34</v>
      </c>
      <c r="F7" s="279" t="s">
        <v>33</v>
      </c>
      <c r="G7" s="294" t="str">
        <f>Input_WW_Aggregator!F28</f>
        <v>£m</v>
      </c>
      <c r="K7" s="276"/>
      <c r="L7" s="276"/>
      <c r="M7" s="276"/>
      <c r="N7" s="276"/>
      <c r="O7" s="276"/>
      <c r="P7" s="276"/>
      <c r="Q7" s="276"/>
      <c r="R7" s="276"/>
      <c r="S7" s="276"/>
      <c r="T7" s="276"/>
      <c r="U7" s="276"/>
      <c r="V7" s="276"/>
      <c r="W7" s="276"/>
      <c r="X7" s="276"/>
    </row>
    <row r="8" spans="1:89" ht="13.15">
      <c r="B8" s="277">
        <v>4</v>
      </c>
      <c r="C8" s="296" t="e">
        <f ca="1">'Inputs for RCV adjustment'!$A$1</f>
        <v>#VALUE!</v>
      </c>
      <c r="D8" s="297" t="str">
        <f>'Inputs for RCV adjustment'!E9</f>
        <v>Active - Long term CPI(H) assumed percentage increase</v>
      </c>
      <c r="E8" s="279" t="s">
        <v>35</v>
      </c>
      <c r="F8" s="279" t="s">
        <v>36</v>
      </c>
      <c r="G8" s="294" t="str">
        <f>'Inputs for RCV adjustment'!G10</f>
        <v>%</v>
      </c>
      <c r="K8" s="276"/>
      <c r="L8" s="276"/>
      <c r="M8" s="276"/>
      <c r="N8" s="276"/>
      <c r="O8" s="276"/>
      <c r="P8" s="276"/>
      <c r="Q8" s="276"/>
      <c r="R8" s="276"/>
      <c r="S8" s="276"/>
      <c r="T8" s="276"/>
      <c r="U8" s="276"/>
      <c r="V8" s="276"/>
      <c r="W8" s="276"/>
      <c r="X8" s="276"/>
    </row>
    <row r="9" spans="1:89" ht="13.15">
      <c r="B9" s="277">
        <v>5</v>
      </c>
      <c r="C9" s="296" t="e">
        <f ca="1">'Inputs for RCV adjustment'!$A$1</f>
        <v>#VALUE!</v>
      </c>
      <c r="D9" s="297" t="str">
        <f>'Inputs for RCV adjustment'!E10</f>
        <v>CPI(H): Fin year average - inflate from base year 2022-23 average</v>
      </c>
      <c r="E9" s="279" t="s">
        <v>35</v>
      </c>
      <c r="F9" s="279" t="s">
        <v>36</v>
      </c>
      <c r="G9" s="294" t="str">
        <f>'Inputs for RCV adjustment'!G11</f>
        <v>Factor</v>
      </c>
      <c r="K9" s="276"/>
      <c r="L9" s="276"/>
      <c r="M9" s="276"/>
      <c r="N9" s="276"/>
      <c r="O9" s="276"/>
      <c r="P9" s="276"/>
      <c r="Q9" s="276"/>
      <c r="R9" s="276"/>
      <c r="S9" s="276"/>
      <c r="T9" s="276"/>
      <c r="U9" s="276"/>
      <c r="V9" s="276"/>
      <c r="W9" s="276"/>
      <c r="X9" s="276"/>
    </row>
    <row r="10" spans="1:89" ht="26.25">
      <c r="B10" s="277">
        <v>6</v>
      </c>
      <c r="C10" s="296" t="e">
        <f ca="1">'Inputs for RCV adjustment'!$A$1</f>
        <v>#VALUE!</v>
      </c>
      <c r="D10" s="297" t="str">
        <f>'Inputs for RCV adjustment'!E21</f>
        <v xml:space="preserve">Active - Wholesale WACC - notional - Cost of debt - nominal (WWN+) </v>
      </c>
      <c r="E10" s="279" t="s">
        <v>37</v>
      </c>
      <c r="F10" s="279" t="s">
        <v>36</v>
      </c>
      <c r="G10" s="294" t="str">
        <f>'Inputs for RCV adjustment'!G21</f>
        <v>%</v>
      </c>
      <c r="K10" s="276"/>
      <c r="L10" s="276"/>
      <c r="M10" s="276"/>
      <c r="N10" s="276"/>
      <c r="O10" s="276"/>
      <c r="P10" s="276"/>
      <c r="Q10" s="276"/>
      <c r="R10" s="276"/>
      <c r="S10" s="276"/>
      <c r="T10" s="276"/>
      <c r="U10" s="276"/>
      <c r="V10" s="276"/>
      <c r="W10" s="276"/>
      <c r="X10" s="276"/>
    </row>
    <row r="11" spans="1:89" ht="13.15">
      <c r="B11" s="277">
        <v>7</v>
      </c>
      <c r="C11" s="296" t="e">
        <f ca="1">'Inputs for RCV adjustment'!$A$1</f>
        <v>#VALUE!</v>
      </c>
      <c r="D11" s="297" t="str">
        <f>'Inputs for RCV adjustment'!E23</f>
        <v xml:space="preserve">Active - Wholesale WACC - notional - Gearing - nominal (WWN+) </v>
      </c>
      <c r="E11" s="279" t="s">
        <v>37</v>
      </c>
      <c r="F11" s="279" t="s">
        <v>36</v>
      </c>
      <c r="G11" s="294" t="str">
        <f>'Inputs for RCV adjustment'!G23</f>
        <v>%</v>
      </c>
      <c r="K11" s="276"/>
      <c r="L11" s="276"/>
      <c r="M11" s="276"/>
      <c r="N11" s="276"/>
      <c r="O11" s="276"/>
      <c r="P11" s="276"/>
      <c r="Q11" s="276"/>
      <c r="R11" s="276"/>
      <c r="S11" s="276"/>
      <c r="T11" s="276"/>
      <c r="U11" s="276"/>
      <c r="V11" s="276"/>
      <c r="W11" s="276"/>
      <c r="X11" s="276"/>
    </row>
    <row r="12" spans="1:89" ht="13.15">
      <c r="B12" s="277">
        <v>8</v>
      </c>
      <c r="C12" s="296" t="e">
        <f ca="1">'Inputs for RCV adjustment'!$A$1</f>
        <v>#VALUE!</v>
      </c>
      <c r="D12" s="297" t="str">
        <f>'Inputs for RCV adjustment'!E25</f>
        <v xml:space="preserve">Active - Wholesale WACC - notional - Equity - nominal (WWN+) </v>
      </c>
      <c r="E12" s="279" t="s">
        <v>37</v>
      </c>
      <c r="F12" s="279" t="s">
        <v>36</v>
      </c>
      <c r="G12" s="294" t="str">
        <f>'Inputs for RCV adjustment'!G25</f>
        <v>%</v>
      </c>
      <c r="K12" s="276"/>
      <c r="L12" s="276"/>
      <c r="M12" s="276"/>
      <c r="N12" s="276"/>
      <c r="O12" s="276"/>
      <c r="P12" s="276"/>
      <c r="Q12" s="276"/>
      <c r="R12" s="276"/>
      <c r="S12" s="276"/>
      <c r="T12" s="276"/>
      <c r="U12" s="276"/>
      <c r="V12" s="276"/>
      <c r="W12" s="276"/>
      <c r="X12" s="276"/>
    </row>
    <row r="13" spans="1:89" ht="13.15">
      <c r="B13" s="277">
        <v>9</v>
      </c>
      <c r="C13" s="296" t="e">
        <f ca="1">'Inputs for RCV adjustment'!$A$1</f>
        <v>#VALUE!</v>
      </c>
      <c r="D13" s="297" t="str">
        <f>'Inputs for RCV adjustment'!E33</f>
        <v xml:space="preserve">WACC nominal (WWN+) </v>
      </c>
      <c r="E13" s="279" t="s">
        <v>37</v>
      </c>
      <c r="F13" s="279" t="s">
        <v>36</v>
      </c>
      <c r="G13" s="294" t="str">
        <f>'Inputs for RCV adjustment'!G33</f>
        <v>%</v>
      </c>
      <c r="K13" s="276"/>
      <c r="L13" s="276"/>
      <c r="M13" s="276"/>
      <c r="N13" s="276"/>
      <c r="O13" s="276"/>
      <c r="P13" s="276"/>
      <c r="Q13" s="276"/>
      <c r="R13" s="276"/>
      <c r="S13" s="276"/>
      <c r="T13" s="276"/>
      <c r="U13" s="276"/>
      <c r="V13" s="276"/>
      <c r="W13" s="276"/>
      <c r="X13" s="276"/>
    </row>
    <row r="14" spans="1:89" ht="13.15">
      <c r="B14" s="277">
        <v>10</v>
      </c>
      <c r="C14" s="296" t="e">
        <f ca="1">'Inputs for RCV adjustment'!$A$1</f>
        <v>#VALUE!</v>
      </c>
      <c r="D14" s="297" t="str">
        <f>'Inputs for RCV adjustment'!E37</f>
        <v>WACC real (WWN+)</v>
      </c>
      <c r="E14" s="279" t="s">
        <v>37</v>
      </c>
      <c r="F14" s="279" t="s">
        <v>36</v>
      </c>
      <c r="G14" s="294" t="str">
        <f>'Inputs for RCV adjustment'!G37</f>
        <v>%</v>
      </c>
      <c r="K14" s="276"/>
      <c r="L14" s="276"/>
      <c r="M14" s="276"/>
      <c r="N14" s="276"/>
      <c r="O14" s="276"/>
      <c r="P14" s="276"/>
      <c r="Q14" s="276"/>
      <c r="R14" s="276"/>
      <c r="S14" s="276"/>
      <c r="T14" s="276"/>
      <c r="U14" s="276"/>
      <c r="V14" s="276"/>
      <c r="W14" s="276"/>
      <c r="X14" s="276"/>
    </row>
    <row r="15" spans="1:89" ht="13.15">
      <c r="B15" s="277">
        <v>11</v>
      </c>
      <c r="C15" s="296" t="e">
        <f ca="1">Company_Input!$A$1</f>
        <v>#VALUE!</v>
      </c>
      <c r="D15" s="297" t="str">
        <f>Company_Input!B4</f>
        <v>Project name</v>
      </c>
      <c r="E15" s="279" t="s">
        <v>38</v>
      </c>
      <c r="F15" s="279" t="s">
        <v>39</v>
      </c>
      <c r="G15" s="294" t="s">
        <v>40</v>
      </c>
      <c r="K15" s="276"/>
      <c r="L15" s="276"/>
      <c r="M15" s="276"/>
      <c r="N15" s="276"/>
      <c r="O15" s="276"/>
      <c r="P15" s="276"/>
      <c r="Q15" s="276"/>
      <c r="R15" s="276"/>
      <c r="S15" s="276"/>
      <c r="T15" s="276"/>
      <c r="U15" s="276"/>
      <c r="V15" s="276"/>
      <c r="W15" s="276"/>
      <c r="X15" s="276"/>
    </row>
    <row r="16" spans="1:89" ht="13.15">
      <c r="B16" s="277">
        <v>12</v>
      </c>
      <c r="C16" s="296" t="e">
        <f ca="1">Company_Input!$A$1</f>
        <v>#VALUE!</v>
      </c>
      <c r="D16" s="297" t="str">
        <f>Company_Input!E4</f>
        <v>Allowance</v>
      </c>
      <c r="E16" s="279" t="s">
        <v>41</v>
      </c>
      <c r="F16" s="279" t="s">
        <v>33</v>
      </c>
      <c r="G16" s="294" t="s">
        <v>40</v>
      </c>
      <c r="K16" s="276"/>
      <c r="L16" s="276"/>
      <c r="M16" s="276"/>
      <c r="N16" s="276"/>
      <c r="O16" s="276"/>
      <c r="P16" s="276"/>
      <c r="Q16" s="276"/>
      <c r="R16" s="276"/>
      <c r="S16" s="276"/>
      <c r="T16" s="276"/>
      <c r="U16" s="276"/>
      <c r="V16" s="276"/>
      <c r="W16" s="276"/>
      <c r="X16" s="276"/>
    </row>
    <row r="17" spans="1:10" ht="26.25">
      <c r="B17" s="277">
        <v>13</v>
      </c>
      <c r="C17" s="296" t="e">
        <f ca="1">Company_Input!$A$1</f>
        <v>#VALUE!</v>
      </c>
      <c r="D17" s="297" t="str">
        <f>Company_Input!G3</f>
        <v>Totex</v>
      </c>
      <c r="E17" s="279" t="s">
        <v>42</v>
      </c>
      <c r="F17" s="279" t="s">
        <v>39</v>
      </c>
      <c r="G17" s="294" t="str">
        <f>Company_Input!$C$5</f>
        <v>£m</v>
      </c>
    </row>
    <row r="18" spans="1:10" ht="26.25">
      <c r="B18" s="277">
        <v>14</v>
      </c>
      <c r="C18" s="296" t="e">
        <f ca="1">Company_Input!$A$1</f>
        <v>#VALUE!</v>
      </c>
      <c r="D18" s="297" t="str">
        <f>Company_Input!L3</f>
        <v xml:space="preserve">Capex </v>
      </c>
      <c r="E18" s="279" t="s">
        <v>43</v>
      </c>
      <c r="F18" s="279" t="s">
        <v>39</v>
      </c>
      <c r="G18" s="294" t="str">
        <f>Company_Input!$C$5</f>
        <v>£m</v>
      </c>
    </row>
    <row r="19" spans="1:10" ht="26.25">
      <c r="B19" s="277">
        <v>15</v>
      </c>
      <c r="C19" s="296" t="e">
        <f ca="1">Company_Input!$A$1</f>
        <v>#VALUE!</v>
      </c>
      <c r="D19" s="297" t="str">
        <f>Company_Input!Q3</f>
        <v>Opex</v>
      </c>
      <c r="E19" s="279" t="s">
        <v>44</v>
      </c>
      <c r="F19" s="279" t="s">
        <v>39</v>
      </c>
      <c r="G19" s="294" t="str">
        <f>Company_Input!$C$5</f>
        <v>£m</v>
      </c>
    </row>
    <row r="20" spans="1:10" ht="13.15">
      <c r="B20" s="277">
        <v>16</v>
      </c>
      <c r="C20" s="296" t="e">
        <f ca="1">Company_Input!$A$1</f>
        <v>#VALUE!</v>
      </c>
      <c r="D20" s="297" t="str">
        <f>Company_Input!W4</f>
        <v>2029-30 Cumulative outputs</v>
      </c>
      <c r="E20" s="279" t="s">
        <v>45</v>
      </c>
      <c r="F20" s="279" t="s">
        <v>39</v>
      </c>
      <c r="G20" s="294" t="str">
        <f>Company_Input!W3</f>
        <v>nr</v>
      </c>
    </row>
    <row r="21" spans="1:10" ht="26.25">
      <c r="B21" s="277">
        <v>18</v>
      </c>
      <c r="C21" s="296" t="e">
        <f ca="1">Ofwat_Input!$A$1</f>
        <v>#VALUE!</v>
      </c>
      <c r="D21" s="297" t="str">
        <f>Ofwat_Input!D4</f>
        <v>Total PCD schemes</v>
      </c>
      <c r="E21" s="279" t="s">
        <v>46</v>
      </c>
      <c r="F21" s="279" t="s">
        <v>33</v>
      </c>
      <c r="G21" s="294" t="str">
        <f>Ofwat_Input!D5</f>
        <v>nr</v>
      </c>
    </row>
    <row r="22" spans="1:10" ht="13.15">
      <c r="B22" s="277">
        <v>19</v>
      </c>
      <c r="C22" s="296" t="e">
        <f ca="1">Ofwat_Input!$A$1</f>
        <v>#VALUE!</v>
      </c>
      <c r="D22" s="297" t="str">
        <f>Ofwat_Input!E4</f>
        <v>Population equivalent</v>
      </c>
      <c r="E22" s="279" t="s">
        <v>47</v>
      </c>
      <c r="F22" s="279" t="s">
        <v>33</v>
      </c>
      <c r="G22" s="294" t="str">
        <f>Ofwat_Input!E5</f>
        <v>nr</v>
      </c>
    </row>
    <row r="23" spans="1:10" ht="13.15">
      <c r="B23" s="277">
        <v>20</v>
      </c>
      <c r="C23" s="296" t="e">
        <f ca="1">Ofwat_Input!$A$1</f>
        <v>#VALUE!</v>
      </c>
      <c r="D23" s="297" t="str">
        <f>Ofwat_Input!F4</f>
        <v>Total allowance</v>
      </c>
      <c r="E23" s="279" t="s">
        <v>48</v>
      </c>
      <c r="F23" s="279" t="s">
        <v>33</v>
      </c>
      <c r="G23" s="294" t="str">
        <f>Ofwat_Input!F5</f>
        <v>£m</v>
      </c>
    </row>
    <row r="24" spans="1:10" ht="13.15">
      <c r="B24" s="277">
        <v>21</v>
      </c>
      <c r="C24" s="296" t="e">
        <f ca="1">Ofwat_Input!$A$1</f>
        <v>#VALUE!</v>
      </c>
      <c r="D24" s="297" t="str">
        <f>Ofwat_Input!G4</f>
        <v xml:space="preserve">BP expenditure </v>
      </c>
      <c r="E24" s="279" t="s">
        <v>49</v>
      </c>
      <c r="F24" s="279" t="s">
        <v>50</v>
      </c>
      <c r="G24" s="294" t="str">
        <f>Ofwat_Input!G5</f>
        <v>£m</v>
      </c>
    </row>
    <row r="25" spans="1:10" ht="13.15">
      <c r="B25" s="277">
        <v>22</v>
      </c>
      <c r="C25" s="296" t="e">
        <f ca="1">Ofwat_Input!$A$1</f>
        <v>#VALUE!</v>
      </c>
      <c r="D25" s="297" t="str">
        <f>Ofwat_Input!H4</f>
        <v xml:space="preserve">DM allowance - CAP </v>
      </c>
      <c r="E25" s="279" t="s">
        <v>51</v>
      </c>
      <c r="F25" s="279" t="s">
        <v>33</v>
      </c>
      <c r="G25" s="294" t="str">
        <f>Ofwat_Input!H5</f>
        <v>£m</v>
      </c>
    </row>
    <row r="26" spans="1:10" ht="13.15">
      <c r="B26" s="277">
        <v>23</v>
      </c>
      <c r="C26" s="296" t="e">
        <f ca="1">Ofwat_Input!$A$1</f>
        <v>#VALUE!</v>
      </c>
      <c r="D26" s="297" t="str">
        <f>Ofwat_Input!C20</f>
        <v>Efficiency challenge</v>
      </c>
      <c r="E26" s="279" t="s">
        <v>52</v>
      </c>
      <c r="F26" s="279" t="s">
        <v>33</v>
      </c>
      <c r="G26" s="294" t="str">
        <f>Ofwat_Input!C21</f>
        <v>%</v>
      </c>
    </row>
    <row r="27" spans="1:10"/>
    <row r="28" spans="1:10" s="63" customFormat="1">
      <c r="A28"/>
      <c r="B28"/>
      <c r="C28"/>
      <c r="D28"/>
      <c r="E28"/>
      <c r="F28"/>
      <c r="G28"/>
      <c r="H28"/>
      <c r="I28"/>
      <c r="J28"/>
    </row>
    <row r="29" spans="1:10" s="63" customFormat="1" ht="13.15">
      <c r="A29"/>
      <c r="B29" s="280" t="s">
        <v>24</v>
      </c>
      <c r="C29" s="280" t="s">
        <v>25</v>
      </c>
      <c r="D29" s="280" t="s">
        <v>53</v>
      </c>
      <c r="E29" s="280" t="s">
        <v>27</v>
      </c>
      <c r="F29" s="280" t="s">
        <v>54</v>
      </c>
      <c r="G29" s="280" t="s">
        <v>29</v>
      </c>
      <c r="H29"/>
      <c r="I29"/>
      <c r="J29"/>
    </row>
    <row r="30" spans="1:10" s="63" customFormat="1" ht="26.25">
      <c r="A30"/>
      <c r="B30" s="281">
        <v>1</v>
      </c>
      <c r="C30" s="300" t="e">
        <f ca="1">' Scheme allowance'!A1</f>
        <v>#VALUE!</v>
      </c>
      <c r="D30" s="299" t="str">
        <f>' Scheme allowance'!I3</f>
        <v>Scheme level expenditure allowance</v>
      </c>
      <c r="E30" s="283" t="s">
        <v>55</v>
      </c>
      <c r="F30" s="283" t="s">
        <v>56</v>
      </c>
      <c r="G30" s="294" t="str">
        <f>' Scheme allowance'!C5</f>
        <v>£m</v>
      </c>
      <c r="H30"/>
      <c r="I30"/>
      <c r="J30"/>
    </row>
    <row r="31" spans="1:10" s="63" customFormat="1" ht="13.15">
      <c r="A31"/>
      <c r="B31" s="281">
        <v>2</v>
      </c>
      <c r="C31" s="300" t="e">
        <f ca="1">'Output for cost sharing'!A1</f>
        <v>#VALUE!</v>
      </c>
      <c r="D31" s="299" t="str">
        <f>'Output for cost sharing'!B37</f>
        <v xml:space="preserve">Final allowances - Enhancement line </v>
      </c>
      <c r="E31" s="282" t="s">
        <v>57</v>
      </c>
      <c r="F31" s="283" t="s">
        <v>58</v>
      </c>
      <c r="G31" s="294" t="str">
        <f>'Output for cost sharing'!E45</f>
        <v>£m</v>
      </c>
      <c r="H31"/>
      <c r="I31"/>
      <c r="J31"/>
    </row>
    <row r="32" spans="1:10" s="63" customFormat="1" ht="13.15">
      <c r="A32"/>
      <c r="B32" s="281">
        <v>3</v>
      </c>
      <c r="C32" s="300" t="e">
        <f ca="1">'RCV and Revenue Adjustment'!A1</f>
        <v>#VALUE!</v>
      </c>
      <c r="D32" s="299" t="s">
        <v>59</v>
      </c>
      <c r="E32" s="282" t="s">
        <v>60</v>
      </c>
      <c r="F32" s="283" t="s">
        <v>61</v>
      </c>
      <c r="G32" s="294" t="str">
        <f>'RCV and Revenue Adjustment'!G24</f>
        <v>£m</v>
      </c>
      <c r="H32"/>
      <c r="I32"/>
      <c r="J32"/>
    </row>
    <row r="33" spans="1:10" s="63" customFormat="1" ht="26.25">
      <c r="A33"/>
      <c r="B33" s="281">
        <v>4</v>
      </c>
      <c r="C33" s="300" t="e">
        <f ca="1">'RCV and Revenue Adjustment'!A1</f>
        <v>#VALUE!</v>
      </c>
      <c r="D33" s="299" t="str">
        <f>'RCV and Revenue Adjustment'!A21</f>
        <v>Revenue adjustment</v>
      </c>
      <c r="E33" s="283" t="s">
        <v>62</v>
      </c>
      <c r="F33" s="283" t="s">
        <v>63</v>
      </c>
      <c r="G33" s="294" t="str">
        <f>'RCV and Revenue Adjustment'!G24</f>
        <v>£m</v>
      </c>
      <c r="H33"/>
      <c r="I33"/>
      <c r="J33"/>
    </row>
    <row r="34" spans="1:10" s="63" customFormat="1">
      <c r="A34"/>
      <c r="B34"/>
      <c r="C34"/>
      <c r="D34"/>
      <c r="E34"/>
      <c r="F34"/>
      <c r="G34"/>
      <c r="H34"/>
      <c r="I34"/>
      <c r="J34"/>
    </row>
    <row r="35" spans="1:10" s="63" customFormat="1" ht="13.15">
      <c r="A35" s="298" t="s">
        <v>23</v>
      </c>
      <c r="B35" s="298"/>
      <c r="C35" s="298"/>
      <c r="D35" s="298"/>
      <c r="E35" s="298"/>
      <c r="F35" s="298"/>
      <c r="G35" s="298"/>
      <c r="H35"/>
      <c r="I35"/>
      <c r="J35"/>
    </row>
    <row r="36" spans="1:10" s="63" customFormat="1">
      <c r="A36"/>
      <c r="B36"/>
      <c r="C36"/>
      <c r="D36"/>
      <c r="E36"/>
      <c r="F36"/>
      <c r="G36"/>
      <c r="H36"/>
      <c r="I36"/>
      <c r="J36"/>
    </row>
    <row r="37" spans="1:10" s="63" customFormat="1" hidden="1">
      <c r="A37"/>
      <c r="B37"/>
      <c r="C37"/>
      <c r="D37"/>
      <c r="E37"/>
      <c r="F37"/>
      <c r="G37"/>
      <c r="H37"/>
      <c r="I37"/>
      <c r="J37"/>
    </row>
    <row r="38" spans="1:10" s="63" customFormat="1" hidden="1">
      <c r="A38"/>
      <c r="B38"/>
      <c r="C38"/>
      <c r="D38"/>
      <c r="E38"/>
      <c r="F38"/>
      <c r="G38"/>
      <c r="H38"/>
      <c r="I38"/>
      <c r="J38"/>
    </row>
    <row r="39" spans="1:10" s="63" customFormat="1" hidden="1">
      <c r="A39"/>
      <c r="B39"/>
      <c r="C39"/>
      <c r="D39"/>
      <c r="E39"/>
      <c r="F39"/>
      <c r="G39"/>
      <c r="H39"/>
      <c r="I39"/>
      <c r="J39"/>
    </row>
    <row r="40" spans="1:10" s="63" customFormat="1" hidden="1">
      <c r="A40"/>
      <c r="B40"/>
      <c r="C40"/>
      <c r="D40"/>
      <c r="E40"/>
      <c r="F40"/>
      <c r="G40"/>
      <c r="H40"/>
      <c r="I40"/>
      <c r="J40"/>
    </row>
    <row r="41" spans="1:10" s="63" customFormat="1" hidden="1">
      <c r="A41"/>
      <c r="B41"/>
      <c r="C41"/>
      <c r="D41"/>
      <c r="E41"/>
      <c r="F41"/>
      <c r="G41"/>
      <c r="H41"/>
      <c r="I41"/>
      <c r="J41"/>
    </row>
    <row r="42" spans="1:10" s="63" customFormat="1" hidden="1">
      <c r="A42"/>
      <c r="B42"/>
      <c r="C42"/>
      <c r="D42"/>
      <c r="E42"/>
      <c r="F42"/>
      <c r="G42"/>
      <c r="H42"/>
      <c r="I42"/>
      <c r="J42"/>
    </row>
    <row r="43" spans="1:10" s="63" customFormat="1" hidden="1">
      <c r="A43"/>
      <c r="B43"/>
      <c r="C43"/>
      <c r="D43"/>
      <c r="E43"/>
      <c r="F43"/>
      <c r="G43"/>
      <c r="H43"/>
      <c r="I43"/>
      <c r="J43"/>
    </row>
    <row r="44" spans="1:10" s="63" customFormat="1" hidden="1">
      <c r="A44"/>
      <c r="B44"/>
      <c r="C44"/>
      <c r="D44"/>
      <c r="E44"/>
      <c r="F44"/>
      <c r="G44"/>
      <c r="H44"/>
      <c r="I44"/>
      <c r="J44"/>
    </row>
    <row r="45" spans="1:10" s="63" customFormat="1" hidden="1">
      <c r="A45"/>
      <c r="B45"/>
      <c r="C45"/>
      <c r="D45"/>
      <c r="E45"/>
      <c r="F45"/>
      <c r="G45"/>
      <c r="H45"/>
      <c r="I45"/>
      <c r="J45"/>
    </row>
    <row r="46" spans="1:10" s="63" customFormat="1" hidden="1">
      <c r="A46"/>
      <c r="B46"/>
      <c r="C46"/>
      <c r="D46"/>
      <c r="E46"/>
      <c r="F46"/>
      <c r="G46"/>
      <c r="H46"/>
      <c r="I46"/>
      <c r="J46"/>
    </row>
    <row r="47" spans="1:10" s="63" customFormat="1" hidden="1">
      <c r="A47"/>
      <c r="B47"/>
      <c r="C47"/>
      <c r="D47"/>
      <c r="E47"/>
      <c r="F47"/>
      <c r="G47"/>
      <c r="H47"/>
      <c r="I47"/>
      <c r="J47"/>
    </row>
    <row r="48" spans="1:10" s="63" customFormat="1" hidden="1">
      <c r="A48"/>
      <c r="B48"/>
      <c r="C48"/>
      <c r="D48"/>
      <c r="E48"/>
      <c r="F48"/>
      <c r="G48"/>
      <c r="H48"/>
      <c r="I48"/>
      <c r="J48"/>
    </row>
    <row r="49" spans="1:10" s="63" customFormat="1" hidden="1">
      <c r="A49"/>
      <c r="B49"/>
      <c r="C49"/>
      <c r="D49"/>
      <c r="E49"/>
      <c r="F49"/>
      <c r="G49"/>
      <c r="H49"/>
      <c r="I49"/>
      <c r="J49"/>
    </row>
    <row r="50" spans="1:10" s="63" customFormat="1" hidden="1">
      <c r="A50"/>
      <c r="B50"/>
      <c r="C50"/>
      <c r="D50"/>
      <c r="E50"/>
      <c r="F50"/>
      <c r="G50"/>
      <c r="H50"/>
      <c r="I50"/>
      <c r="J50"/>
    </row>
    <row r="51" spans="1:10" s="63" customFormat="1" hidden="1">
      <c r="A51"/>
      <c r="B51"/>
      <c r="C51"/>
      <c r="D51"/>
      <c r="E51"/>
      <c r="F51"/>
      <c r="G51"/>
      <c r="H51"/>
      <c r="I51"/>
      <c r="J51"/>
    </row>
    <row r="52" spans="1:10" s="63" customFormat="1" hidden="1">
      <c r="A52"/>
      <c r="B52"/>
      <c r="C52"/>
      <c r="D52"/>
      <c r="E52"/>
      <c r="F52"/>
      <c r="G52"/>
      <c r="H52"/>
      <c r="I52"/>
      <c r="J52"/>
    </row>
    <row r="53" spans="1:10" s="63" customFormat="1" hidden="1">
      <c r="A53"/>
      <c r="B53"/>
      <c r="C53"/>
      <c r="D53"/>
      <c r="E53"/>
      <c r="F53"/>
      <c r="G53"/>
      <c r="H53"/>
      <c r="I53"/>
      <c r="J53"/>
    </row>
    <row r="54" spans="1:10" s="63" customFormat="1" hidden="1">
      <c r="A54"/>
      <c r="B54"/>
      <c r="C54"/>
      <c r="D54"/>
      <c r="E54"/>
      <c r="F54"/>
      <c r="G54"/>
      <c r="H54"/>
      <c r="I54"/>
      <c r="J54"/>
    </row>
    <row r="55" spans="1:10" s="63" customFormat="1" hidden="1">
      <c r="A55"/>
      <c r="B55"/>
      <c r="C55"/>
      <c r="D55"/>
      <c r="E55"/>
      <c r="F55"/>
      <c r="G55"/>
      <c r="H55"/>
      <c r="I55"/>
      <c r="J55"/>
    </row>
    <row r="56" spans="1:10" s="63" customFormat="1" hidden="1">
      <c r="A56"/>
      <c r="B56"/>
      <c r="C56"/>
      <c r="D56"/>
      <c r="E56"/>
      <c r="F56"/>
      <c r="G56"/>
      <c r="H56"/>
      <c r="I56"/>
      <c r="J56"/>
    </row>
    <row r="57" spans="1:10" s="63" customFormat="1" hidden="1">
      <c r="A57"/>
      <c r="B57"/>
      <c r="C57"/>
      <c r="D57"/>
      <c r="E57"/>
      <c r="F57"/>
      <c r="G57"/>
      <c r="H57"/>
      <c r="I57"/>
      <c r="J57"/>
    </row>
    <row r="58" spans="1:10" s="63" customFormat="1" hidden="1">
      <c r="A58"/>
      <c r="B58"/>
      <c r="C58"/>
      <c r="D58"/>
      <c r="E58"/>
      <c r="F58"/>
      <c r="G58"/>
      <c r="H58"/>
      <c r="I58"/>
      <c r="J58"/>
    </row>
    <row r="59" spans="1:10" s="63" customFormat="1" hidden="1">
      <c r="A59"/>
      <c r="B59"/>
      <c r="C59"/>
      <c r="D59"/>
      <c r="E59"/>
      <c r="F59"/>
      <c r="G59"/>
      <c r="H59"/>
      <c r="I59"/>
      <c r="J59"/>
    </row>
    <row r="60" spans="1:10" s="63" customFormat="1" hidden="1">
      <c r="A60"/>
      <c r="B60"/>
      <c r="C60"/>
      <c r="D60"/>
      <c r="E60"/>
      <c r="F60"/>
      <c r="G60"/>
      <c r="H60"/>
      <c r="I60"/>
      <c r="J60"/>
    </row>
    <row r="61" spans="1:10" s="63" customFormat="1" hidden="1">
      <c r="A61"/>
      <c r="B61"/>
      <c r="C61"/>
      <c r="D61"/>
      <c r="E61"/>
      <c r="F61"/>
      <c r="G61"/>
      <c r="H61"/>
      <c r="I61"/>
      <c r="J61"/>
    </row>
    <row r="62" spans="1:10" s="63" customFormat="1" hidden="1">
      <c r="A62"/>
      <c r="B62"/>
      <c r="C62"/>
      <c r="D62"/>
      <c r="E62"/>
      <c r="F62"/>
      <c r="G62"/>
      <c r="H62"/>
      <c r="I62"/>
      <c r="J62"/>
    </row>
    <row r="63" spans="1:10" s="63" customFormat="1" hidden="1"/>
    <row r="64" spans="1:10" s="63" customFormat="1" hidden="1"/>
    <row r="65" s="63" customFormat="1" hidden="1"/>
    <row r="66" s="63" customFormat="1" hidden="1"/>
    <row r="67" s="63" customFormat="1" hidden="1"/>
    <row r="68" s="63" customFormat="1" hidden="1"/>
    <row r="69" s="63" customFormat="1" hidden="1"/>
    <row r="70" s="63" customFormat="1" hidden="1"/>
    <row r="71" s="63" customFormat="1" hidden="1"/>
    <row r="72" s="63" customFormat="1" hidden="1"/>
    <row r="73" s="63" customFormat="1" hidden="1"/>
    <row r="74" s="63" customFormat="1" hidden="1"/>
    <row r="75" s="63" customFormat="1" hidden="1"/>
    <row r="76" s="63" customFormat="1" hidden="1"/>
    <row r="77" s="63" customFormat="1" hidden="1"/>
    <row r="78" s="63" customFormat="1" hidden="1"/>
    <row r="80"/>
    <row r="81"/>
    <row r="86"/>
    <row r="87"/>
    <row r="8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0343-6284-4BF8-BADD-F33FB00EC8E0}">
  <sheetPr>
    <tabColor rgb="FFCCCCCE"/>
    <pageSetUpPr fitToPage="1"/>
  </sheetPr>
  <dimension ref="A1:XFD59"/>
  <sheetViews>
    <sheetView workbookViewId="0"/>
  </sheetViews>
  <sheetFormatPr defaultColWidth="9" defaultRowHeight="13.15" customHeight="1" zeroHeight="1"/>
  <cols>
    <col min="1" max="4" width="3" style="316" customWidth="1"/>
    <col min="5" max="5" width="57.28515625" style="316" customWidth="1"/>
    <col min="6" max="6" width="3.5703125" style="316" customWidth="1"/>
    <col min="7" max="7" width="39.85546875" style="316" bestFit="1" customWidth="1"/>
    <col min="8" max="8" width="3" style="316" customWidth="1"/>
    <col min="9" max="9" width="45" style="316" bestFit="1" customWidth="1"/>
    <col min="10" max="10" width="3" style="316" customWidth="1"/>
    <col min="11" max="11" width="29.140625" style="316" customWidth="1"/>
    <col min="12" max="13" width="0" style="316" hidden="1" customWidth="1"/>
    <col min="14" max="16384" width="9" style="316"/>
  </cols>
  <sheetData>
    <row r="1" spans="1:11" s="317" customFormat="1" ht="47.65">
      <c r="A1" s="321" t="e">
        <f ca="1" xml:space="preserve"> RIGHT(CELL("filename", A1), LEN(CELL("filename", A1)) - SEARCH("]", CELL("filename", A1)))</f>
        <v>#VALUE!</v>
      </c>
    </row>
    <row r="2" spans="1:11"/>
    <row r="3" spans="1:11" s="318" customFormat="1" ht="21">
      <c r="A3" s="322" t="s">
        <v>64</v>
      </c>
      <c r="I3" s="322" t="s">
        <v>65</v>
      </c>
      <c r="K3" s="322" t="s">
        <v>66</v>
      </c>
    </row>
    <row r="4" spans="1:11"/>
    <row r="5" spans="1:11" s="319" customFormat="1" ht="15.75">
      <c r="B5" s="323" t="s">
        <v>67</v>
      </c>
      <c r="D5" s="324"/>
      <c r="E5" s="325"/>
    </row>
    <row r="6" spans="1:11">
      <c r="B6" s="326"/>
      <c r="C6" s="326"/>
      <c r="D6" s="327"/>
      <c r="E6" s="328" t="s">
        <v>68</v>
      </c>
      <c r="G6" s="329" t="s">
        <v>69</v>
      </c>
      <c r="H6" s="330"/>
      <c r="I6" s="329" t="s">
        <v>70</v>
      </c>
      <c r="J6" s="330"/>
      <c r="K6" s="330" t="s">
        <v>71</v>
      </c>
    </row>
    <row r="7" spans="1:11">
      <c r="B7" s="326"/>
      <c r="C7" s="326"/>
      <c r="D7" s="327"/>
      <c r="E7" s="331"/>
      <c r="G7" s="329"/>
      <c r="H7" s="330"/>
      <c r="I7" s="330" t="s">
        <v>72</v>
      </c>
      <c r="J7" s="330"/>
      <c r="K7" s="330"/>
    </row>
    <row r="8" spans="1:11">
      <c r="B8" s="326"/>
      <c r="C8" s="326"/>
      <c r="D8" s="327"/>
      <c r="E8" s="332" t="s">
        <v>73</v>
      </c>
      <c r="G8" s="329" t="s">
        <v>74</v>
      </c>
      <c r="H8" s="330"/>
      <c r="I8" s="330" t="s">
        <v>75</v>
      </c>
      <c r="J8" s="330"/>
      <c r="K8" s="330" t="s">
        <v>71</v>
      </c>
    </row>
    <row r="9" spans="1:11">
      <c r="B9" s="326"/>
      <c r="C9" s="326"/>
      <c r="D9" s="327"/>
      <c r="E9" s="329"/>
      <c r="G9" s="329"/>
      <c r="H9" s="330"/>
      <c r="I9" s="330" t="s">
        <v>76</v>
      </c>
      <c r="J9" s="330"/>
      <c r="K9" s="330"/>
    </row>
    <row r="10" spans="1:11">
      <c r="B10" s="326"/>
      <c r="C10" s="326"/>
      <c r="D10" s="327"/>
      <c r="E10" s="329" t="s">
        <v>77</v>
      </c>
      <c r="F10" s="330"/>
      <c r="G10" s="329" t="s">
        <v>78</v>
      </c>
      <c r="H10" s="330"/>
      <c r="I10" s="330" t="s">
        <v>79</v>
      </c>
      <c r="J10" s="330"/>
      <c r="K10" s="330" t="s">
        <v>71</v>
      </c>
    </row>
    <row r="11" spans="1:11">
      <c r="B11" s="326"/>
      <c r="C11" s="326"/>
      <c r="D11" s="327"/>
      <c r="E11" s="329"/>
      <c r="F11" s="330"/>
      <c r="G11" s="329"/>
      <c r="H11" s="330"/>
      <c r="I11" s="330"/>
      <c r="J11" s="330"/>
      <c r="K11" s="330"/>
    </row>
    <row r="12" spans="1:11">
      <c r="B12" s="326"/>
      <c r="C12" s="326"/>
      <c r="D12" s="327"/>
      <c r="E12" s="329" t="s">
        <v>80</v>
      </c>
      <c r="F12" s="330"/>
      <c r="G12" s="329"/>
      <c r="H12" s="330"/>
      <c r="I12" s="330"/>
      <c r="J12" s="330"/>
      <c r="K12" s="330"/>
    </row>
    <row r="13" spans="1:11">
      <c r="B13" s="326"/>
      <c r="C13" s="326"/>
      <c r="D13" s="327"/>
      <c r="E13" s="329" t="s">
        <v>81</v>
      </c>
      <c r="F13" s="330"/>
      <c r="G13" s="329"/>
      <c r="H13" s="330"/>
      <c r="I13" s="330"/>
      <c r="J13" s="330"/>
      <c r="K13" s="330"/>
    </row>
    <row r="14" spans="1:11">
      <c r="B14" s="326"/>
      <c r="C14" s="326"/>
      <c r="D14" s="327"/>
      <c r="E14" s="329"/>
      <c r="F14" s="330"/>
      <c r="G14" s="329"/>
      <c r="H14" s="330"/>
      <c r="I14" s="330"/>
      <c r="J14" s="330"/>
      <c r="K14" s="330"/>
    </row>
    <row r="15" spans="1:11">
      <c r="B15" s="326"/>
      <c r="C15" s="326"/>
      <c r="D15" s="327"/>
      <c r="E15" s="333" t="s">
        <v>82</v>
      </c>
      <c r="G15" s="329" t="s">
        <v>83</v>
      </c>
      <c r="I15" s="316" t="s">
        <v>84</v>
      </c>
      <c r="K15" s="316" t="s">
        <v>71</v>
      </c>
    </row>
    <row r="16" spans="1:11">
      <c r="B16" s="326"/>
      <c r="C16" s="326"/>
      <c r="D16" s="327"/>
      <c r="E16" s="329"/>
      <c r="G16" s="329"/>
      <c r="I16" s="316" t="s">
        <v>85</v>
      </c>
    </row>
    <row r="17" spans="2:11" s="319" customFormat="1" ht="15.75">
      <c r="B17" s="323" t="s">
        <v>86</v>
      </c>
      <c r="C17" s="334"/>
      <c r="D17" s="324"/>
      <c r="E17" s="325"/>
      <c r="G17" s="325"/>
    </row>
    <row r="18" spans="2:11">
      <c r="B18" s="326"/>
      <c r="C18" s="326"/>
      <c r="D18" s="327"/>
      <c r="E18" s="335" t="s">
        <v>87</v>
      </c>
      <c r="G18" s="329" t="s">
        <v>88</v>
      </c>
      <c r="I18" s="316" t="s">
        <v>79</v>
      </c>
      <c r="K18" s="316" t="s">
        <v>89</v>
      </c>
    </row>
    <row r="19" spans="2:11">
      <c r="B19" s="326"/>
      <c r="C19" s="326"/>
      <c r="D19" s="327"/>
      <c r="E19" s="329"/>
      <c r="G19" s="329"/>
      <c r="K19" s="316" t="s">
        <v>90</v>
      </c>
    </row>
    <row r="20" spans="2:11">
      <c r="B20" s="326"/>
      <c r="C20" s="326"/>
      <c r="D20" s="327"/>
      <c r="E20" s="336" t="s">
        <v>91</v>
      </c>
      <c r="G20" s="329" t="s">
        <v>92</v>
      </c>
      <c r="I20" s="316" t="s">
        <v>79</v>
      </c>
      <c r="K20" s="316" t="s">
        <v>93</v>
      </c>
    </row>
    <row r="21" spans="2:11">
      <c r="B21" s="326"/>
      <c r="C21" s="326"/>
      <c r="D21" s="327"/>
      <c r="E21" s="329"/>
      <c r="G21" s="329"/>
      <c r="K21" s="316" t="s">
        <v>94</v>
      </c>
    </row>
    <row r="22" spans="2:11">
      <c r="B22" s="326"/>
      <c r="C22" s="326"/>
      <c r="D22" s="327"/>
      <c r="E22" s="337" t="s">
        <v>95</v>
      </c>
      <c r="G22" s="329" t="s">
        <v>96</v>
      </c>
      <c r="I22" s="316" t="s">
        <v>70</v>
      </c>
      <c r="K22" s="316" t="s">
        <v>93</v>
      </c>
    </row>
    <row r="23" spans="2:11">
      <c r="B23" s="326"/>
      <c r="C23" s="326"/>
      <c r="D23" s="327"/>
      <c r="E23" s="329"/>
      <c r="G23" s="329"/>
      <c r="I23" s="316" t="s">
        <v>72</v>
      </c>
      <c r="K23" s="316" t="s">
        <v>94</v>
      </c>
    </row>
    <row r="24" spans="2:11">
      <c r="B24" s="326"/>
      <c r="C24" s="326"/>
      <c r="D24" s="327"/>
      <c r="E24" s="338" t="s">
        <v>97</v>
      </c>
      <c r="G24" s="329" t="s">
        <v>98</v>
      </c>
      <c r="I24" s="316" t="s">
        <v>79</v>
      </c>
      <c r="K24" s="316" t="s">
        <v>99</v>
      </c>
    </row>
    <row r="25" spans="2:11">
      <c r="K25" s="316" t="s">
        <v>100</v>
      </c>
    </row>
    <row r="26" spans="2:11">
      <c r="E26" s="339" t="s">
        <v>101</v>
      </c>
      <c r="G26" s="316" t="s">
        <v>102</v>
      </c>
      <c r="I26" s="316" t="s">
        <v>103</v>
      </c>
      <c r="K26" s="316" t="s">
        <v>104</v>
      </c>
    </row>
    <row r="27" spans="2:11">
      <c r="K27" s="316" t="s">
        <v>105</v>
      </c>
    </row>
    <row r="28" spans="2:11">
      <c r="E28" s="340">
        <v>0</v>
      </c>
      <c r="G28" s="316" t="s">
        <v>106</v>
      </c>
      <c r="I28" s="316" t="s">
        <v>103</v>
      </c>
      <c r="K28" s="316" t="s">
        <v>107</v>
      </c>
    </row>
    <row r="29" spans="2:11">
      <c r="K29" s="316" t="s">
        <v>108</v>
      </c>
    </row>
    <row r="30" spans="2:11">
      <c r="E30" s="316" t="s">
        <v>109</v>
      </c>
    </row>
    <row r="31" spans="2:11"/>
    <row r="32" spans="2:11" s="319" customFormat="1" ht="15.75">
      <c r="B32" s="323" t="s">
        <v>110</v>
      </c>
      <c r="C32" s="334"/>
      <c r="D32" s="324"/>
      <c r="E32" s="325"/>
      <c r="F32" s="325"/>
      <c r="G32" s="325"/>
    </row>
    <row r="33" spans="1:11">
      <c r="B33" s="326"/>
      <c r="C33" s="326"/>
      <c r="D33" s="327"/>
      <c r="E33" s="336" t="s">
        <v>111</v>
      </c>
      <c r="F33" s="329"/>
      <c r="G33" s="329" t="s">
        <v>112</v>
      </c>
      <c r="I33" s="316" t="s">
        <v>71</v>
      </c>
      <c r="K33" s="316" t="s">
        <v>93</v>
      </c>
    </row>
    <row r="34" spans="1:11">
      <c r="B34" s="326"/>
      <c r="C34" s="326"/>
      <c r="D34" s="327"/>
      <c r="E34" s="329"/>
      <c r="F34" s="329"/>
      <c r="G34" s="329"/>
      <c r="K34" s="316" t="s">
        <v>94</v>
      </c>
    </row>
    <row r="35" spans="1:11">
      <c r="B35" s="326"/>
      <c r="C35" s="326"/>
      <c r="D35" s="327"/>
      <c r="E35" s="341" t="s">
        <v>113</v>
      </c>
      <c r="F35" s="329"/>
      <c r="G35" s="329" t="s">
        <v>114</v>
      </c>
      <c r="I35" s="316" t="s">
        <v>115</v>
      </c>
      <c r="K35" s="316" t="s">
        <v>116</v>
      </c>
    </row>
    <row r="36" spans="1:11">
      <c r="B36" s="326"/>
      <c r="C36" s="326"/>
      <c r="D36" s="327"/>
      <c r="E36" s="329"/>
      <c r="F36" s="329"/>
      <c r="G36" s="329"/>
      <c r="I36" s="316" t="s">
        <v>117</v>
      </c>
      <c r="K36" s="316" t="s">
        <v>118</v>
      </c>
    </row>
    <row r="37" spans="1:11" s="319" customFormat="1" ht="15.75">
      <c r="B37" s="323" t="s">
        <v>119</v>
      </c>
      <c r="C37" s="334"/>
      <c r="D37" s="324"/>
      <c r="E37" s="325"/>
      <c r="F37" s="325"/>
      <c r="G37" s="325"/>
    </row>
    <row r="38" spans="1:11">
      <c r="B38" s="326"/>
      <c r="C38" s="326"/>
      <c r="D38" s="327"/>
      <c r="E38" s="329"/>
      <c r="F38" s="329"/>
      <c r="G38" s="329"/>
    </row>
    <row r="39" spans="1:11">
      <c r="B39" s="326"/>
      <c r="C39" s="326"/>
      <c r="D39" s="327"/>
      <c r="E39" s="342" t="s">
        <v>120</v>
      </c>
      <c r="F39" s="329"/>
      <c r="G39" s="329" t="s">
        <v>121</v>
      </c>
      <c r="I39" s="316" t="s">
        <v>79</v>
      </c>
      <c r="K39" s="316" t="s">
        <v>122</v>
      </c>
    </row>
    <row r="40" spans="1:11">
      <c r="B40" s="326"/>
      <c r="C40" s="326"/>
      <c r="D40" s="327"/>
      <c r="E40" s="329"/>
      <c r="F40" s="329"/>
      <c r="G40" s="329"/>
      <c r="K40" s="316" t="s">
        <v>123</v>
      </c>
    </row>
    <row r="41" spans="1:11" s="319" customFormat="1" ht="15.75">
      <c r="A41" s="325"/>
      <c r="B41" s="323" t="s">
        <v>124</v>
      </c>
      <c r="C41" s="334"/>
      <c r="D41" s="324"/>
      <c r="E41" s="325"/>
      <c r="F41" s="325"/>
      <c r="G41" s="325"/>
    </row>
    <row r="42" spans="1:11">
      <c r="B42" s="326"/>
      <c r="C42" s="326"/>
      <c r="D42" s="327"/>
      <c r="E42" s="329"/>
      <c r="F42" s="329"/>
      <c r="G42" s="329"/>
    </row>
    <row r="43" spans="1:11">
      <c r="B43" s="326"/>
      <c r="C43" s="326"/>
      <c r="D43" s="327"/>
      <c r="E43" s="343" t="s">
        <v>125</v>
      </c>
      <c r="F43" s="329"/>
      <c r="G43" s="329" t="s">
        <v>126</v>
      </c>
      <c r="K43" s="316" t="s">
        <v>89</v>
      </c>
    </row>
    <row r="44" spans="1:11">
      <c r="B44" s="326"/>
      <c r="C44" s="326"/>
      <c r="D44" s="327"/>
      <c r="E44" s="344"/>
      <c r="F44" s="329"/>
      <c r="G44" s="329"/>
      <c r="K44" s="316" t="s">
        <v>127</v>
      </c>
    </row>
    <row r="45" spans="1:11">
      <c r="B45" s="326"/>
      <c r="C45" s="326"/>
      <c r="D45" s="327"/>
      <c r="E45" s="345" t="s">
        <v>128</v>
      </c>
      <c r="F45" s="329"/>
      <c r="G45" s="329" t="s">
        <v>129</v>
      </c>
      <c r="K45" s="316" t="s">
        <v>93</v>
      </c>
    </row>
    <row r="46" spans="1:11">
      <c r="B46" s="326"/>
      <c r="C46" s="326"/>
      <c r="D46" s="327"/>
      <c r="E46" s="344"/>
      <c r="F46" s="329"/>
      <c r="G46" s="329"/>
      <c r="K46" s="316" t="s">
        <v>130</v>
      </c>
    </row>
    <row r="47" spans="1:11">
      <c r="B47" s="326"/>
      <c r="C47" s="326"/>
      <c r="D47" s="327"/>
      <c r="E47" s="346" t="s">
        <v>131</v>
      </c>
      <c r="F47" s="329"/>
      <c r="G47" s="329" t="s">
        <v>132</v>
      </c>
      <c r="K47" s="316" t="s">
        <v>133</v>
      </c>
    </row>
    <row r="48" spans="1:11">
      <c r="B48" s="326"/>
      <c r="C48" s="326"/>
      <c r="D48" s="327"/>
      <c r="E48" s="344"/>
      <c r="F48" s="329"/>
      <c r="G48" s="329"/>
      <c r="K48" s="316" t="s">
        <v>134</v>
      </c>
    </row>
    <row r="49" spans="1:16384" s="316" customFormat="1">
      <c r="B49" s="326"/>
      <c r="C49" s="326"/>
      <c r="D49" s="327"/>
      <c r="E49" s="347" t="s">
        <v>135</v>
      </c>
      <c r="F49" s="329"/>
      <c r="G49" s="329" t="s">
        <v>136</v>
      </c>
      <c r="K49" s="316" t="s">
        <v>137</v>
      </c>
    </row>
    <row r="50" spans="1:16384" s="316" customFormat="1">
      <c r="B50" s="326"/>
      <c r="C50" s="326"/>
      <c r="D50" s="327"/>
      <c r="E50" s="344"/>
      <c r="F50" s="329"/>
      <c r="G50" s="329"/>
      <c r="K50" s="348" t="s">
        <v>138</v>
      </c>
    </row>
    <row r="51" spans="1:16384" s="316" customFormat="1">
      <c r="B51" s="330"/>
      <c r="C51" s="330"/>
      <c r="D51" s="330"/>
      <c r="E51" s="349" t="s">
        <v>139</v>
      </c>
      <c r="F51" s="330"/>
      <c r="G51" s="330" t="s">
        <v>140</v>
      </c>
      <c r="K51" s="316" t="s">
        <v>141</v>
      </c>
    </row>
    <row r="52" spans="1:16384" s="316" customFormat="1">
      <c r="B52" s="330"/>
      <c r="C52" s="330"/>
      <c r="D52" s="330"/>
      <c r="E52" s="344"/>
      <c r="F52" s="330"/>
      <c r="G52" s="330"/>
      <c r="K52" s="348" t="s">
        <v>142</v>
      </c>
    </row>
    <row r="53" spans="1:16384" s="316" customFormat="1">
      <c r="B53" s="330"/>
      <c r="C53" s="330"/>
      <c r="D53" s="330"/>
      <c r="E53" s="350" t="s">
        <v>143</v>
      </c>
      <c r="F53" s="330"/>
      <c r="G53" s="330" t="s">
        <v>144</v>
      </c>
      <c r="K53" s="316" t="s">
        <v>145</v>
      </c>
    </row>
    <row r="54" spans="1:16384" s="316" customFormat="1">
      <c r="K54" s="348" t="s">
        <v>146</v>
      </c>
    </row>
    <row r="55" spans="1:16384" s="316" customFormat="1">
      <c r="K55" s="348"/>
    </row>
    <row r="56" spans="1:16384" s="320" customFormat="1" ht="15.75">
      <c r="A56" s="320" t="s">
        <v>23</v>
      </c>
      <c r="L56" s="320" t="s">
        <v>23</v>
      </c>
      <c r="M56" s="320" t="s">
        <v>23</v>
      </c>
      <c r="N56" s="320" t="s">
        <v>23</v>
      </c>
      <c r="O56" s="320" t="s">
        <v>23</v>
      </c>
      <c r="P56" s="320" t="s">
        <v>23</v>
      </c>
      <c r="Q56" s="320" t="s">
        <v>23</v>
      </c>
      <c r="R56" s="320" t="s">
        <v>23</v>
      </c>
      <c r="S56" s="320" t="s">
        <v>23</v>
      </c>
      <c r="T56" s="320" t="s">
        <v>23</v>
      </c>
      <c r="U56" s="320" t="s">
        <v>23</v>
      </c>
      <c r="V56" s="320" t="s">
        <v>23</v>
      </c>
      <c r="W56" s="320" t="s">
        <v>23</v>
      </c>
      <c r="X56" s="320" t="s">
        <v>23</v>
      </c>
      <c r="Y56" s="320" t="s">
        <v>23</v>
      </c>
      <c r="Z56" s="320" t="s">
        <v>23</v>
      </c>
      <c r="AA56" s="320" t="s">
        <v>23</v>
      </c>
      <c r="AB56" s="320" t="s">
        <v>23</v>
      </c>
      <c r="AC56" s="320" t="s">
        <v>23</v>
      </c>
      <c r="AD56" s="320" t="s">
        <v>23</v>
      </c>
      <c r="AE56" s="320" t="s">
        <v>23</v>
      </c>
      <c r="AF56" s="320" t="s">
        <v>23</v>
      </c>
      <c r="AG56" s="320" t="s">
        <v>23</v>
      </c>
      <c r="AH56" s="320" t="s">
        <v>23</v>
      </c>
      <c r="AI56" s="320" t="s">
        <v>23</v>
      </c>
      <c r="AJ56" s="320" t="s">
        <v>23</v>
      </c>
      <c r="AK56" s="320" t="s">
        <v>23</v>
      </c>
      <c r="AL56" s="320" t="s">
        <v>23</v>
      </c>
      <c r="AM56" s="320" t="s">
        <v>23</v>
      </c>
      <c r="AN56" s="320" t="s">
        <v>23</v>
      </c>
      <c r="AO56" s="320" t="s">
        <v>23</v>
      </c>
      <c r="AP56" s="320" t="s">
        <v>23</v>
      </c>
      <c r="AQ56" s="320" t="s">
        <v>23</v>
      </c>
      <c r="AR56" s="320" t="s">
        <v>23</v>
      </c>
      <c r="AS56" s="320" t="s">
        <v>23</v>
      </c>
      <c r="AT56" s="320" t="s">
        <v>23</v>
      </c>
      <c r="AU56" s="320" t="s">
        <v>23</v>
      </c>
      <c r="AV56" s="320" t="s">
        <v>23</v>
      </c>
      <c r="AW56" s="320" t="s">
        <v>23</v>
      </c>
      <c r="AX56" s="320" t="s">
        <v>23</v>
      </c>
      <c r="AY56" s="320" t="s">
        <v>23</v>
      </c>
      <c r="AZ56" s="320" t="s">
        <v>23</v>
      </c>
      <c r="BA56" s="320" t="s">
        <v>23</v>
      </c>
      <c r="BB56" s="320" t="s">
        <v>23</v>
      </c>
      <c r="BC56" s="320" t="s">
        <v>23</v>
      </c>
      <c r="BD56" s="320" t="s">
        <v>23</v>
      </c>
      <c r="BE56" s="320" t="s">
        <v>23</v>
      </c>
      <c r="BF56" s="320" t="s">
        <v>23</v>
      </c>
      <c r="BG56" s="320" t="s">
        <v>23</v>
      </c>
      <c r="BH56" s="320" t="s">
        <v>23</v>
      </c>
      <c r="BI56" s="320" t="s">
        <v>23</v>
      </c>
      <c r="BJ56" s="320" t="s">
        <v>23</v>
      </c>
      <c r="BK56" s="320" t="s">
        <v>23</v>
      </c>
      <c r="BL56" s="320" t="s">
        <v>23</v>
      </c>
      <c r="BM56" s="320" t="s">
        <v>23</v>
      </c>
      <c r="BN56" s="320" t="s">
        <v>23</v>
      </c>
      <c r="BO56" s="320" t="s">
        <v>23</v>
      </c>
      <c r="BP56" s="320" t="s">
        <v>23</v>
      </c>
      <c r="BQ56" s="320" t="s">
        <v>23</v>
      </c>
      <c r="BR56" s="320" t="s">
        <v>23</v>
      </c>
      <c r="BS56" s="320" t="s">
        <v>23</v>
      </c>
      <c r="BT56" s="320" t="s">
        <v>23</v>
      </c>
      <c r="BU56" s="320" t="s">
        <v>23</v>
      </c>
      <c r="BV56" s="320" t="s">
        <v>23</v>
      </c>
      <c r="BW56" s="320" t="s">
        <v>23</v>
      </c>
      <c r="BX56" s="320" t="s">
        <v>23</v>
      </c>
      <c r="BY56" s="320" t="s">
        <v>23</v>
      </c>
      <c r="BZ56" s="320" t="s">
        <v>23</v>
      </c>
      <c r="CA56" s="320" t="s">
        <v>23</v>
      </c>
      <c r="CB56" s="320" t="s">
        <v>23</v>
      </c>
      <c r="CC56" s="320" t="s">
        <v>23</v>
      </c>
      <c r="CD56" s="320" t="s">
        <v>23</v>
      </c>
      <c r="CE56" s="320" t="s">
        <v>23</v>
      </c>
      <c r="CF56" s="320" t="s">
        <v>23</v>
      </c>
      <c r="CG56" s="320" t="s">
        <v>23</v>
      </c>
      <c r="CH56" s="320" t="s">
        <v>23</v>
      </c>
      <c r="CI56" s="320" t="s">
        <v>23</v>
      </c>
      <c r="CJ56" s="320" t="s">
        <v>23</v>
      </c>
      <c r="CK56" s="320" t="s">
        <v>23</v>
      </c>
      <c r="CL56" s="320" t="s">
        <v>23</v>
      </c>
      <c r="CM56" s="320" t="s">
        <v>23</v>
      </c>
      <c r="CN56" s="320" t="s">
        <v>23</v>
      </c>
      <c r="CO56" s="320" t="s">
        <v>23</v>
      </c>
      <c r="CP56" s="320" t="s">
        <v>23</v>
      </c>
      <c r="CQ56" s="320" t="s">
        <v>23</v>
      </c>
      <c r="CR56" s="320" t="s">
        <v>23</v>
      </c>
      <c r="CS56" s="320" t="s">
        <v>23</v>
      </c>
      <c r="CT56" s="320" t="s">
        <v>23</v>
      </c>
      <c r="CU56" s="320" t="s">
        <v>23</v>
      </c>
      <c r="CV56" s="320" t="s">
        <v>23</v>
      </c>
      <c r="CW56" s="320" t="s">
        <v>23</v>
      </c>
      <c r="CX56" s="320" t="s">
        <v>23</v>
      </c>
      <c r="CY56" s="320" t="s">
        <v>23</v>
      </c>
      <c r="CZ56" s="320" t="s">
        <v>23</v>
      </c>
      <c r="DA56" s="320" t="s">
        <v>23</v>
      </c>
      <c r="DB56" s="320" t="s">
        <v>23</v>
      </c>
      <c r="DC56" s="320" t="s">
        <v>23</v>
      </c>
      <c r="DD56" s="320" t="s">
        <v>23</v>
      </c>
      <c r="DE56" s="320" t="s">
        <v>23</v>
      </c>
      <c r="DF56" s="320" t="s">
        <v>23</v>
      </c>
      <c r="DG56" s="320" t="s">
        <v>23</v>
      </c>
      <c r="DH56" s="320" t="s">
        <v>23</v>
      </c>
      <c r="DI56" s="320" t="s">
        <v>23</v>
      </c>
      <c r="DJ56" s="320" t="s">
        <v>23</v>
      </c>
      <c r="DK56" s="320" t="s">
        <v>23</v>
      </c>
      <c r="DL56" s="320" t="s">
        <v>23</v>
      </c>
      <c r="DM56" s="320" t="s">
        <v>23</v>
      </c>
      <c r="DN56" s="320" t="s">
        <v>23</v>
      </c>
      <c r="DO56" s="320" t="s">
        <v>23</v>
      </c>
      <c r="DP56" s="320" t="s">
        <v>23</v>
      </c>
      <c r="DQ56" s="320" t="s">
        <v>23</v>
      </c>
      <c r="DR56" s="320" t="s">
        <v>23</v>
      </c>
      <c r="DS56" s="320" t="s">
        <v>23</v>
      </c>
      <c r="DT56" s="320" t="s">
        <v>23</v>
      </c>
      <c r="DU56" s="320" t="s">
        <v>23</v>
      </c>
      <c r="DV56" s="320" t="s">
        <v>23</v>
      </c>
      <c r="DW56" s="320" t="s">
        <v>23</v>
      </c>
      <c r="DX56" s="320" t="s">
        <v>23</v>
      </c>
      <c r="DY56" s="320" t="s">
        <v>23</v>
      </c>
      <c r="DZ56" s="320" t="s">
        <v>23</v>
      </c>
      <c r="EA56" s="320" t="s">
        <v>23</v>
      </c>
      <c r="EB56" s="320" t="s">
        <v>23</v>
      </c>
      <c r="EC56" s="320" t="s">
        <v>23</v>
      </c>
      <c r="ED56" s="320" t="s">
        <v>23</v>
      </c>
      <c r="EE56" s="320" t="s">
        <v>23</v>
      </c>
      <c r="EF56" s="320" t="s">
        <v>23</v>
      </c>
      <c r="EG56" s="320" t="s">
        <v>23</v>
      </c>
      <c r="EH56" s="320" t="s">
        <v>23</v>
      </c>
      <c r="EI56" s="320" t="s">
        <v>23</v>
      </c>
      <c r="EJ56" s="320" t="s">
        <v>23</v>
      </c>
      <c r="EK56" s="320" t="s">
        <v>23</v>
      </c>
      <c r="EL56" s="320" t="s">
        <v>23</v>
      </c>
      <c r="EM56" s="320" t="s">
        <v>23</v>
      </c>
      <c r="EN56" s="320" t="s">
        <v>23</v>
      </c>
      <c r="EO56" s="320" t="s">
        <v>23</v>
      </c>
      <c r="EP56" s="320" t="s">
        <v>23</v>
      </c>
      <c r="EQ56" s="320" t="s">
        <v>23</v>
      </c>
      <c r="ER56" s="320" t="s">
        <v>23</v>
      </c>
      <c r="ES56" s="320" t="s">
        <v>23</v>
      </c>
      <c r="ET56" s="320" t="s">
        <v>23</v>
      </c>
      <c r="EU56" s="320" t="s">
        <v>23</v>
      </c>
      <c r="EV56" s="320" t="s">
        <v>23</v>
      </c>
      <c r="EW56" s="320" t="s">
        <v>23</v>
      </c>
      <c r="EX56" s="320" t="s">
        <v>23</v>
      </c>
      <c r="EY56" s="320" t="s">
        <v>23</v>
      </c>
      <c r="EZ56" s="320" t="s">
        <v>23</v>
      </c>
      <c r="FA56" s="320" t="s">
        <v>23</v>
      </c>
      <c r="FB56" s="320" t="s">
        <v>23</v>
      </c>
      <c r="FC56" s="320" t="s">
        <v>23</v>
      </c>
      <c r="FD56" s="320" t="s">
        <v>23</v>
      </c>
      <c r="FE56" s="320" t="s">
        <v>23</v>
      </c>
      <c r="FF56" s="320" t="s">
        <v>23</v>
      </c>
      <c r="FG56" s="320" t="s">
        <v>23</v>
      </c>
      <c r="FH56" s="320" t="s">
        <v>23</v>
      </c>
      <c r="FI56" s="320" t="s">
        <v>23</v>
      </c>
      <c r="FJ56" s="320" t="s">
        <v>23</v>
      </c>
      <c r="FK56" s="320" t="s">
        <v>23</v>
      </c>
      <c r="FL56" s="320" t="s">
        <v>23</v>
      </c>
      <c r="FM56" s="320" t="s">
        <v>23</v>
      </c>
      <c r="FN56" s="320" t="s">
        <v>23</v>
      </c>
      <c r="FO56" s="320" t="s">
        <v>23</v>
      </c>
      <c r="FP56" s="320" t="s">
        <v>23</v>
      </c>
      <c r="FQ56" s="320" t="s">
        <v>23</v>
      </c>
      <c r="FR56" s="320" t="s">
        <v>23</v>
      </c>
      <c r="FS56" s="320" t="s">
        <v>23</v>
      </c>
      <c r="FT56" s="320" t="s">
        <v>23</v>
      </c>
      <c r="FU56" s="320" t="s">
        <v>23</v>
      </c>
      <c r="FV56" s="320" t="s">
        <v>23</v>
      </c>
      <c r="FW56" s="320" t="s">
        <v>23</v>
      </c>
      <c r="FX56" s="320" t="s">
        <v>23</v>
      </c>
      <c r="FY56" s="320" t="s">
        <v>23</v>
      </c>
      <c r="FZ56" s="320" t="s">
        <v>23</v>
      </c>
      <c r="GA56" s="320" t="s">
        <v>23</v>
      </c>
      <c r="GB56" s="320" t="s">
        <v>23</v>
      </c>
      <c r="GC56" s="320" t="s">
        <v>23</v>
      </c>
      <c r="GD56" s="320" t="s">
        <v>23</v>
      </c>
      <c r="GE56" s="320" t="s">
        <v>23</v>
      </c>
      <c r="GF56" s="320" t="s">
        <v>23</v>
      </c>
      <c r="GG56" s="320" t="s">
        <v>23</v>
      </c>
      <c r="GH56" s="320" t="s">
        <v>23</v>
      </c>
      <c r="GI56" s="320" t="s">
        <v>23</v>
      </c>
      <c r="GJ56" s="320" t="s">
        <v>23</v>
      </c>
      <c r="GK56" s="320" t="s">
        <v>23</v>
      </c>
      <c r="GL56" s="320" t="s">
        <v>23</v>
      </c>
      <c r="GM56" s="320" t="s">
        <v>23</v>
      </c>
      <c r="GN56" s="320" t="s">
        <v>23</v>
      </c>
      <c r="GO56" s="320" t="s">
        <v>23</v>
      </c>
      <c r="GP56" s="320" t="s">
        <v>23</v>
      </c>
      <c r="GQ56" s="320" t="s">
        <v>23</v>
      </c>
      <c r="GR56" s="320" t="s">
        <v>23</v>
      </c>
      <c r="GS56" s="320" t="s">
        <v>23</v>
      </c>
      <c r="GT56" s="320" t="s">
        <v>23</v>
      </c>
      <c r="GU56" s="320" t="s">
        <v>23</v>
      </c>
      <c r="GV56" s="320" t="s">
        <v>23</v>
      </c>
      <c r="GW56" s="320" t="s">
        <v>23</v>
      </c>
      <c r="GX56" s="320" t="s">
        <v>23</v>
      </c>
      <c r="GY56" s="320" t="s">
        <v>23</v>
      </c>
      <c r="GZ56" s="320" t="s">
        <v>23</v>
      </c>
      <c r="HA56" s="320" t="s">
        <v>23</v>
      </c>
      <c r="HB56" s="320" t="s">
        <v>23</v>
      </c>
      <c r="HC56" s="320" t="s">
        <v>23</v>
      </c>
      <c r="HD56" s="320" t="s">
        <v>23</v>
      </c>
      <c r="HE56" s="320" t="s">
        <v>23</v>
      </c>
      <c r="HF56" s="320" t="s">
        <v>23</v>
      </c>
      <c r="HG56" s="320" t="s">
        <v>23</v>
      </c>
      <c r="HH56" s="320" t="s">
        <v>23</v>
      </c>
      <c r="HI56" s="320" t="s">
        <v>23</v>
      </c>
      <c r="HJ56" s="320" t="s">
        <v>23</v>
      </c>
      <c r="HK56" s="320" t="s">
        <v>23</v>
      </c>
      <c r="HL56" s="320" t="s">
        <v>23</v>
      </c>
      <c r="HM56" s="320" t="s">
        <v>23</v>
      </c>
      <c r="HN56" s="320" t="s">
        <v>23</v>
      </c>
      <c r="HO56" s="320" t="s">
        <v>23</v>
      </c>
      <c r="HP56" s="320" t="s">
        <v>23</v>
      </c>
      <c r="HQ56" s="320" t="s">
        <v>23</v>
      </c>
      <c r="HR56" s="320" t="s">
        <v>23</v>
      </c>
      <c r="HS56" s="320" t="s">
        <v>23</v>
      </c>
      <c r="HT56" s="320" t="s">
        <v>23</v>
      </c>
      <c r="HU56" s="320" t="s">
        <v>23</v>
      </c>
      <c r="HV56" s="320" t="s">
        <v>23</v>
      </c>
      <c r="HW56" s="320" t="s">
        <v>23</v>
      </c>
      <c r="HX56" s="320" t="s">
        <v>23</v>
      </c>
      <c r="HY56" s="320" t="s">
        <v>23</v>
      </c>
      <c r="HZ56" s="320" t="s">
        <v>23</v>
      </c>
      <c r="IA56" s="320" t="s">
        <v>23</v>
      </c>
      <c r="IB56" s="320" t="s">
        <v>23</v>
      </c>
      <c r="IC56" s="320" t="s">
        <v>23</v>
      </c>
      <c r="ID56" s="320" t="s">
        <v>23</v>
      </c>
      <c r="IE56" s="320" t="s">
        <v>23</v>
      </c>
      <c r="IF56" s="320" t="s">
        <v>23</v>
      </c>
      <c r="IG56" s="320" t="s">
        <v>23</v>
      </c>
      <c r="IH56" s="320" t="s">
        <v>23</v>
      </c>
      <c r="II56" s="320" t="s">
        <v>23</v>
      </c>
      <c r="IJ56" s="320" t="s">
        <v>23</v>
      </c>
      <c r="IK56" s="320" t="s">
        <v>23</v>
      </c>
      <c r="IL56" s="320" t="s">
        <v>23</v>
      </c>
      <c r="IM56" s="320" t="s">
        <v>23</v>
      </c>
      <c r="IN56" s="320" t="s">
        <v>23</v>
      </c>
      <c r="IO56" s="320" t="s">
        <v>23</v>
      </c>
      <c r="IP56" s="320" t="s">
        <v>23</v>
      </c>
      <c r="IQ56" s="320" t="s">
        <v>23</v>
      </c>
      <c r="IR56" s="320" t="s">
        <v>23</v>
      </c>
      <c r="IS56" s="320" t="s">
        <v>23</v>
      </c>
      <c r="IT56" s="320" t="s">
        <v>23</v>
      </c>
      <c r="IU56" s="320" t="s">
        <v>23</v>
      </c>
      <c r="IV56" s="320" t="s">
        <v>23</v>
      </c>
      <c r="IW56" s="320" t="s">
        <v>23</v>
      </c>
      <c r="IX56" s="320" t="s">
        <v>23</v>
      </c>
      <c r="IY56" s="320" t="s">
        <v>23</v>
      </c>
      <c r="IZ56" s="320" t="s">
        <v>23</v>
      </c>
      <c r="JA56" s="320" t="s">
        <v>23</v>
      </c>
      <c r="JB56" s="320" t="s">
        <v>23</v>
      </c>
      <c r="JC56" s="320" t="s">
        <v>23</v>
      </c>
      <c r="JD56" s="320" t="s">
        <v>23</v>
      </c>
      <c r="JE56" s="320" t="s">
        <v>23</v>
      </c>
      <c r="JF56" s="320" t="s">
        <v>23</v>
      </c>
      <c r="JG56" s="320" t="s">
        <v>23</v>
      </c>
      <c r="JH56" s="320" t="s">
        <v>23</v>
      </c>
      <c r="JI56" s="320" t="s">
        <v>23</v>
      </c>
      <c r="JJ56" s="320" t="s">
        <v>23</v>
      </c>
      <c r="JK56" s="320" t="s">
        <v>23</v>
      </c>
      <c r="JL56" s="320" t="s">
        <v>23</v>
      </c>
      <c r="JM56" s="320" t="s">
        <v>23</v>
      </c>
      <c r="JN56" s="320" t="s">
        <v>23</v>
      </c>
      <c r="JO56" s="320" t="s">
        <v>23</v>
      </c>
      <c r="JP56" s="320" t="s">
        <v>23</v>
      </c>
      <c r="JQ56" s="320" t="s">
        <v>23</v>
      </c>
      <c r="JR56" s="320" t="s">
        <v>23</v>
      </c>
      <c r="JS56" s="320" t="s">
        <v>23</v>
      </c>
      <c r="JT56" s="320" t="s">
        <v>23</v>
      </c>
      <c r="JU56" s="320" t="s">
        <v>23</v>
      </c>
      <c r="JV56" s="320" t="s">
        <v>23</v>
      </c>
      <c r="JW56" s="320" t="s">
        <v>23</v>
      </c>
      <c r="JX56" s="320" t="s">
        <v>23</v>
      </c>
      <c r="JY56" s="320" t="s">
        <v>23</v>
      </c>
      <c r="JZ56" s="320" t="s">
        <v>23</v>
      </c>
      <c r="KA56" s="320" t="s">
        <v>23</v>
      </c>
      <c r="KB56" s="320" t="s">
        <v>23</v>
      </c>
      <c r="KC56" s="320" t="s">
        <v>23</v>
      </c>
      <c r="KD56" s="320" t="s">
        <v>23</v>
      </c>
      <c r="KE56" s="320" t="s">
        <v>23</v>
      </c>
      <c r="KF56" s="320" t="s">
        <v>23</v>
      </c>
      <c r="KG56" s="320" t="s">
        <v>23</v>
      </c>
      <c r="KH56" s="320" t="s">
        <v>23</v>
      </c>
      <c r="KI56" s="320" t="s">
        <v>23</v>
      </c>
      <c r="KJ56" s="320" t="s">
        <v>23</v>
      </c>
      <c r="KK56" s="320" t="s">
        <v>23</v>
      </c>
      <c r="KL56" s="320" t="s">
        <v>23</v>
      </c>
      <c r="KM56" s="320" t="s">
        <v>23</v>
      </c>
      <c r="KN56" s="320" t="s">
        <v>23</v>
      </c>
      <c r="KO56" s="320" t="s">
        <v>23</v>
      </c>
      <c r="KP56" s="320" t="s">
        <v>23</v>
      </c>
      <c r="KQ56" s="320" t="s">
        <v>23</v>
      </c>
      <c r="KR56" s="320" t="s">
        <v>23</v>
      </c>
      <c r="KS56" s="320" t="s">
        <v>23</v>
      </c>
      <c r="KT56" s="320" t="s">
        <v>23</v>
      </c>
      <c r="KU56" s="320" t="s">
        <v>23</v>
      </c>
      <c r="KV56" s="320" t="s">
        <v>23</v>
      </c>
      <c r="KW56" s="320" t="s">
        <v>23</v>
      </c>
      <c r="KX56" s="320" t="s">
        <v>23</v>
      </c>
      <c r="KY56" s="320" t="s">
        <v>23</v>
      </c>
      <c r="KZ56" s="320" t="s">
        <v>23</v>
      </c>
      <c r="LA56" s="320" t="s">
        <v>23</v>
      </c>
      <c r="LB56" s="320" t="s">
        <v>23</v>
      </c>
      <c r="LC56" s="320" t="s">
        <v>23</v>
      </c>
      <c r="LD56" s="320" t="s">
        <v>23</v>
      </c>
      <c r="LE56" s="320" t="s">
        <v>23</v>
      </c>
      <c r="LF56" s="320" t="s">
        <v>23</v>
      </c>
      <c r="LG56" s="320" t="s">
        <v>23</v>
      </c>
      <c r="LH56" s="320" t="s">
        <v>23</v>
      </c>
      <c r="LI56" s="320" t="s">
        <v>23</v>
      </c>
      <c r="LJ56" s="320" t="s">
        <v>23</v>
      </c>
      <c r="LK56" s="320" t="s">
        <v>23</v>
      </c>
      <c r="LL56" s="320" t="s">
        <v>23</v>
      </c>
      <c r="LM56" s="320" t="s">
        <v>23</v>
      </c>
      <c r="LN56" s="320" t="s">
        <v>23</v>
      </c>
      <c r="LO56" s="320" t="s">
        <v>23</v>
      </c>
      <c r="LP56" s="320" t="s">
        <v>23</v>
      </c>
      <c r="LQ56" s="320" t="s">
        <v>23</v>
      </c>
      <c r="LR56" s="320" t="s">
        <v>23</v>
      </c>
      <c r="LS56" s="320" t="s">
        <v>23</v>
      </c>
      <c r="LT56" s="320" t="s">
        <v>23</v>
      </c>
      <c r="LU56" s="320" t="s">
        <v>23</v>
      </c>
      <c r="LV56" s="320" t="s">
        <v>23</v>
      </c>
      <c r="LW56" s="320" t="s">
        <v>23</v>
      </c>
      <c r="LX56" s="320" t="s">
        <v>23</v>
      </c>
      <c r="LY56" s="320" t="s">
        <v>23</v>
      </c>
      <c r="LZ56" s="320" t="s">
        <v>23</v>
      </c>
      <c r="MA56" s="320" t="s">
        <v>23</v>
      </c>
      <c r="MB56" s="320" t="s">
        <v>23</v>
      </c>
      <c r="MC56" s="320" t="s">
        <v>23</v>
      </c>
      <c r="MD56" s="320" t="s">
        <v>23</v>
      </c>
      <c r="ME56" s="320" t="s">
        <v>23</v>
      </c>
      <c r="MF56" s="320" t="s">
        <v>23</v>
      </c>
      <c r="MG56" s="320" t="s">
        <v>23</v>
      </c>
      <c r="MH56" s="320" t="s">
        <v>23</v>
      </c>
      <c r="MI56" s="320" t="s">
        <v>23</v>
      </c>
      <c r="MJ56" s="320" t="s">
        <v>23</v>
      </c>
      <c r="MK56" s="320" t="s">
        <v>23</v>
      </c>
      <c r="ML56" s="320" t="s">
        <v>23</v>
      </c>
      <c r="MM56" s="320" t="s">
        <v>23</v>
      </c>
      <c r="MN56" s="320" t="s">
        <v>23</v>
      </c>
      <c r="MO56" s="320" t="s">
        <v>23</v>
      </c>
      <c r="MP56" s="320" t="s">
        <v>23</v>
      </c>
      <c r="MQ56" s="320" t="s">
        <v>23</v>
      </c>
      <c r="MR56" s="320" t="s">
        <v>23</v>
      </c>
      <c r="MS56" s="320" t="s">
        <v>23</v>
      </c>
      <c r="MT56" s="320" t="s">
        <v>23</v>
      </c>
      <c r="MU56" s="320" t="s">
        <v>23</v>
      </c>
      <c r="MV56" s="320" t="s">
        <v>23</v>
      </c>
      <c r="MW56" s="320" t="s">
        <v>23</v>
      </c>
      <c r="MX56" s="320" t="s">
        <v>23</v>
      </c>
      <c r="MY56" s="320" t="s">
        <v>23</v>
      </c>
      <c r="MZ56" s="320" t="s">
        <v>23</v>
      </c>
      <c r="NA56" s="320" t="s">
        <v>23</v>
      </c>
      <c r="NB56" s="320" t="s">
        <v>23</v>
      </c>
      <c r="NC56" s="320" t="s">
        <v>23</v>
      </c>
      <c r="ND56" s="320" t="s">
        <v>23</v>
      </c>
      <c r="NE56" s="320" t="s">
        <v>23</v>
      </c>
      <c r="NF56" s="320" t="s">
        <v>23</v>
      </c>
      <c r="NG56" s="320" t="s">
        <v>23</v>
      </c>
      <c r="NH56" s="320" t="s">
        <v>23</v>
      </c>
      <c r="NI56" s="320" t="s">
        <v>23</v>
      </c>
      <c r="NJ56" s="320" t="s">
        <v>23</v>
      </c>
      <c r="NK56" s="320" t="s">
        <v>23</v>
      </c>
      <c r="NL56" s="320" t="s">
        <v>23</v>
      </c>
      <c r="NM56" s="320" t="s">
        <v>23</v>
      </c>
      <c r="NN56" s="320" t="s">
        <v>23</v>
      </c>
      <c r="NO56" s="320" t="s">
        <v>23</v>
      </c>
      <c r="NP56" s="320" t="s">
        <v>23</v>
      </c>
      <c r="NQ56" s="320" t="s">
        <v>23</v>
      </c>
      <c r="NR56" s="320" t="s">
        <v>23</v>
      </c>
      <c r="NS56" s="320" t="s">
        <v>23</v>
      </c>
      <c r="NT56" s="320" t="s">
        <v>23</v>
      </c>
      <c r="NU56" s="320" t="s">
        <v>23</v>
      </c>
      <c r="NV56" s="320" t="s">
        <v>23</v>
      </c>
      <c r="NW56" s="320" t="s">
        <v>23</v>
      </c>
      <c r="NX56" s="320" t="s">
        <v>23</v>
      </c>
      <c r="NY56" s="320" t="s">
        <v>23</v>
      </c>
      <c r="NZ56" s="320" t="s">
        <v>23</v>
      </c>
      <c r="OA56" s="320" t="s">
        <v>23</v>
      </c>
      <c r="OB56" s="320" t="s">
        <v>23</v>
      </c>
      <c r="OC56" s="320" t="s">
        <v>23</v>
      </c>
      <c r="OD56" s="320" t="s">
        <v>23</v>
      </c>
      <c r="OE56" s="320" t="s">
        <v>23</v>
      </c>
      <c r="OF56" s="320" t="s">
        <v>23</v>
      </c>
      <c r="OG56" s="320" t="s">
        <v>23</v>
      </c>
      <c r="OH56" s="320" t="s">
        <v>23</v>
      </c>
      <c r="OI56" s="320" t="s">
        <v>23</v>
      </c>
      <c r="OJ56" s="320" t="s">
        <v>23</v>
      </c>
      <c r="OK56" s="320" t="s">
        <v>23</v>
      </c>
      <c r="OL56" s="320" t="s">
        <v>23</v>
      </c>
      <c r="OM56" s="320" t="s">
        <v>23</v>
      </c>
      <c r="ON56" s="320" t="s">
        <v>23</v>
      </c>
      <c r="OO56" s="320" t="s">
        <v>23</v>
      </c>
      <c r="OP56" s="320" t="s">
        <v>23</v>
      </c>
      <c r="OQ56" s="320" t="s">
        <v>23</v>
      </c>
      <c r="OR56" s="320" t="s">
        <v>23</v>
      </c>
      <c r="OS56" s="320" t="s">
        <v>23</v>
      </c>
      <c r="OT56" s="320" t="s">
        <v>23</v>
      </c>
      <c r="OU56" s="320" t="s">
        <v>23</v>
      </c>
      <c r="OV56" s="320" t="s">
        <v>23</v>
      </c>
      <c r="OW56" s="320" t="s">
        <v>23</v>
      </c>
      <c r="OX56" s="320" t="s">
        <v>23</v>
      </c>
      <c r="OY56" s="320" t="s">
        <v>23</v>
      </c>
      <c r="OZ56" s="320" t="s">
        <v>23</v>
      </c>
      <c r="PA56" s="320" t="s">
        <v>23</v>
      </c>
      <c r="PB56" s="320" t="s">
        <v>23</v>
      </c>
      <c r="PC56" s="320" t="s">
        <v>23</v>
      </c>
      <c r="PD56" s="320" t="s">
        <v>23</v>
      </c>
      <c r="PE56" s="320" t="s">
        <v>23</v>
      </c>
      <c r="PF56" s="320" t="s">
        <v>23</v>
      </c>
      <c r="PG56" s="320" t="s">
        <v>23</v>
      </c>
      <c r="PH56" s="320" t="s">
        <v>23</v>
      </c>
      <c r="PI56" s="320" t="s">
        <v>23</v>
      </c>
      <c r="PJ56" s="320" t="s">
        <v>23</v>
      </c>
      <c r="PK56" s="320" t="s">
        <v>23</v>
      </c>
      <c r="PL56" s="320" t="s">
        <v>23</v>
      </c>
      <c r="PM56" s="320" t="s">
        <v>23</v>
      </c>
      <c r="PN56" s="320" t="s">
        <v>23</v>
      </c>
      <c r="PO56" s="320" t="s">
        <v>23</v>
      </c>
      <c r="PP56" s="320" t="s">
        <v>23</v>
      </c>
      <c r="PQ56" s="320" t="s">
        <v>23</v>
      </c>
      <c r="PR56" s="320" t="s">
        <v>23</v>
      </c>
      <c r="PS56" s="320" t="s">
        <v>23</v>
      </c>
      <c r="PT56" s="320" t="s">
        <v>23</v>
      </c>
      <c r="PU56" s="320" t="s">
        <v>23</v>
      </c>
      <c r="PV56" s="320" t="s">
        <v>23</v>
      </c>
      <c r="PW56" s="320" t="s">
        <v>23</v>
      </c>
      <c r="PX56" s="320" t="s">
        <v>23</v>
      </c>
      <c r="PY56" s="320" t="s">
        <v>23</v>
      </c>
      <c r="PZ56" s="320" t="s">
        <v>23</v>
      </c>
      <c r="QA56" s="320" t="s">
        <v>23</v>
      </c>
      <c r="QB56" s="320" t="s">
        <v>23</v>
      </c>
      <c r="QC56" s="320" t="s">
        <v>23</v>
      </c>
      <c r="QD56" s="320" t="s">
        <v>23</v>
      </c>
      <c r="QE56" s="320" t="s">
        <v>23</v>
      </c>
      <c r="QF56" s="320" t="s">
        <v>23</v>
      </c>
      <c r="QG56" s="320" t="s">
        <v>23</v>
      </c>
      <c r="QH56" s="320" t="s">
        <v>23</v>
      </c>
      <c r="QI56" s="320" t="s">
        <v>23</v>
      </c>
      <c r="QJ56" s="320" t="s">
        <v>23</v>
      </c>
      <c r="QK56" s="320" t="s">
        <v>23</v>
      </c>
      <c r="QL56" s="320" t="s">
        <v>23</v>
      </c>
      <c r="QM56" s="320" t="s">
        <v>23</v>
      </c>
      <c r="QN56" s="320" t="s">
        <v>23</v>
      </c>
      <c r="QO56" s="320" t="s">
        <v>23</v>
      </c>
      <c r="QP56" s="320" t="s">
        <v>23</v>
      </c>
      <c r="QQ56" s="320" t="s">
        <v>23</v>
      </c>
      <c r="QR56" s="320" t="s">
        <v>23</v>
      </c>
      <c r="QS56" s="320" t="s">
        <v>23</v>
      </c>
      <c r="QT56" s="320" t="s">
        <v>23</v>
      </c>
      <c r="QU56" s="320" t="s">
        <v>23</v>
      </c>
      <c r="QV56" s="320" t="s">
        <v>23</v>
      </c>
      <c r="QW56" s="320" t="s">
        <v>23</v>
      </c>
      <c r="QX56" s="320" t="s">
        <v>23</v>
      </c>
      <c r="QY56" s="320" t="s">
        <v>23</v>
      </c>
      <c r="QZ56" s="320" t="s">
        <v>23</v>
      </c>
      <c r="RA56" s="320" t="s">
        <v>23</v>
      </c>
      <c r="RB56" s="320" t="s">
        <v>23</v>
      </c>
      <c r="RC56" s="320" t="s">
        <v>23</v>
      </c>
      <c r="RD56" s="320" t="s">
        <v>23</v>
      </c>
      <c r="RE56" s="320" t="s">
        <v>23</v>
      </c>
      <c r="RF56" s="320" t="s">
        <v>23</v>
      </c>
      <c r="RG56" s="320" t="s">
        <v>23</v>
      </c>
      <c r="RH56" s="320" t="s">
        <v>23</v>
      </c>
      <c r="RI56" s="320" t="s">
        <v>23</v>
      </c>
      <c r="RJ56" s="320" t="s">
        <v>23</v>
      </c>
      <c r="RK56" s="320" t="s">
        <v>23</v>
      </c>
      <c r="RL56" s="320" t="s">
        <v>23</v>
      </c>
      <c r="RM56" s="320" t="s">
        <v>23</v>
      </c>
      <c r="RN56" s="320" t="s">
        <v>23</v>
      </c>
      <c r="RO56" s="320" t="s">
        <v>23</v>
      </c>
      <c r="RP56" s="320" t="s">
        <v>23</v>
      </c>
      <c r="RQ56" s="320" t="s">
        <v>23</v>
      </c>
      <c r="RR56" s="320" t="s">
        <v>23</v>
      </c>
      <c r="RS56" s="320" t="s">
        <v>23</v>
      </c>
      <c r="RT56" s="320" t="s">
        <v>23</v>
      </c>
      <c r="RU56" s="320" t="s">
        <v>23</v>
      </c>
      <c r="RV56" s="320" t="s">
        <v>23</v>
      </c>
      <c r="RW56" s="320" t="s">
        <v>23</v>
      </c>
      <c r="RX56" s="320" t="s">
        <v>23</v>
      </c>
      <c r="RY56" s="320" t="s">
        <v>23</v>
      </c>
      <c r="RZ56" s="320" t="s">
        <v>23</v>
      </c>
      <c r="SA56" s="320" t="s">
        <v>23</v>
      </c>
      <c r="SB56" s="320" t="s">
        <v>23</v>
      </c>
      <c r="SC56" s="320" t="s">
        <v>23</v>
      </c>
      <c r="SD56" s="320" t="s">
        <v>23</v>
      </c>
      <c r="SE56" s="320" t="s">
        <v>23</v>
      </c>
      <c r="SF56" s="320" t="s">
        <v>23</v>
      </c>
      <c r="SG56" s="320" t="s">
        <v>23</v>
      </c>
      <c r="SH56" s="320" t="s">
        <v>23</v>
      </c>
      <c r="SI56" s="320" t="s">
        <v>23</v>
      </c>
      <c r="SJ56" s="320" t="s">
        <v>23</v>
      </c>
      <c r="SK56" s="320" t="s">
        <v>23</v>
      </c>
      <c r="SL56" s="320" t="s">
        <v>23</v>
      </c>
      <c r="SM56" s="320" t="s">
        <v>23</v>
      </c>
      <c r="SN56" s="320" t="s">
        <v>23</v>
      </c>
      <c r="SO56" s="320" t="s">
        <v>23</v>
      </c>
      <c r="SP56" s="320" t="s">
        <v>23</v>
      </c>
      <c r="SQ56" s="320" t="s">
        <v>23</v>
      </c>
      <c r="SR56" s="320" t="s">
        <v>23</v>
      </c>
      <c r="SS56" s="320" t="s">
        <v>23</v>
      </c>
      <c r="ST56" s="320" t="s">
        <v>23</v>
      </c>
      <c r="SU56" s="320" t="s">
        <v>23</v>
      </c>
      <c r="SV56" s="320" t="s">
        <v>23</v>
      </c>
      <c r="SW56" s="320" t="s">
        <v>23</v>
      </c>
      <c r="SX56" s="320" t="s">
        <v>23</v>
      </c>
      <c r="SY56" s="320" t="s">
        <v>23</v>
      </c>
      <c r="SZ56" s="320" t="s">
        <v>23</v>
      </c>
      <c r="TA56" s="320" t="s">
        <v>23</v>
      </c>
      <c r="TB56" s="320" t="s">
        <v>23</v>
      </c>
      <c r="TC56" s="320" t="s">
        <v>23</v>
      </c>
      <c r="TD56" s="320" t="s">
        <v>23</v>
      </c>
      <c r="TE56" s="320" t="s">
        <v>23</v>
      </c>
      <c r="TF56" s="320" t="s">
        <v>23</v>
      </c>
      <c r="TG56" s="320" t="s">
        <v>23</v>
      </c>
      <c r="TH56" s="320" t="s">
        <v>23</v>
      </c>
      <c r="TI56" s="320" t="s">
        <v>23</v>
      </c>
      <c r="TJ56" s="320" t="s">
        <v>23</v>
      </c>
      <c r="TK56" s="320" t="s">
        <v>23</v>
      </c>
      <c r="TL56" s="320" t="s">
        <v>23</v>
      </c>
      <c r="TM56" s="320" t="s">
        <v>23</v>
      </c>
      <c r="TN56" s="320" t="s">
        <v>23</v>
      </c>
      <c r="TO56" s="320" t="s">
        <v>23</v>
      </c>
      <c r="TP56" s="320" t="s">
        <v>23</v>
      </c>
      <c r="TQ56" s="320" t="s">
        <v>23</v>
      </c>
      <c r="TR56" s="320" t="s">
        <v>23</v>
      </c>
      <c r="TS56" s="320" t="s">
        <v>23</v>
      </c>
      <c r="TT56" s="320" t="s">
        <v>23</v>
      </c>
      <c r="TU56" s="320" t="s">
        <v>23</v>
      </c>
      <c r="TV56" s="320" t="s">
        <v>23</v>
      </c>
      <c r="TW56" s="320" t="s">
        <v>23</v>
      </c>
      <c r="TX56" s="320" t="s">
        <v>23</v>
      </c>
      <c r="TY56" s="320" t="s">
        <v>23</v>
      </c>
      <c r="TZ56" s="320" t="s">
        <v>23</v>
      </c>
      <c r="UA56" s="320" t="s">
        <v>23</v>
      </c>
      <c r="UB56" s="320" t="s">
        <v>23</v>
      </c>
      <c r="UC56" s="320" t="s">
        <v>23</v>
      </c>
      <c r="UD56" s="320" t="s">
        <v>23</v>
      </c>
      <c r="UE56" s="320" t="s">
        <v>23</v>
      </c>
      <c r="UF56" s="320" t="s">
        <v>23</v>
      </c>
      <c r="UG56" s="320" t="s">
        <v>23</v>
      </c>
      <c r="UH56" s="320" t="s">
        <v>23</v>
      </c>
      <c r="UI56" s="320" t="s">
        <v>23</v>
      </c>
      <c r="UJ56" s="320" t="s">
        <v>23</v>
      </c>
      <c r="UK56" s="320" t="s">
        <v>23</v>
      </c>
      <c r="UL56" s="320" t="s">
        <v>23</v>
      </c>
      <c r="UM56" s="320" t="s">
        <v>23</v>
      </c>
      <c r="UN56" s="320" t="s">
        <v>23</v>
      </c>
      <c r="UO56" s="320" t="s">
        <v>23</v>
      </c>
      <c r="UP56" s="320" t="s">
        <v>23</v>
      </c>
      <c r="UQ56" s="320" t="s">
        <v>23</v>
      </c>
      <c r="UR56" s="320" t="s">
        <v>23</v>
      </c>
      <c r="US56" s="320" t="s">
        <v>23</v>
      </c>
      <c r="UT56" s="320" t="s">
        <v>23</v>
      </c>
      <c r="UU56" s="320" t="s">
        <v>23</v>
      </c>
      <c r="UV56" s="320" t="s">
        <v>23</v>
      </c>
      <c r="UW56" s="320" t="s">
        <v>23</v>
      </c>
      <c r="UX56" s="320" t="s">
        <v>23</v>
      </c>
      <c r="UY56" s="320" t="s">
        <v>23</v>
      </c>
      <c r="UZ56" s="320" t="s">
        <v>23</v>
      </c>
      <c r="VA56" s="320" t="s">
        <v>23</v>
      </c>
      <c r="VB56" s="320" t="s">
        <v>23</v>
      </c>
      <c r="VC56" s="320" t="s">
        <v>23</v>
      </c>
      <c r="VD56" s="320" t="s">
        <v>23</v>
      </c>
      <c r="VE56" s="320" t="s">
        <v>23</v>
      </c>
      <c r="VF56" s="320" t="s">
        <v>23</v>
      </c>
      <c r="VG56" s="320" t="s">
        <v>23</v>
      </c>
      <c r="VH56" s="320" t="s">
        <v>23</v>
      </c>
      <c r="VI56" s="320" t="s">
        <v>23</v>
      </c>
      <c r="VJ56" s="320" t="s">
        <v>23</v>
      </c>
      <c r="VK56" s="320" t="s">
        <v>23</v>
      </c>
      <c r="VL56" s="320" t="s">
        <v>23</v>
      </c>
      <c r="VM56" s="320" t="s">
        <v>23</v>
      </c>
      <c r="VN56" s="320" t="s">
        <v>23</v>
      </c>
      <c r="VO56" s="320" t="s">
        <v>23</v>
      </c>
      <c r="VP56" s="320" t="s">
        <v>23</v>
      </c>
      <c r="VQ56" s="320" t="s">
        <v>23</v>
      </c>
      <c r="VR56" s="320" t="s">
        <v>23</v>
      </c>
      <c r="VS56" s="320" t="s">
        <v>23</v>
      </c>
      <c r="VT56" s="320" t="s">
        <v>23</v>
      </c>
      <c r="VU56" s="320" t="s">
        <v>23</v>
      </c>
      <c r="VV56" s="320" t="s">
        <v>23</v>
      </c>
      <c r="VW56" s="320" t="s">
        <v>23</v>
      </c>
      <c r="VX56" s="320" t="s">
        <v>23</v>
      </c>
      <c r="VY56" s="320" t="s">
        <v>23</v>
      </c>
      <c r="VZ56" s="320" t="s">
        <v>23</v>
      </c>
      <c r="WA56" s="320" t="s">
        <v>23</v>
      </c>
      <c r="WB56" s="320" t="s">
        <v>23</v>
      </c>
      <c r="WC56" s="320" t="s">
        <v>23</v>
      </c>
      <c r="WD56" s="320" t="s">
        <v>23</v>
      </c>
      <c r="WE56" s="320" t="s">
        <v>23</v>
      </c>
      <c r="WF56" s="320" t="s">
        <v>23</v>
      </c>
      <c r="WG56" s="320" t="s">
        <v>23</v>
      </c>
      <c r="WH56" s="320" t="s">
        <v>23</v>
      </c>
      <c r="WI56" s="320" t="s">
        <v>23</v>
      </c>
      <c r="WJ56" s="320" t="s">
        <v>23</v>
      </c>
      <c r="WK56" s="320" t="s">
        <v>23</v>
      </c>
      <c r="WL56" s="320" t="s">
        <v>23</v>
      </c>
      <c r="WM56" s="320" t="s">
        <v>23</v>
      </c>
      <c r="WN56" s="320" t="s">
        <v>23</v>
      </c>
      <c r="WO56" s="320" t="s">
        <v>23</v>
      </c>
      <c r="WP56" s="320" t="s">
        <v>23</v>
      </c>
      <c r="WQ56" s="320" t="s">
        <v>23</v>
      </c>
      <c r="WR56" s="320" t="s">
        <v>23</v>
      </c>
      <c r="WS56" s="320" t="s">
        <v>23</v>
      </c>
      <c r="WT56" s="320" t="s">
        <v>23</v>
      </c>
      <c r="WU56" s="320" t="s">
        <v>23</v>
      </c>
      <c r="WV56" s="320" t="s">
        <v>23</v>
      </c>
      <c r="WW56" s="320" t="s">
        <v>23</v>
      </c>
      <c r="WX56" s="320" t="s">
        <v>23</v>
      </c>
      <c r="WY56" s="320" t="s">
        <v>23</v>
      </c>
      <c r="WZ56" s="320" t="s">
        <v>23</v>
      </c>
      <c r="XA56" s="320" t="s">
        <v>23</v>
      </c>
      <c r="XB56" s="320" t="s">
        <v>23</v>
      </c>
      <c r="XC56" s="320" t="s">
        <v>23</v>
      </c>
      <c r="XD56" s="320" t="s">
        <v>23</v>
      </c>
      <c r="XE56" s="320" t="s">
        <v>23</v>
      </c>
      <c r="XF56" s="320" t="s">
        <v>23</v>
      </c>
      <c r="XG56" s="320" t="s">
        <v>23</v>
      </c>
      <c r="XH56" s="320" t="s">
        <v>23</v>
      </c>
      <c r="XI56" s="320" t="s">
        <v>23</v>
      </c>
      <c r="XJ56" s="320" t="s">
        <v>23</v>
      </c>
      <c r="XK56" s="320" t="s">
        <v>23</v>
      </c>
      <c r="XL56" s="320" t="s">
        <v>23</v>
      </c>
      <c r="XM56" s="320" t="s">
        <v>23</v>
      </c>
      <c r="XN56" s="320" t="s">
        <v>23</v>
      </c>
      <c r="XO56" s="320" t="s">
        <v>23</v>
      </c>
      <c r="XP56" s="320" t="s">
        <v>23</v>
      </c>
      <c r="XQ56" s="320" t="s">
        <v>23</v>
      </c>
      <c r="XR56" s="320" t="s">
        <v>23</v>
      </c>
      <c r="XS56" s="320" t="s">
        <v>23</v>
      </c>
      <c r="XT56" s="320" t="s">
        <v>23</v>
      </c>
      <c r="XU56" s="320" t="s">
        <v>23</v>
      </c>
      <c r="XV56" s="320" t="s">
        <v>23</v>
      </c>
      <c r="XW56" s="320" t="s">
        <v>23</v>
      </c>
      <c r="XX56" s="320" t="s">
        <v>23</v>
      </c>
      <c r="XY56" s="320" t="s">
        <v>23</v>
      </c>
      <c r="XZ56" s="320" t="s">
        <v>23</v>
      </c>
      <c r="YA56" s="320" t="s">
        <v>23</v>
      </c>
      <c r="YB56" s="320" t="s">
        <v>23</v>
      </c>
      <c r="YC56" s="320" t="s">
        <v>23</v>
      </c>
      <c r="YD56" s="320" t="s">
        <v>23</v>
      </c>
      <c r="YE56" s="320" t="s">
        <v>23</v>
      </c>
      <c r="YF56" s="320" t="s">
        <v>23</v>
      </c>
      <c r="YG56" s="320" t="s">
        <v>23</v>
      </c>
      <c r="YH56" s="320" t="s">
        <v>23</v>
      </c>
      <c r="YI56" s="320" t="s">
        <v>23</v>
      </c>
      <c r="YJ56" s="320" t="s">
        <v>23</v>
      </c>
      <c r="YK56" s="320" t="s">
        <v>23</v>
      </c>
      <c r="YL56" s="320" t="s">
        <v>23</v>
      </c>
      <c r="YM56" s="320" t="s">
        <v>23</v>
      </c>
      <c r="YN56" s="320" t="s">
        <v>23</v>
      </c>
      <c r="YO56" s="320" t="s">
        <v>23</v>
      </c>
      <c r="YP56" s="320" t="s">
        <v>23</v>
      </c>
      <c r="YQ56" s="320" t="s">
        <v>23</v>
      </c>
      <c r="YR56" s="320" t="s">
        <v>23</v>
      </c>
      <c r="YS56" s="320" t="s">
        <v>23</v>
      </c>
      <c r="YT56" s="320" t="s">
        <v>23</v>
      </c>
      <c r="YU56" s="320" t="s">
        <v>23</v>
      </c>
      <c r="YV56" s="320" t="s">
        <v>23</v>
      </c>
      <c r="YW56" s="320" t="s">
        <v>23</v>
      </c>
      <c r="YX56" s="320" t="s">
        <v>23</v>
      </c>
      <c r="YY56" s="320" t="s">
        <v>23</v>
      </c>
      <c r="YZ56" s="320" t="s">
        <v>23</v>
      </c>
      <c r="ZA56" s="320" t="s">
        <v>23</v>
      </c>
      <c r="ZB56" s="320" t="s">
        <v>23</v>
      </c>
      <c r="ZC56" s="320" t="s">
        <v>23</v>
      </c>
      <c r="ZD56" s="320" t="s">
        <v>23</v>
      </c>
      <c r="ZE56" s="320" t="s">
        <v>23</v>
      </c>
      <c r="ZF56" s="320" t="s">
        <v>23</v>
      </c>
      <c r="ZG56" s="320" t="s">
        <v>23</v>
      </c>
      <c r="ZH56" s="320" t="s">
        <v>23</v>
      </c>
      <c r="ZI56" s="320" t="s">
        <v>23</v>
      </c>
      <c r="ZJ56" s="320" t="s">
        <v>23</v>
      </c>
      <c r="ZK56" s="320" t="s">
        <v>23</v>
      </c>
      <c r="ZL56" s="320" t="s">
        <v>23</v>
      </c>
      <c r="ZM56" s="320" t="s">
        <v>23</v>
      </c>
      <c r="ZN56" s="320" t="s">
        <v>23</v>
      </c>
      <c r="ZO56" s="320" t="s">
        <v>23</v>
      </c>
      <c r="ZP56" s="320" t="s">
        <v>23</v>
      </c>
      <c r="ZQ56" s="320" t="s">
        <v>23</v>
      </c>
      <c r="ZR56" s="320" t="s">
        <v>23</v>
      </c>
      <c r="ZS56" s="320" t="s">
        <v>23</v>
      </c>
      <c r="ZT56" s="320" t="s">
        <v>23</v>
      </c>
      <c r="ZU56" s="320" t="s">
        <v>23</v>
      </c>
      <c r="ZV56" s="320" t="s">
        <v>23</v>
      </c>
      <c r="ZW56" s="320" t="s">
        <v>23</v>
      </c>
      <c r="ZX56" s="320" t="s">
        <v>23</v>
      </c>
      <c r="ZY56" s="320" t="s">
        <v>23</v>
      </c>
      <c r="ZZ56" s="320" t="s">
        <v>23</v>
      </c>
      <c r="AAA56" s="320" t="s">
        <v>23</v>
      </c>
      <c r="AAB56" s="320" t="s">
        <v>23</v>
      </c>
      <c r="AAC56" s="320" t="s">
        <v>23</v>
      </c>
      <c r="AAD56" s="320" t="s">
        <v>23</v>
      </c>
      <c r="AAE56" s="320" t="s">
        <v>23</v>
      </c>
      <c r="AAF56" s="320" t="s">
        <v>23</v>
      </c>
      <c r="AAG56" s="320" t="s">
        <v>23</v>
      </c>
      <c r="AAH56" s="320" t="s">
        <v>23</v>
      </c>
      <c r="AAI56" s="320" t="s">
        <v>23</v>
      </c>
      <c r="AAJ56" s="320" t="s">
        <v>23</v>
      </c>
      <c r="AAK56" s="320" t="s">
        <v>23</v>
      </c>
      <c r="AAL56" s="320" t="s">
        <v>23</v>
      </c>
      <c r="AAM56" s="320" t="s">
        <v>23</v>
      </c>
      <c r="AAN56" s="320" t="s">
        <v>23</v>
      </c>
      <c r="AAO56" s="320" t="s">
        <v>23</v>
      </c>
      <c r="AAP56" s="320" t="s">
        <v>23</v>
      </c>
      <c r="AAQ56" s="320" t="s">
        <v>23</v>
      </c>
      <c r="AAR56" s="320" t="s">
        <v>23</v>
      </c>
      <c r="AAS56" s="320" t="s">
        <v>23</v>
      </c>
      <c r="AAT56" s="320" t="s">
        <v>23</v>
      </c>
      <c r="AAU56" s="320" t="s">
        <v>23</v>
      </c>
      <c r="AAV56" s="320" t="s">
        <v>23</v>
      </c>
      <c r="AAW56" s="320" t="s">
        <v>23</v>
      </c>
      <c r="AAX56" s="320" t="s">
        <v>23</v>
      </c>
      <c r="AAY56" s="320" t="s">
        <v>23</v>
      </c>
      <c r="AAZ56" s="320" t="s">
        <v>23</v>
      </c>
      <c r="ABA56" s="320" t="s">
        <v>23</v>
      </c>
      <c r="ABB56" s="320" t="s">
        <v>23</v>
      </c>
      <c r="ABC56" s="320" t="s">
        <v>23</v>
      </c>
      <c r="ABD56" s="320" t="s">
        <v>23</v>
      </c>
      <c r="ABE56" s="320" t="s">
        <v>23</v>
      </c>
      <c r="ABF56" s="320" t="s">
        <v>23</v>
      </c>
      <c r="ABG56" s="320" t="s">
        <v>23</v>
      </c>
      <c r="ABH56" s="320" t="s">
        <v>23</v>
      </c>
      <c r="ABI56" s="320" t="s">
        <v>23</v>
      </c>
      <c r="ABJ56" s="320" t="s">
        <v>23</v>
      </c>
      <c r="ABK56" s="320" t="s">
        <v>23</v>
      </c>
      <c r="ABL56" s="320" t="s">
        <v>23</v>
      </c>
      <c r="ABM56" s="320" t="s">
        <v>23</v>
      </c>
      <c r="ABN56" s="320" t="s">
        <v>23</v>
      </c>
      <c r="ABO56" s="320" t="s">
        <v>23</v>
      </c>
      <c r="ABP56" s="320" t="s">
        <v>23</v>
      </c>
      <c r="ABQ56" s="320" t="s">
        <v>23</v>
      </c>
      <c r="ABR56" s="320" t="s">
        <v>23</v>
      </c>
      <c r="ABS56" s="320" t="s">
        <v>23</v>
      </c>
      <c r="ABT56" s="320" t="s">
        <v>23</v>
      </c>
      <c r="ABU56" s="320" t="s">
        <v>23</v>
      </c>
      <c r="ABV56" s="320" t="s">
        <v>23</v>
      </c>
      <c r="ABW56" s="320" t="s">
        <v>23</v>
      </c>
      <c r="ABX56" s="320" t="s">
        <v>23</v>
      </c>
      <c r="ABY56" s="320" t="s">
        <v>23</v>
      </c>
      <c r="ABZ56" s="320" t="s">
        <v>23</v>
      </c>
      <c r="ACA56" s="320" t="s">
        <v>23</v>
      </c>
      <c r="ACB56" s="320" t="s">
        <v>23</v>
      </c>
      <c r="ACC56" s="320" t="s">
        <v>23</v>
      </c>
      <c r="ACD56" s="320" t="s">
        <v>23</v>
      </c>
      <c r="ACE56" s="320" t="s">
        <v>23</v>
      </c>
      <c r="ACF56" s="320" t="s">
        <v>23</v>
      </c>
      <c r="ACG56" s="320" t="s">
        <v>23</v>
      </c>
      <c r="ACH56" s="320" t="s">
        <v>23</v>
      </c>
      <c r="ACI56" s="320" t="s">
        <v>23</v>
      </c>
      <c r="ACJ56" s="320" t="s">
        <v>23</v>
      </c>
      <c r="ACK56" s="320" t="s">
        <v>23</v>
      </c>
      <c r="ACL56" s="320" t="s">
        <v>23</v>
      </c>
      <c r="ACM56" s="320" t="s">
        <v>23</v>
      </c>
      <c r="ACN56" s="320" t="s">
        <v>23</v>
      </c>
      <c r="ACO56" s="320" t="s">
        <v>23</v>
      </c>
      <c r="ACP56" s="320" t="s">
        <v>23</v>
      </c>
      <c r="ACQ56" s="320" t="s">
        <v>23</v>
      </c>
      <c r="ACR56" s="320" t="s">
        <v>23</v>
      </c>
      <c r="ACS56" s="320" t="s">
        <v>23</v>
      </c>
      <c r="ACT56" s="320" t="s">
        <v>23</v>
      </c>
      <c r="ACU56" s="320" t="s">
        <v>23</v>
      </c>
      <c r="ACV56" s="320" t="s">
        <v>23</v>
      </c>
      <c r="ACW56" s="320" t="s">
        <v>23</v>
      </c>
      <c r="ACX56" s="320" t="s">
        <v>23</v>
      </c>
      <c r="ACY56" s="320" t="s">
        <v>23</v>
      </c>
      <c r="ACZ56" s="320" t="s">
        <v>23</v>
      </c>
      <c r="ADA56" s="320" t="s">
        <v>23</v>
      </c>
      <c r="ADB56" s="320" t="s">
        <v>23</v>
      </c>
      <c r="ADC56" s="320" t="s">
        <v>23</v>
      </c>
      <c r="ADD56" s="320" t="s">
        <v>23</v>
      </c>
      <c r="ADE56" s="320" t="s">
        <v>23</v>
      </c>
      <c r="ADF56" s="320" t="s">
        <v>23</v>
      </c>
      <c r="ADG56" s="320" t="s">
        <v>23</v>
      </c>
      <c r="ADH56" s="320" t="s">
        <v>23</v>
      </c>
      <c r="ADI56" s="320" t="s">
        <v>23</v>
      </c>
      <c r="ADJ56" s="320" t="s">
        <v>23</v>
      </c>
      <c r="ADK56" s="320" t="s">
        <v>23</v>
      </c>
      <c r="ADL56" s="320" t="s">
        <v>23</v>
      </c>
      <c r="ADM56" s="320" t="s">
        <v>23</v>
      </c>
      <c r="ADN56" s="320" t="s">
        <v>23</v>
      </c>
      <c r="ADO56" s="320" t="s">
        <v>23</v>
      </c>
      <c r="ADP56" s="320" t="s">
        <v>23</v>
      </c>
      <c r="ADQ56" s="320" t="s">
        <v>23</v>
      </c>
      <c r="ADR56" s="320" t="s">
        <v>23</v>
      </c>
      <c r="ADS56" s="320" t="s">
        <v>23</v>
      </c>
      <c r="ADT56" s="320" t="s">
        <v>23</v>
      </c>
      <c r="ADU56" s="320" t="s">
        <v>23</v>
      </c>
      <c r="ADV56" s="320" t="s">
        <v>23</v>
      </c>
      <c r="ADW56" s="320" t="s">
        <v>23</v>
      </c>
      <c r="ADX56" s="320" t="s">
        <v>23</v>
      </c>
      <c r="ADY56" s="320" t="s">
        <v>23</v>
      </c>
      <c r="ADZ56" s="320" t="s">
        <v>23</v>
      </c>
      <c r="AEA56" s="320" t="s">
        <v>23</v>
      </c>
      <c r="AEB56" s="320" t="s">
        <v>23</v>
      </c>
      <c r="AEC56" s="320" t="s">
        <v>23</v>
      </c>
      <c r="AED56" s="320" t="s">
        <v>23</v>
      </c>
      <c r="AEE56" s="320" t="s">
        <v>23</v>
      </c>
      <c r="AEF56" s="320" t="s">
        <v>23</v>
      </c>
      <c r="AEG56" s="320" t="s">
        <v>23</v>
      </c>
      <c r="AEH56" s="320" t="s">
        <v>23</v>
      </c>
      <c r="AEI56" s="320" t="s">
        <v>23</v>
      </c>
      <c r="AEJ56" s="320" t="s">
        <v>23</v>
      </c>
      <c r="AEK56" s="320" t="s">
        <v>23</v>
      </c>
      <c r="AEL56" s="320" t="s">
        <v>23</v>
      </c>
      <c r="AEM56" s="320" t="s">
        <v>23</v>
      </c>
      <c r="AEN56" s="320" t="s">
        <v>23</v>
      </c>
      <c r="AEO56" s="320" t="s">
        <v>23</v>
      </c>
      <c r="AEP56" s="320" t="s">
        <v>23</v>
      </c>
      <c r="AEQ56" s="320" t="s">
        <v>23</v>
      </c>
      <c r="AER56" s="320" t="s">
        <v>23</v>
      </c>
      <c r="AES56" s="320" t="s">
        <v>23</v>
      </c>
      <c r="AET56" s="320" t="s">
        <v>23</v>
      </c>
      <c r="AEU56" s="320" t="s">
        <v>23</v>
      </c>
      <c r="AEV56" s="320" t="s">
        <v>23</v>
      </c>
      <c r="AEW56" s="320" t="s">
        <v>23</v>
      </c>
      <c r="AEX56" s="320" t="s">
        <v>23</v>
      </c>
      <c r="AEY56" s="320" t="s">
        <v>23</v>
      </c>
      <c r="AEZ56" s="320" t="s">
        <v>23</v>
      </c>
      <c r="AFA56" s="320" t="s">
        <v>23</v>
      </c>
      <c r="AFB56" s="320" t="s">
        <v>23</v>
      </c>
      <c r="AFC56" s="320" t="s">
        <v>23</v>
      </c>
      <c r="AFD56" s="320" t="s">
        <v>23</v>
      </c>
      <c r="AFE56" s="320" t="s">
        <v>23</v>
      </c>
      <c r="AFF56" s="320" t="s">
        <v>23</v>
      </c>
      <c r="AFG56" s="320" t="s">
        <v>23</v>
      </c>
      <c r="AFH56" s="320" t="s">
        <v>23</v>
      </c>
      <c r="AFI56" s="320" t="s">
        <v>23</v>
      </c>
      <c r="AFJ56" s="320" t="s">
        <v>23</v>
      </c>
      <c r="AFK56" s="320" t="s">
        <v>23</v>
      </c>
      <c r="AFL56" s="320" t="s">
        <v>23</v>
      </c>
      <c r="AFM56" s="320" t="s">
        <v>23</v>
      </c>
      <c r="AFN56" s="320" t="s">
        <v>23</v>
      </c>
      <c r="AFO56" s="320" t="s">
        <v>23</v>
      </c>
      <c r="AFP56" s="320" t="s">
        <v>23</v>
      </c>
      <c r="AFQ56" s="320" t="s">
        <v>23</v>
      </c>
      <c r="AFR56" s="320" t="s">
        <v>23</v>
      </c>
      <c r="AFS56" s="320" t="s">
        <v>23</v>
      </c>
      <c r="AFT56" s="320" t="s">
        <v>23</v>
      </c>
      <c r="AFU56" s="320" t="s">
        <v>23</v>
      </c>
      <c r="AFV56" s="320" t="s">
        <v>23</v>
      </c>
      <c r="AFW56" s="320" t="s">
        <v>23</v>
      </c>
      <c r="AFX56" s="320" t="s">
        <v>23</v>
      </c>
      <c r="AFY56" s="320" t="s">
        <v>23</v>
      </c>
      <c r="AFZ56" s="320" t="s">
        <v>23</v>
      </c>
      <c r="AGA56" s="320" t="s">
        <v>23</v>
      </c>
      <c r="AGB56" s="320" t="s">
        <v>23</v>
      </c>
      <c r="AGC56" s="320" t="s">
        <v>23</v>
      </c>
      <c r="AGD56" s="320" t="s">
        <v>23</v>
      </c>
      <c r="AGE56" s="320" t="s">
        <v>23</v>
      </c>
      <c r="AGF56" s="320" t="s">
        <v>23</v>
      </c>
      <c r="AGG56" s="320" t="s">
        <v>23</v>
      </c>
      <c r="AGH56" s="320" t="s">
        <v>23</v>
      </c>
      <c r="AGI56" s="320" t="s">
        <v>23</v>
      </c>
      <c r="AGJ56" s="320" t="s">
        <v>23</v>
      </c>
      <c r="AGK56" s="320" t="s">
        <v>23</v>
      </c>
      <c r="AGL56" s="320" t="s">
        <v>23</v>
      </c>
      <c r="AGM56" s="320" t="s">
        <v>23</v>
      </c>
      <c r="AGN56" s="320" t="s">
        <v>23</v>
      </c>
      <c r="AGO56" s="320" t="s">
        <v>23</v>
      </c>
      <c r="AGP56" s="320" t="s">
        <v>23</v>
      </c>
      <c r="AGQ56" s="320" t="s">
        <v>23</v>
      </c>
      <c r="AGR56" s="320" t="s">
        <v>23</v>
      </c>
      <c r="AGS56" s="320" t="s">
        <v>23</v>
      </c>
      <c r="AGT56" s="320" t="s">
        <v>23</v>
      </c>
      <c r="AGU56" s="320" t="s">
        <v>23</v>
      </c>
      <c r="AGV56" s="320" t="s">
        <v>23</v>
      </c>
      <c r="AGW56" s="320" t="s">
        <v>23</v>
      </c>
      <c r="AGX56" s="320" t="s">
        <v>23</v>
      </c>
      <c r="AGY56" s="320" t="s">
        <v>23</v>
      </c>
      <c r="AGZ56" s="320" t="s">
        <v>23</v>
      </c>
      <c r="AHA56" s="320" t="s">
        <v>23</v>
      </c>
      <c r="AHB56" s="320" t="s">
        <v>23</v>
      </c>
      <c r="AHC56" s="320" t="s">
        <v>23</v>
      </c>
      <c r="AHD56" s="320" t="s">
        <v>23</v>
      </c>
      <c r="AHE56" s="320" t="s">
        <v>23</v>
      </c>
      <c r="AHF56" s="320" t="s">
        <v>23</v>
      </c>
      <c r="AHG56" s="320" t="s">
        <v>23</v>
      </c>
      <c r="AHH56" s="320" t="s">
        <v>23</v>
      </c>
      <c r="AHI56" s="320" t="s">
        <v>23</v>
      </c>
      <c r="AHJ56" s="320" t="s">
        <v>23</v>
      </c>
      <c r="AHK56" s="320" t="s">
        <v>23</v>
      </c>
      <c r="AHL56" s="320" t="s">
        <v>23</v>
      </c>
      <c r="AHM56" s="320" t="s">
        <v>23</v>
      </c>
      <c r="AHN56" s="320" t="s">
        <v>23</v>
      </c>
      <c r="AHO56" s="320" t="s">
        <v>23</v>
      </c>
      <c r="AHP56" s="320" t="s">
        <v>23</v>
      </c>
      <c r="AHQ56" s="320" t="s">
        <v>23</v>
      </c>
      <c r="AHR56" s="320" t="s">
        <v>23</v>
      </c>
      <c r="AHS56" s="320" t="s">
        <v>23</v>
      </c>
      <c r="AHT56" s="320" t="s">
        <v>23</v>
      </c>
      <c r="AHU56" s="320" t="s">
        <v>23</v>
      </c>
      <c r="AHV56" s="320" t="s">
        <v>23</v>
      </c>
      <c r="AHW56" s="320" t="s">
        <v>23</v>
      </c>
      <c r="AHX56" s="320" t="s">
        <v>23</v>
      </c>
      <c r="AHY56" s="320" t="s">
        <v>23</v>
      </c>
      <c r="AHZ56" s="320" t="s">
        <v>23</v>
      </c>
      <c r="AIA56" s="320" t="s">
        <v>23</v>
      </c>
      <c r="AIB56" s="320" t="s">
        <v>23</v>
      </c>
      <c r="AIC56" s="320" t="s">
        <v>23</v>
      </c>
      <c r="AID56" s="320" t="s">
        <v>23</v>
      </c>
      <c r="AIE56" s="320" t="s">
        <v>23</v>
      </c>
      <c r="AIF56" s="320" t="s">
        <v>23</v>
      </c>
      <c r="AIG56" s="320" t="s">
        <v>23</v>
      </c>
      <c r="AIH56" s="320" t="s">
        <v>23</v>
      </c>
      <c r="AII56" s="320" t="s">
        <v>23</v>
      </c>
      <c r="AIJ56" s="320" t="s">
        <v>23</v>
      </c>
      <c r="AIK56" s="320" t="s">
        <v>23</v>
      </c>
      <c r="AIL56" s="320" t="s">
        <v>23</v>
      </c>
      <c r="AIM56" s="320" t="s">
        <v>23</v>
      </c>
      <c r="AIN56" s="320" t="s">
        <v>23</v>
      </c>
      <c r="AIO56" s="320" t="s">
        <v>23</v>
      </c>
      <c r="AIP56" s="320" t="s">
        <v>23</v>
      </c>
      <c r="AIQ56" s="320" t="s">
        <v>23</v>
      </c>
      <c r="AIR56" s="320" t="s">
        <v>23</v>
      </c>
      <c r="AIS56" s="320" t="s">
        <v>23</v>
      </c>
      <c r="AIT56" s="320" t="s">
        <v>23</v>
      </c>
      <c r="AIU56" s="320" t="s">
        <v>23</v>
      </c>
      <c r="AIV56" s="320" t="s">
        <v>23</v>
      </c>
      <c r="AIW56" s="320" t="s">
        <v>23</v>
      </c>
      <c r="AIX56" s="320" t="s">
        <v>23</v>
      </c>
      <c r="AIY56" s="320" t="s">
        <v>23</v>
      </c>
      <c r="AIZ56" s="320" t="s">
        <v>23</v>
      </c>
      <c r="AJA56" s="320" t="s">
        <v>23</v>
      </c>
      <c r="AJB56" s="320" t="s">
        <v>23</v>
      </c>
      <c r="AJC56" s="320" t="s">
        <v>23</v>
      </c>
      <c r="AJD56" s="320" t="s">
        <v>23</v>
      </c>
      <c r="AJE56" s="320" t="s">
        <v>23</v>
      </c>
      <c r="AJF56" s="320" t="s">
        <v>23</v>
      </c>
      <c r="AJG56" s="320" t="s">
        <v>23</v>
      </c>
      <c r="AJH56" s="320" t="s">
        <v>23</v>
      </c>
      <c r="AJI56" s="320" t="s">
        <v>23</v>
      </c>
      <c r="AJJ56" s="320" t="s">
        <v>23</v>
      </c>
      <c r="AJK56" s="320" t="s">
        <v>23</v>
      </c>
      <c r="AJL56" s="320" t="s">
        <v>23</v>
      </c>
      <c r="AJM56" s="320" t="s">
        <v>23</v>
      </c>
      <c r="AJN56" s="320" t="s">
        <v>23</v>
      </c>
      <c r="AJO56" s="320" t="s">
        <v>23</v>
      </c>
      <c r="AJP56" s="320" t="s">
        <v>23</v>
      </c>
      <c r="AJQ56" s="320" t="s">
        <v>23</v>
      </c>
      <c r="AJR56" s="320" t="s">
        <v>23</v>
      </c>
      <c r="AJS56" s="320" t="s">
        <v>23</v>
      </c>
      <c r="AJT56" s="320" t="s">
        <v>23</v>
      </c>
      <c r="AJU56" s="320" t="s">
        <v>23</v>
      </c>
      <c r="AJV56" s="320" t="s">
        <v>23</v>
      </c>
      <c r="AJW56" s="320" t="s">
        <v>23</v>
      </c>
      <c r="AJX56" s="320" t="s">
        <v>23</v>
      </c>
      <c r="AJY56" s="320" t="s">
        <v>23</v>
      </c>
      <c r="AJZ56" s="320" t="s">
        <v>23</v>
      </c>
      <c r="AKA56" s="320" t="s">
        <v>23</v>
      </c>
      <c r="AKB56" s="320" t="s">
        <v>23</v>
      </c>
      <c r="AKC56" s="320" t="s">
        <v>23</v>
      </c>
      <c r="AKD56" s="320" t="s">
        <v>23</v>
      </c>
      <c r="AKE56" s="320" t="s">
        <v>23</v>
      </c>
      <c r="AKF56" s="320" t="s">
        <v>23</v>
      </c>
      <c r="AKG56" s="320" t="s">
        <v>23</v>
      </c>
      <c r="AKH56" s="320" t="s">
        <v>23</v>
      </c>
      <c r="AKI56" s="320" t="s">
        <v>23</v>
      </c>
      <c r="AKJ56" s="320" t="s">
        <v>23</v>
      </c>
      <c r="AKK56" s="320" t="s">
        <v>23</v>
      </c>
      <c r="AKL56" s="320" t="s">
        <v>23</v>
      </c>
      <c r="AKM56" s="320" t="s">
        <v>23</v>
      </c>
      <c r="AKN56" s="320" t="s">
        <v>23</v>
      </c>
      <c r="AKO56" s="320" t="s">
        <v>23</v>
      </c>
      <c r="AKP56" s="320" t="s">
        <v>23</v>
      </c>
      <c r="AKQ56" s="320" t="s">
        <v>23</v>
      </c>
      <c r="AKR56" s="320" t="s">
        <v>23</v>
      </c>
      <c r="AKS56" s="320" t="s">
        <v>23</v>
      </c>
      <c r="AKT56" s="320" t="s">
        <v>23</v>
      </c>
      <c r="AKU56" s="320" t="s">
        <v>23</v>
      </c>
      <c r="AKV56" s="320" t="s">
        <v>23</v>
      </c>
      <c r="AKW56" s="320" t="s">
        <v>23</v>
      </c>
      <c r="AKX56" s="320" t="s">
        <v>23</v>
      </c>
      <c r="AKY56" s="320" t="s">
        <v>23</v>
      </c>
      <c r="AKZ56" s="320" t="s">
        <v>23</v>
      </c>
      <c r="ALA56" s="320" t="s">
        <v>23</v>
      </c>
      <c r="ALB56" s="320" t="s">
        <v>23</v>
      </c>
      <c r="ALC56" s="320" t="s">
        <v>23</v>
      </c>
      <c r="ALD56" s="320" t="s">
        <v>23</v>
      </c>
      <c r="ALE56" s="320" t="s">
        <v>23</v>
      </c>
      <c r="ALF56" s="320" t="s">
        <v>23</v>
      </c>
      <c r="ALG56" s="320" t="s">
        <v>23</v>
      </c>
      <c r="ALH56" s="320" t="s">
        <v>23</v>
      </c>
      <c r="ALI56" s="320" t="s">
        <v>23</v>
      </c>
      <c r="ALJ56" s="320" t="s">
        <v>23</v>
      </c>
      <c r="ALK56" s="320" t="s">
        <v>23</v>
      </c>
      <c r="ALL56" s="320" t="s">
        <v>23</v>
      </c>
      <c r="ALM56" s="320" t="s">
        <v>23</v>
      </c>
      <c r="ALN56" s="320" t="s">
        <v>23</v>
      </c>
      <c r="ALO56" s="320" t="s">
        <v>23</v>
      </c>
      <c r="ALP56" s="320" t="s">
        <v>23</v>
      </c>
      <c r="ALQ56" s="320" t="s">
        <v>23</v>
      </c>
      <c r="ALR56" s="320" t="s">
        <v>23</v>
      </c>
      <c r="ALS56" s="320" t="s">
        <v>23</v>
      </c>
      <c r="ALT56" s="320" t="s">
        <v>23</v>
      </c>
      <c r="ALU56" s="320" t="s">
        <v>23</v>
      </c>
      <c r="ALV56" s="320" t="s">
        <v>23</v>
      </c>
      <c r="ALW56" s="320" t="s">
        <v>23</v>
      </c>
      <c r="ALX56" s="320" t="s">
        <v>23</v>
      </c>
      <c r="ALY56" s="320" t="s">
        <v>23</v>
      </c>
      <c r="ALZ56" s="320" t="s">
        <v>23</v>
      </c>
      <c r="AMA56" s="320" t="s">
        <v>23</v>
      </c>
      <c r="AMB56" s="320" t="s">
        <v>23</v>
      </c>
      <c r="AMC56" s="320" t="s">
        <v>23</v>
      </c>
      <c r="AMD56" s="320" t="s">
        <v>23</v>
      </c>
      <c r="AME56" s="320" t="s">
        <v>23</v>
      </c>
      <c r="AMF56" s="320" t="s">
        <v>23</v>
      </c>
      <c r="AMG56" s="320" t="s">
        <v>23</v>
      </c>
      <c r="AMH56" s="320" t="s">
        <v>23</v>
      </c>
      <c r="AMI56" s="320" t="s">
        <v>23</v>
      </c>
      <c r="AMJ56" s="320" t="s">
        <v>23</v>
      </c>
      <c r="AMK56" s="320" t="s">
        <v>23</v>
      </c>
      <c r="AML56" s="320" t="s">
        <v>23</v>
      </c>
      <c r="AMM56" s="320" t="s">
        <v>23</v>
      </c>
      <c r="AMN56" s="320" t="s">
        <v>23</v>
      </c>
      <c r="AMO56" s="320" t="s">
        <v>23</v>
      </c>
      <c r="AMP56" s="320" t="s">
        <v>23</v>
      </c>
      <c r="AMQ56" s="320" t="s">
        <v>23</v>
      </c>
      <c r="AMR56" s="320" t="s">
        <v>23</v>
      </c>
      <c r="AMS56" s="320" t="s">
        <v>23</v>
      </c>
      <c r="AMT56" s="320" t="s">
        <v>23</v>
      </c>
      <c r="AMU56" s="320" t="s">
        <v>23</v>
      </c>
      <c r="AMV56" s="320" t="s">
        <v>23</v>
      </c>
      <c r="AMW56" s="320" t="s">
        <v>23</v>
      </c>
      <c r="AMX56" s="320" t="s">
        <v>23</v>
      </c>
      <c r="AMY56" s="320" t="s">
        <v>23</v>
      </c>
      <c r="AMZ56" s="320" t="s">
        <v>23</v>
      </c>
      <c r="ANA56" s="320" t="s">
        <v>23</v>
      </c>
      <c r="ANB56" s="320" t="s">
        <v>23</v>
      </c>
      <c r="ANC56" s="320" t="s">
        <v>23</v>
      </c>
      <c r="AND56" s="320" t="s">
        <v>23</v>
      </c>
      <c r="ANE56" s="320" t="s">
        <v>23</v>
      </c>
      <c r="ANF56" s="320" t="s">
        <v>23</v>
      </c>
      <c r="ANG56" s="320" t="s">
        <v>23</v>
      </c>
      <c r="ANH56" s="320" t="s">
        <v>23</v>
      </c>
      <c r="ANI56" s="320" t="s">
        <v>23</v>
      </c>
      <c r="ANJ56" s="320" t="s">
        <v>23</v>
      </c>
      <c r="ANK56" s="320" t="s">
        <v>23</v>
      </c>
      <c r="ANL56" s="320" t="s">
        <v>23</v>
      </c>
      <c r="ANM56" s="320" t="s">
        <v>23</v>
      </c>
      <c r="ANN56" s="320" t="s">
        <v>23</v>
      </c>
      <c r="ANO56" s="320" t="s">
        <v>23</v>
      </c>
      <c r="ANP56" s="320" t="s">
        <v>23</v>
      </c>
      <c r="ANQ56" s="320" t="s">
        <v>23</v>
      </c>
      <c r="ANR56" s="320" t="s">
        <v>23</v>
      </c>
      <c r="ANS56" s="320" t="s">
        <v>23</v>
      </c>
      <c r="ANT56" s="320" t="s">
        <v>23</v>
      </c>
      <c r="ANU56" s="320" t="s">
        <v>23</v>
      </c>
      <c r="ANV56" s="320" t="s">
        <v>23</v>
      </c>
      <c r="ANW56" s="320" t="s">
        <v>23</v>
      </c>
      <c r="ANX56" s="320" t="s">
        <v>23</v>
      </c>
      <c r="ANY56" s="320" t="s">
        <v>23</v>
      </c>
      <c r="ANZ56" s="320" t="s">
        <v>23</v>
      </c>
      <c r="AOA56" s="320" t="s">
        <v>23</v>
      </c>
      <c r="AOB56" s="320" t="s">
        <v>23</v>
      </c>
      <c r="AOC56" s="320" t="s">
        <v>23</v>
      </c>
      <c r="AOD56" s="320" t="s">
        <v>23</v>
      </c>
      <c r="AOE56" s="320" t="s">
        <v>23</v>
      </c>
      <c r="AOF56" s="320" t="s">
        <v>23</v>
      </c>
      <c r="AOG56" s="320" t="s">
        <v>23</v>
      </c>
      <c r="AOH56" s="320" t="s">
        <v>23</v>
      </c>
      <c r="AOI56" s="320" t="s">
        <v>23</v>
      </c>
      <c r="AOJ56" s="320" t="s">
        <v>23</v>
      </c>
      <c r="AOK56" s="320" t="s">
        <v>23</v>
      </c>
      <c r="AOL56" s="320" t="s">
        <v>23</v>
      </c>
      <c r="AOM56" s="320" t="s">
        <v>23</v>
      </c>
      <c r="AON56" s="320" t="s">
        <v>23</v>
      </c>
      <c r="AOO56" s="320" t="s">
        <v>23</v>
      </c>
      <c r="AOP56" s="320" t="s">
        <v>23</v>
      </c>
      <c r="AOQ56" s="320" t="s">
        <v>23</v>
      </c>
      <c r="AOR56" s="320" t="s">
        <v>23</v>
      </c>
      <c r="AOS56" s="320" t="s">
        <v>23</v>
      </c>
      <c r="AOT56" s="320" t="s">
        <v>23</v>
      </c>
      <c r="AOU56" s="320" t="s">
        <v>23</v>
      </c>
      <c r="AOV56" s="320" t="s">
        <v>23</v>
      </c>
      <c r="AOW56" s="320" t="s">
        <v>23</v>
      </c>
      <c r="AOX56" s="320" t="s">
        <v>23</v>
      </c>
      <c r="AOY56" s="320" t="s">
        <v>23</v>
      </c>
      <c r="AOZ56" s="320" t="s">
        <v>23</v>
      </c>
      <c r="APA56" s="320" t="s">
        <v>23</v>
      </c>
      <c r="APB56" s="320" t="s">
        <v>23</v>
      </c>
      <c r="APC56" s="320" t="s">
        <v>23</v>
      </c>
      <c r="APD56" s="320" t="s">
        <v>23</v>
      </c>
      <c r="APE56" s="320" t="s">
        <v>23</v>
      </c>
      <c r="APF56" s="320" t="s">
        <v>23</v>
      </c>
      <c r="APG56" s="320" t="s">
        <v>23</v>
      </c>
      <c r="APH56" s="320" t="s">
        <v>23</v>
      </c>
      <c r="API56" s="320" t="s">
        <v>23</v>
      </c>
      <c r="APJ56" s="320" t="s">
        <v>23</v>
      </c>
      <c r="APK56" s="320" t="s">
        <v>23</v>
      </c>
      <c r="APL56" s="320" t="s">
        <v>23</v>
      </c>
      <c r="APM56" s="320" t="s">
        <v>23</v>
      </c>
      <c r="APN56" s="320" t="s">
        <v>23</v>
      </c>
      <c r="APO56" s="320" t="s">
        <v>23</v>
      </c>
      <c r="APP56" s="320" t="s">
        <v>23</v>
      </c>
      <c r="APQ56" s="320" t="s">
        <v>23</v>
      </c>
      <c r="APR56" s="320" t="s">
        <v>23</v>
      </c>
      <c r="APS56" s="320" t="s">
        <v>23</v>
      </c>
      <c r="APT56" s="320" t="s">
        <v>23</v>
      </c>
      <c r="APU56" s="320" t="s">
        <v>23</v>
      </c>
      <c r="APV56" s="320" t="s">
        <v>23</v>
      </c>
      <c r="APW56" s="320" t="s">
        <v>23</v>
      </c>
      <c r="APX56" s="320" t="s">
        <v>23</v>
      </c>
      <c r="APY56" s="320" t="s">
        <v>23</v>
      </c>
      <c r="APZ56" s="320" t="s">
        <v>23</v>
      </c>
      <c r="AQA56" s="320" t="s">
        <v>23</v>
      </c>
      <c r="AQB56" s="320" t="s">
        <v>23</v>
      </c>
      <c r="AQC56" s="320" t="s">
        <v>23</v>
      </c>
      <c r="AQD56" s="320" t="s">
        <v>23</v>
      </c>
      <c r="AQE56" s="320" t="s">
        <v>23</v>
      </c>
      <c r="AQF56" s="320" t="s">
        <v>23</v>
      </c>
      <c r="AQG56" s="320" t="s">
        <v>23</v>
      </c>
      <c r="AQH56" s="320" t="s">
        <v>23</v>
      </c>
      <c r="AQI56" s="320" t="s">
        <v>23</v>
      </c>
      <c r="AQJ56" s="320" t="s">
        <v>23</v>
      </c>
      <c r="AQK56" s="320" t="s">
        <v>23</v>
      </c>
      <c r="AQL56" s="320" t="s">
        <v>23</v>
      </c>
      <c r="AQM56" s="320" t="s">
        <v>23</v>
      </c>
      <c r="AQN56" s="320" t="s">
        <v>23</v>
      </c>
      <c r="AQO56" s="320" t="s">
        <v>23</v>
      </c>
      <c r="AQP56" s="320" t="s">
        <v>23</v>
      </c>
      <c r="AQQ56" s="320" t="s">
        <v>23</v>
      </c>
      <c r="AQR56" s="320" t="s">
        <v>23</v>
      </c>
      <c r="AQS56" s="320" t="s">
        <v>23</v>
      </c>
      <c r="AQT56" s="320" t="s">
        <v>23</v>
      </c>
      <c r="AQU56" s="320" t="s">
        <v>23</v>
      </c>
      <c r="AQV56" s="320" t="s">
        <v>23</v>
      </c>
      <c r="AQW56" s="320" t="s">
        <v>23</v>
      </c>
      <c r="AQX56" s="320" t="s">
        <v>23</v>
      </c>
      <c r="AQY56" s="320" t="s">
        <v>23</v>
      </c>
      <c r="AQZ56" s="320" t="s">
        <v>23</v>
      </c>
      <c r="ARA56" s="320" t="s">
        <v>23</v>
      </c>
      <c r="ARB56" s="320" t="s">
        <v>23</v>
      </c>
      <c r="ARC56" s="320" t="s">
        <v>23</v>
      </c>
      <c r="ARD56" s="320" t="s">
        <v>23</v>
      </c>
      <c r="ARE56" s="320" t="s">
        <v>23</v>
      </c>
      <c r="ARF56" s="320" t="s">
        <v>23</v>
      </c>
      <c r="ARG56" s="320" t="s">
        <v>23</v>
      </c>
      <c r="ARH56" s="320" t="s">
        <v>23</v>
      </c>
      <c r="ARI56" s="320" t="s">
        <v>23</v>
      </c>
      <c r="ARJ56" s="320" t="s">
        <v>23</v>
      </c>
      <c r="ARK56" s="320" t="s">
        <v>23</v>
      </c>
      <c r="ARL56" s="320" t="s">
        <v>23</v>
      </c>
      <c r="ARM56" s="320" t="s">
        <v>23</v>
      </c>
      <c r="ARN56" s="320" t="s">
        <v>23</v>
      </c>
      <c r="ARO56" s="320" t="s">
        <v>23</v>
      </c>
      <c r="ARP56" s="320" t="s">
        <v>23</v>
      </c>
      <c r="ARQ56" s="320" t="s">
        <v>23</v>
      </c>
      <c r="ARR56" s="320" t="s">
        <v>23</v>
      </c>
      <c r="ARS56" s="320" t="s">
        <v>23</v>
      </c>
      <c r="ART56" s="320" t="s">
        <v>23</v>
      </c>
      <c r="ARU56" s="320" t="s">
        <v>23</v>
      </c>
      <c r="ARV56" s="320" t="s">
        <v>23</v>
      </c>
      <c r="ARW56" s="320" t="s">
        <v>23</v>
      </c>
      <c r="ARX56" s="320" t="s">
        <v>23</v>
      </c>
      <c r="ARY56" s="320" t="s">
        <v>23</v>
      </c>
      <c r="ARZ56" s="320" t="s">
        <v>23</v>
      </c>
      <c r="ASA56" s="320" t="s">
        <v>23</v>
      </c>
      <c r="ASB56" s="320" t="s">
        <v>23</v>
      </c>
      <c r="ASC56" s="320" t="s">
        <v>23</v>
      </c>
      <c r="ASD56" s="320" t="s">
        <v>23</v>
      </c>
      <c r="ASE56" s="320" t="s">
        <v>23</v>
      </c>
      <c r="ASF56" s="320" t="s">
        <v>23</v>
      </c>
      <c r="ASG56" s="320" t="s">
        <v>23</v>
      </c>
      <c r="ASH56" s="320" t="s">
        <v>23</v>
      </c>
      <c r="ASI56" s="320" t="s">
        <v>23</v>
      </c>
      <c r="ASJ56" s="320" t="s">
        <v>23</v>
      </c>
      <c r="ASK56" s="320" t="s">
        <v>23</v>
      </c>
      <c r="ASL56" s="320" t="s">
        <v>23</v>
      </c>
      <c r="ASM56" s="320" t="s">
        <v>23</v>
      </c>
      <c r="ASN56" s="320" t="s">
        <v>23</v>
      </c>
      <c r="ASO56" s="320" t="s">
        <v>23</v>
      </c>
      <c r="ASP56" s="320" t="s">
        <v>23</v>
      </c>
      <c r="ASQ56" s="320" t="s">
        <v>23</v>
      </c>
      <c r="ASR56" s="320" t="s">
        <v>23</v>
      </c>
      <c r="ASS56" s="320" t="s">
        <v>23</v>
      </c>
      <c r="AST56" s="320" t="s">
        <v>23</v>
      </c>
      <c r="ASU56" s="320" t="s">
        <v>23</v>
      </c>
      <c r="ASV56" s="320" t="s">
        <v>23</v>
      </c>
      <c r="ASW56" s="320" t="s">
        <v>23</v>
      </c>
      <c r="ASX56" s="320" t="s">
        <v>23</v>
      </c>
      <c r="ASY56" s="320" t="s">
        <v>23</v>
      </c>
      <c r="ASZ56" s="320" t="s">
        <v>23</v>
      </c>
      <c r="ATA56" s="320" t="s">
        <v>23</v>
      </c>
      <c r="ATB56" s="320" t="s">
        <v>23</v>
      </c>
      <c r="ATC56" s="320" t="s">
        <v>23</v>
      </c>
      <c r="ATD56" s="320" t="s">
        <v>23</v>
      </c>
      <c r="ATE56" s="320" t="s">
        <v>23</v>
      </c>
      <c r="ATF56" s="320" t="s">
        <v>23</v>
      </c>
      <c r="ATG56" s="320" t="s">
        <v>23</v>
      </c>
      <c r="ATH56" s="320" t="s">
        <v>23</v>
      </c>
      <c r="ATI56" s="320" t="s">
        <v>23</v>
      </c>
      <c r="ATJ56" s="320" t="s">
        <v>23</v>
      </c>
      <c r="ATK56" s="320" t="s">
        <v>23</v>
      </c>
      <c r="ATL56" s="320" t="s">
        <v>23</v>
      </c>
      <c r="ATM56" s="320" t="s">
        <v>23</v>
      </c>
      <c r="ATN56" s="320" t="s">
        <v>23</v>
      </c>
      <c r="ATO56" s="320" t="s">
        <v>23</v>
      </c>
      <c r="ATP56" s="320" t="s">
        <v>23</v>
      </c>
      <c r="ATQ56" s="320" t="s">
        <v>23</v>
      </c>
      <c r="ATR56" s="320" t="s">
        <v>23</v>
      </c>
      <c r="ATS56" s="320" t="s">
        <v>23</v>
      </c>
      <c r="ATT56" s="320" t="s">
        <v>23</v>
      </c>
      <c r="ATU56" s="320" t="s">
        <v>23</v>
      </c>
      <c r="ATV56" s="320" t="s">
        <v>23</v>
      </c>
      <c r="ATW56" s="320" t="s">
        <v>23</v>
      </c>
      <c r="ATX56" s="320" t="s">
        <v>23</v>
      </c>
      <c r="ATY56" s="320" t="s">
        <v>23</v>
      </c>
      <c r="ATZ56" s="320" t="s">
        <v>23</v>
      </c>
      <c r="AUA56" s="320" t="s">
        <v>23</v>
      </c>
      <c r="AUB56" s="320" t="s">
        <v>23</v>
      </c>
      <c r="AUC56" s="320" t="s">
        <v>23</v>
      </c>
      <c r="AUD56" s="320" t="s">
        <v>23</v>
      </c>
      <c r="AUE56" s="320" t="s">
        <v>23</v>
      </c>
      <c r="AUF56" s="320" t="s">
        <v>23</v>
      </c>
      <c r="AUG56" s="320" t="s">
        <v>23</v>
      </c>
      <c r="AUH56" s="320" t="s">
        <v>23</v>
      </c>
      <c r="AUI56" s="320" t="s">
        <v>23</v>
      </c>
      <c r="AUJ56" s="320" t="s">
        <v>23</v>
      </c>
      <c r="AUK56" s="320" t="s">
        <v>23</v>
      </c>
      <c r="AUL56" s="320" t="s">
        <v>23</v>
      </c>
      <c r="AUM56" s="320" t="s">
        <v>23</v>
      </c>
      <c r="AUN56" s="320" t="s">
        <v>23</v>
      </c>
      <c r="AUO56" s="320" t="s">
        <v>23</v>
      </c>
      <c r="AUP56" s="320" t="s">
        <v>23</v>
      </c>
      <c r="AUQ56" s="320" t="s">
        <v>23</v>
      </c>
      <c r="AUR56" s="320" t="s">
        <v>23</v>
      </c>
      <c r="AUS56" s="320" t="s">
        <v>23</v>
      </c>
      <c r="AUT56" s="320" t="s">
        <v>23</v>
      </c>
      <c r="AUU56" s="320" t="s">
        <v>23</v>
      </c>
      <c r="AUV56" s="320" t="s">
        <v>23</v>
      </c>
      <c r="AUW56" s="320" t="s">
        <v>23</v>
      </c>
      <c r="AUX56" s="320" t="s">
        <v>23</v>
      </c>
      <c r="AUY56" s="320" t="s">
        <v>23</v>
      </c>
      <c r="AUZ56" s="320" t="s">
        <v>23</v>
      </c>
      <c r="AVA56" s="320" t="s">
        <v>23</v>
      </c>
      <c r="AVB56" s="320" t="s">
        <v>23</v>
      </c>
      <c r="AVC56" s="320" t="s">
        <v>23</v>
      </c>
      <c r="AVD56" s="320" t="s">
        <v>23</v>
      </c>
      <c r="AVE56" s="320" t="s">
        <v>23</v>
      </c>
      <c r="AVF56" s="320" t="s">
        <v>23</v>
      </c>
      <c r="AVG56" s="320" t="s">
        <v>23</v>
      </c>
      <c r="AVH56" s="320" t="s">
        <v>23</v>
      </c>
      <c r="AVI56" s="320" t="s">
        <v>23</v>
      </c>
      <c r="AVJ56" s="320" t="s">
        <v>23</v>
      </c>
      <c r="AVK56" s="320" t="s">
        <v>23</v>
      </c>
      <c r="AVL56" s="320" t="s">
        <v>23</v>
      </c>
      <c r="AVM56" s="320" t="s">
        <v>23</v>
      </c>
      <c r="AVN56" s="320" t="s">
        <v>23</v>
      </c>
      <c r="AVO56" s="320" t="s">
        <v>23</v>
      </c>
      <c r="AVP56" s="320" t="s">
        <v>23</v>
      </c>
      <c r="AVQ56" s="320" t="s">
        <v>23</v>
      </c>
      <c r="AVR56" s="320" t="s">
        <v>23</v>
      </c>
      <c r="AVS56" s="320" t="s">
        <v>23</v>
      </c>
      <c r="AVT56" s="320" t="s">
        <v>23</v>
      </c>
      <c r="AVU56" s="320" t="s">
        <v>23</v>
      </c>
      <c r="AVV56" s="320" t="s">
        <v>23</v>
      </c>
      <c r="AVW56" s="320" t="s">
        <v>23</v>
      </c>
      <c r="AVX56" s="320" t="s">
        <v>23</v>
      </c>
      <c r="AVY56" s="320" t="s">
        <v>23</v>
      </c>
      <c r="AVZ56" s="320" t="s">
        <v>23</v>
      </c>
      <c r="AWA56" s="320" t="s">
        <v>23</v>
      </c>
      <c r="AWB56" s="320" t="s">
        <v>23</v>
      </c>
      <c r="AWC56" s="320" t="s">
        <v>23</v>
      </c>
      <c r="AWD56" s="320" t="s">
        <v>23</v>
      </c>
      <c r="AWE56" s="320" t="s">
        <v>23</v>
      </c>
      <c r="AWF56" s="320" t="s">
        <v>23</v>
      </c>
      <c r="AWG56" s="320" t="s">
        <v>23</v>
      </c>
      <c r="AWH56" s="320" t="s">
        <v>23</v>
      </c>
      <c r="AWI56" s="320" t="s">
        <v>23</v>
      </c>
      <c r="AWJ56" s="320" t="s">
        <v>23</v>
      </c>
      <c r="AWK56" s="320" t="s">
        <v>23</v>
      </c>
      <c r="AWL56" s="320" t="s">
        <v>23</v>
      </c>
      <c r="AWM56" s="320" t="s">
        <v>23</v>
      </c>
      <c r="AWN56" s="320" t="s">
        <v>23</v>
      </c>
      <c r="AWO56" s="320" t="s">
        <v>23</v>
      </c>
      <c r="AWP56" s="320" t="s">
        <v>23</v>
      </c>
      <c r="AWQ56" s="320" t="s">
        <v>23</v>
      </c>
      <c r="AWR56" s="320" t="s">
        <v>23</v>
      </c>
      <c r="AWS56" s="320" t="s">
        <v>23</v>
      </c>
      <c r="AWT56" s="320" t="s">
        <v>23</v>
      </c>
      <c r="AWU56" s="320" t="s">
        <v>23</v>
      </c>
      <c r="AWV56" s="320" t="s">
        <v>23</v>
      </c>
      <c r="AWW56" s="320" t="s">
        <v>23</v>
      </c>
      <c r="AWX56" s="320" t="s">
        <v>23</v>
      </c>
      <c r="AWY56" s="320" t="s">
        <v>23</v>
      </c>
      <c r="AWZ56" s="320" t="s">
        <v>23</v>
      </c>
      <c r="AXA56" s="320" t="s">
        <v>23</v>
      </c>
      <c r="AXB56" s="320" t="s">
        <v>23</v>
      </c>
      <c r="AXC56" s="320" t="s">
        <v>23</v>
      </c>
      <c r="AXD56" s="320" t="s">
        <v>23</v>
      </c>
      <c r="AXE56" s="320" t="s">
        <v>23</v>
      </c>
      <c r="AXF56" s="320" t="s">
        <v>23</v>
      </c>
      <c r="AXG56" s="320" t="s">
        <v>23</v>
      </c>
      <c r="AXH56" s="320" t="s">
        <v>23</v>
      </c>
      <c r="AXI56" s="320" t="s">
        <v>23</v>
      </c>
      <c r="AXJ56" s="320" t="s">
        <v>23</v>
      </c>
      <c r="AXK56" s="320" t="s">
        <v>23</v>
      </c>
      <c r="AXL56" s="320" t="s">
        <v>23</v>
      </c>
      <c r="AXM56" s="320" t="s">
        <v>23</v>
      </c>
      <c r="AXN56" s="320" t="s">
        <v>23</v>
      </c>
      <c r="AXO56" s="320" t="s">
        <v>23</v>
      </c>
      <c r="AXP56" s="320" t="s">
        <v>23</v>
      </c>
      <c r="AXQ56" s="320" t="s">
        <v>23</v>
      </c>
      <c r="AXR56" s="320" t="s">
        <v>23</v>
      </c>
      <c r="AXS56" s="320" t="s">
        <v>23</v>
      </c>
      <c r="AXT56" s="320" t="s">
        <v>23</v>
      </c>
      <c r="AXU56" s="320" t="s">
        <v>23</v>
      </c>
      <c r="AXV56" s="320" t="s">
        <v>23</v>
      </c>
      <c r="AXW56" s="320" t="s">
        <v>23</v>
      </c>
      <c r="AXX56" s="320" t="s">
        <v>23</v>
      </c>
      <c r="AXY56" s="320" t="s">
        <v>23</v>
      </c>
      <c r="AXZ56" s="320" t="s">
        <v>23</v>
      </c>
      <c r="AYA56" s="320" t="s">
        <v>23</v>
      </c>
      <c r="AYB56" s="320" t="s">
        <v>23</v>
      </c>
      <c r="AYC56" s="320" t="s">
        <v>23</v>
      </c>
      <c r="AYD56" s="320" t="s">
        <v>23</v>
      </c>
      <c r="AYE56" s="320" t="s">
        <v>23</v>
      </c>
      <c r="AYF56" s="320" t="s">
        <v>23</v>
      </c>
      <c r="AYG56" s="320" t="s">
        <v>23</v>
      </c>
      <c r="AYH56" s="320" t="s">
        <v>23</v>
      </c>
      <c r="AYI56" s="320" t="s">
        <v>23</v>
      </c>
      <c r="AYJ56" s="320" t="s">
        <v>23</v>
      </c>
      <c r="AYK56" s="320" t="s">
        <v>23</v>
      </c>
      <c r="AYL56" s="320" t="s">
        <v>23</v>
      </c>
      <c r="AYM56" s="320" t="s">
        <v>23</v>
      </c>
      <c r="AYN56" s="320" t="s">
        <v>23</v>
      </c>
      <c r="AYO56" s="320" t="s">
        <v>23</v>
      </c>
      <c r="AYP56" s="320" t="s">
        <v>23</v>
      </c>
      <c r="AYQ56" s="320" t="s">
        <v>23</v>
      </c>
      <c r="AYR56" s="320" t="s">
        <v>23</v>
      </c>
      <c r="AYS56" s="320" t="s">
        <v>23</v>
      </c>
      <c r="AYT56" s="320" t="s">
        <v>23</v>
      </c>
      <c r="AYU56" s="320" t="s">
        <v>23</v>
      </c>
      <c r="AYV56" s="320" t="s">
        <v>23</v>
      </c>
      <c r="AYW56" s="320" t="s">
        <v>23</v>
      </c>
      <c r="AYX56" s="320" t="s">
        <v>23</v>
      </c>
      <c r="AYY56" s="320" t="s">
        <v>23</v>
      </c>
      <c r="AYZ56" s="320" t="s">
        <v>23</v>
      </c>
      <c r="AZA56" s="320" t="s">
        <v>23</v>
      </c>
      <c r="AZB56" s="320" t="s">
        <v>23</v>
      </c>
      <c r="AZC56" s="320" t="s">
        <v>23</v>
      </c>
      <c r="AZD56" s="320" t="s">
        <v>23</v>
      </c>
      <c r="AZE56" s="320" t="s">
        <v>23</v>
      </c>
      <c r="AZF56" s="320" t="s">
        <v>23</v>
      </c>
      <c r="AZG56" s="320" t="s">
        <v>23</v>
      </c>
      <c r="AZH56" s="320" t="s">
        <v>23</v>
      </c>
      <c r="AZI56" s="320" t="s">
        <v>23</v>
      </c>
      <c r="AZJ56" s="320" t="s">
        <v>23</v>
      </c>
      <c r="AZK56" s="320" t="s">
        <v>23</v>
      </c>
      <c r="AZL56" s="320" t="s">
        <v>23</v>
      </c>
      <c r="AZM56" s="320" t="s">
        <v>23</v>
      </c>
      <c r="AZN56" s="320" t="s">
        <v>23</v>
      </c>
      <c r="AZO56" s="320" t="s">
        <v>23</v>
      </c>
      <c r="AZP56" s="320" t="s">
        <v>23</v>
      </c>
      <c r="AZQ56" s="320" t="s">
        <v>23</v>
      </c>
      <c r="AZR56" s="320" t="s">
        <v>23</v>
      </c>
      <c r="AZS56" s="320" t="s">
        <v>23</v>
      </c>
      <c r="AZT56" s="320" t="s">
        <v>23</v>
      </c>
      <c r="AZU56" s="320" t="s">
        <v>23</v>
      </c>
      <c r="AZV56" s="320" t="s">
        <v>23</v>
      </c>
      <c r="AZW56" s="320" t="s">
        <v>23</v>
      </c>
      <c r="AZX56" s="320" t="s">
        <v>23</v>
      </c>
      <c r="AZY56" s="320" t="s">
        <v>23</v>
      </c>
      <c r="AZZ56" s="320" t="s">
        <v>23</v>
      </c>
      <c r="BAA56" s="320" t="s">
        <v>23</v>
      </c>
      <c r="BAB56" s="320" t="s">
        <v>23</v>
      </c>
      <c r="BAC56" s="320" t="s">
        <v>23</v>
      </c>
      <c r="BAD56" s="320" t="s">
        <v>23</v>
      </c>
      <c r="BAE56" s="320" t="s">
        <v>23</v>
      </c>
      <c r="BAF56" s="320" t="s">
        <v>23</v>
      </c>
      <c r="BAG56" s="320" t="s">
        <v>23</v>
      </c>
      <c r="BAH56" s="320" t="s">
        <v>23</v>
      </c>
      <c r="BAI56" s="320" t="s">
        <v>23</v>
      </c>
      <c r="BAJ56" s="320" t="s">
        <v>23</v>
      </c>
      <c r="BAK56" s="320" t="s">
        <v>23</v>
      </c>
      <c r="BAL56" s="320" t="s">
        <v>23</v>
      </c>
      <c r="BAM56" s="320" t="s">
        <v>23</v>
      </c>
      <c r="BAN56" s="320" t="s">
        <v>23</v>
      </c>
      <c r="BAO56" s="320" t="s">
        <v>23</v>
      </c>
      <c r="BAP56" s="320" t="s">
        <v>23</v>
      </c>
      <c r="BAQ56" s="320" t="s">
        <v>23</v>
      </c>
      <c r="BAR56" s="320" t="s">
        <v>23</v>
      </c>
      <c r="BAS56" s="320" t="s">
        <v>23</v>
      </c>
      <c r="BAT56" s="320" t="s">
        <v>23</v>
      </c>
      <c r="BAU56" s="320" t="s">
        <v>23</v>
      </c>
      <c r="BAV56" s="320" t="s">
        <v>23</v>
      </c>
      <c r="BAW56" s="320" t="s">
        <v>23</v>
      </c>
      <c r="BAX56" s="320" t="s">
        <v>23</v>
      </c>
      <c r="BAY56" s="320" t="s">
        <v>23</v>
      </c>
      <c r="BAZ56" s="320" t="s">
        <v>23</v>
      </c>
      <c r="BBA56" s="320" t="s">
        <v>23</v>
      </c>
      <c r="BBB56" s="320" t="s">
        <v>23</v>
      </c>
      <c r="BBC56" s="320" t="s">
        <v>23</v>
      </c>
      <c r="BBD56" s="320" t="s">
        <v>23</v>
      </c>
      <c r="BBE56" s="320" t="s">
        <v>23</v>
      </c>
      <c r="BBF56" s="320" t="s">
        <v>23</v>
      </c>
      <c r="BBG56" s="320" t="s">
        <v>23</v>
      </c>
      <c r="BBH56" s="320" t="s">
        <v>23</v>
      </c>
      <c r="BBI56" s="320" t="s">
        <v>23</v>
      </c>
      <c r="BBJ56" s="320" t="s">
        <v>23</v>
      </c>
      <c r="BBK56" s="320" t="s">
        <v>23</v>
      </c>
      <c r="BBL56" s="320" t="s">
        <v>23</v>
      </c>
      <c r="BBM56" s="320" t="s">
        <v>23</v>
      </c>
      <c r="BBN56" s="320" t="s">
        <v>23</v>
      </c>
      <c r="BBO56" s="320" t="s">
        <v>23</v>
      </c>
      <c r="BBP56" s="320" t="s">
        <v>23</v>
      </c>
      <c r="BBQ56" s="320" t="s">
        <v>23</v>
      </c>
      <c r="BBR56" s="320" t="s">
        <v>23</v>
      </c>
      <c r="BBS56" s="320" t="s">
        <v>23</v>
      </c>
      <c r="BBT56" s="320" t="s">
        <v>23</v>
      </c>
      <c r="BBU56" s="320" t="s">
        <v>23</v>
      </c>
      <c r="BBV56" s="320" t="s">
        <v>23</v>
      </c>
      <c r="BBW56" s="320" t="s">
        <v>23</v>
      </c>
      <c r="BBX56" s="320" t="s">
        <v>23</v>
      </c>
      <c r="BBY56" s="320" t="s">
        <v>23</v>
      </c>
      <c r="BBZ56" s="320" t="s">
        <v>23</v>
      </c>
      <c r="BCA56" s="320" t="s">
        <v>23</v>
      </c>
      <c r="BCB56" s="320" t="s">
        <v>23</v>
      </c>
      <c r="BCC56" s="320" t="s">
        <v>23</v>
      </c>
      <c r="BCD56" s="320" t="s">
        <v>23</v>
      </c>
      <c r="BCE56" s="320" t="s">
        <v>23</v>
      </c>
      <c r="BCF56" s="320" t="s">
        <v>23</v>
      </c>
      <c r="BCG56" s="320" t="s">
        <v>23</v>
      </c>
      <c r="BCH56" s="320" t="s">
        <v>23</v>
      </c>
      <c r="BCI56" s="320" t="s">
        <v>23</v>
      </c>
      <c r="BCJ56" s="320" t="s">
        <v>23</v>
      </c>
      <c r="BCK56" s="320" t="s">
        <v>23</v>
      </c>
      <c r="BCL56" s="320" t="s">
        <v>23</v>
      </c>
      <c r="BCM56" s="320" t="s">
        <v>23</v>
      </c>
      <c r="BCN56" s="320" t="s">
        <v>23</v>
      </c>
      <c r="BCO56" s="320" t="s">
        <v>23</v>
      </c>
      <c r="BCP56" s="320" t="s">
        <v>23</v>
      </c>
      <c r="BCQ56" s="320" t="s">
        <v>23</v>
      </c>
      <c r="BCR56" s="320" t="s">
        <v>23</v>
      </c>
      <c r="BCS56" s="320" t="s">
        <v>23</v>
      </c>
      <c r="BCT56" s="320" t="s">
        <v>23</v>
      </c>
      <c r="BCU56" s="320" t="s">
        <v>23</v>
      </c>
      <c r="BCV56" s="320" t="s">
        <v>23</v>
      </c>
      <c r="BCW56" s="320" t="s">
        <v>23</v>
      </c>
      <c r="BCX56" s="320" t="s">
        <v>23</v>
      </c>
      <c r="BCY56" s="320" t="s">
        <v>23</v>
      </c>
      <c r="BCZ56" s="320" t="s">
        <v>23</v>
      </c>
      <c r="BDA56" s="320" t="s">
        <v>23</v>
      </c>
      <c r="BDB56" s="320" t="s">
        <v>23</v>
      </c>
      <c r="BDC56" s="320" t="s">
        <v>23</v>
      </c>
      <c r="BDD56" s="320" t="s">
        <v>23</v>
      </c>
      <c r="BDE56" s="320" t="s">
        <v>23</v>
      </c>
      <c r="BDF56" s="320" t="s">
        <v>23</v>
      </c>
      <c r="BDG56" s="320" t="s">
        <v>23</v>
      </c>
      <c r="BDH56" s="320" t="s">
        <v>23</v>
      </c>
      <c r="BDI56" s="320" t="s">
        <v>23</v>
      </c>
      <c r="BDJ56" s="320" t="s">
        <v>23</v>
      </c>
      <c r="BDK56" s="320" t="s">
        <v>23</v>
      </c>
      <c r="BDL56" s="320" t="s">
        <v>23</v>
      </c>
      <c r="BDM56" s="320" t="s">
        <v>23</v>
      </c>
      <c r="BDN56" s="320" t="s">
        <v>23</v>
      </c>
      <c r="BDO56" s="320" t="s">
        <v>23</v>
      </c>
      <c r="BDP56" s="320" t="s">
        <v>23</v>
      </c>
      <c r="BDQ56" s="320" t="s">
        <v>23</v>
      </c>
      <c r="BDR56" s="320" t="s">
        <v>23</v>
      </c>
      <c r="BDS56" s="320" t="s">
        <v>23</v>
      </c>
      <c r="BDT56" s="320" t="s">
        <v>23</v>
      </c>
      <c r="BDU56" s="320" t="s">
        <v>23</v>
      </c>
      <c r="BDV56" s="320" t="s">
        <v>23</v>
      </c>
      <c r="BDW56" s="320" t="s">
        <v>23</v>
      </c>
      <c r="BDX56" s="320" t="s">
        <v>23</v>
      </c>
      <c r="BDY56" s="320" t="s">
        <v>23</v>
      </c>
      <c r="BDZ56" s="320" t="s">
        <v>23</v>
      </c>
      <c r="BEA56" s="320" t="s">
        <v>23</v>
      </c>
      <c r="BEB56" s="320" t="s">
        <v>23</v>
      </c>
      <c r="BEC56" s="320" t="s">
        <v>23</v>
      </c>
      <c r="BED56" s="320" t="s">
        <v>23</v>
      </c>
      <c r="BEE56" s="320" t="s">
        <v>23</v>
      </c>
      <c r="BEF56" s="320" t="s">
        <v>23</v>
      </c>
      <c r="BEG56" s="320" t="s">
        <v>23</v>
      </c>
      <c r="BEH56" s="320" t="s">
        <v>23</v>
      </c>
      <c r="BEI56" s="320" t="s">
        <v>23</v>
      </c>
      <c r="BEJ56" s="320" t="s">
        <v>23</v>
      </c>
      <c r="BEK56" s="320" t="s">
        <v>23</v>
      </c>
      <c r="BEL56" s="320" t="s">
        <v>23</v>
      </c>
      <c r="BEM56" s="320" t="s">
        <v>23</v>
      </c>
      <c r="BEN56" s="320" t="s">
        <v>23</v>
      </c>
      <c r="BEO56" s="320" t="s">
        <v>23</v>
      </c>
      <c r="BEP56" s="320" t="s">
        <v>23</v>
      </c>
      <c r="BEQ56" s="320" t="s">
        <v>23</v>
      </c>
      <c r="BER56" s="320" t="s">
        <v>23</v>
      </c>
      <c r="BES56" s="320" t="s">
        <v>23</v>
      </c>
      <c r="BET56" s="320" t="s">
        <v>23</v>
      </c>
      <c r="BEU56" s="320" t="s">
        <v>23</v>
      </c>
      <c r="BEV56" s="320" t="s">
        <v>23</v>
      </c>
      <c r="BEW56" s="320" t="s">
        <v>23</v>
      </c>
      <c r="BEX56" s="320" t="s">
        <v>23</v>
      </c>
      <c r="BEY56" s="320" t="s">
        <v>23</v>
      </c>
      <c r="BEZ56" s="320" t="s">
        <v>23</v>
      </c>
      <c r="BFA56" s="320" t="s">
        <v>23</v>
      </c>
      <c r="BFB56" s="320" t="s">
        <v>23</v>
      </c>
      <c r="BFC56" s="320" t="s">
        <v>23</v>
      </c>
      <c r="BFD56" s="320" t="s">
        <v>23</v>
      </c>
      <c r="BFE56" s="320" t="s">
        <v>23</v>
      </c>
      <c r="BFF56" s="320" t="s">
        <v>23</v>
      </c>
      <c r="BFG56" s="320" t="s">
        <v>23</v>
      </c>
      <c r="BFH56" s="320" t="s">
        <v>23</v>
      </c>
      <c r="BFI56" s="320" t="s">
        <v>23</v>
      </c>
      <c r="BFJ56" s="320" t="s">
        <v>23</v>
      </c>
      <c r="BFK56" s="320" t="s">
        <v>23</v>
      </c>
      <c r="BFL56" s="320" t="s">
        <v>23</v>
      </c>
      <c r="BFM56" s="320" t="s">
        <v>23</v>
      </c>
      <c r="BFN56" s="320" t="s">
        <v>23</v>
      </c>
      <c r="BFO56" s="320" t="s">
        <v>23</v>
      </c>
      <c r="BFP56" s="320" t="s">
        <v>23</v>
      </c>
      <c r="BFQ56" s="320" t="s">
        <v>23</v>
      </c>
      <c r="BFR56" s="320" t="s">
        <v>23</v>
      </c>
      <c r="BFS56" s="320" t="s">
        <v>23</v>
      </c>
      <c r="BFT56" s="320" t="s">
        <v>23</v>
      </c>
      <c r="BFU56" s="320" t="s">
        <v>23</v>
      </c>
      <c r="BFV56" s="320" t="s">
        <v>23</v>
      </c>
      <c r="BFW56" s="320" t="s">
        <v>23</v>
      </c>
      <c r="BFX56" s="320" t="s">
        <v>23</v>
      </c>
      <c r="BFY56" s="320" t="s">
        <v>23</v>
      </c>
      <c r="BFZ56" s="320" t="s">
        <v>23</v>
      </c>
      <c r="BGA56" s="320" t="s">
        <v>23</v>
      </c>
      <c r="BGB56" s="320" t="s">
        <v>23</v>
      </c>
      <c r="BGC56" s="320" t="s">
        <v>23</v>
      </c>
      <c r="BGD56" s="320" t="s">
        <v>23</v>
      </c>
      <c r="BGE56" s="320" t="s">
        <v>23</v>
      </c>
      <c r="BGF56" s="320" t="s">
        <v>23</v>
      </c>
      <c r="BGG56" s="320" t="s">
        <v>23</v>
      </c>
      <c r="BGH56" s="320" t="s">
        <v>23</v>
      </c>
      <c r="BGI56" s="320" t="s">
        <v>23</v>
      </c>
      <c r="BGJ56" s="320" t="s">
        <v>23</v>
      </c>
      <c r="BGK56" s="320" t="s">
        <v>23</v>
      </c>
      <c r="BGL56" s="320" t="s">
        <v>23</v>
      </c>
      <c r="BGM56" s="320" t="s">
        <v>23</v>
      </c>
      <c r="BGN56" s="320" t="s">
        <v>23</v>
      </c>
      <c r="BGO56" s="320" t="s">
        <v>23</v>
      </c>
      <c r="BGP56" s="320" t="s">
        <v>23</v>
      </c>
      <c r="BGQ56" s="320" t="s">
        <v>23</v>
      </c>
      <c r="BGR56" s="320" t="s">
        <v>23</v>
      </c>
      <c r="BGS56" s="320" t="s">
        <v>23</v>
      </c>
      <c r="BGT56" s="320" t="s">
        <v>23</v>
      </c>
      <c r="BGU56" s="320" t="s">
        <v>23</v>
      </c>
      <c r="BGV56" s="320" t="s">
        <v>23</v>
      </c>
      <c r="BGW56" s="320" t="s">
        <v>23</v>
      </c>
      <c r="BGX56" s="320" t="s">
        <v>23</v>
      </c>
      <c r="BGY56" s="320" t="s">
        <v>23</v>
      </c>
      <c r="BGZ56" s="320" t="s">
        <v>23</v>
      </c>
      <c r="BHA56" s="320" t="s">
        <v>23</v>
      </c>
      <c r="BHB56" s="320" t="s">
        <v>23</v>
      </c>
      <c r="BHC56" s="320" t="s">
        <v>23</v>
      </c>
      <c r="BHD56" s="320" t="s">
        <v>23</v>
      </c>
      <c r="BHE56" s="320" t="s">
        <v>23</v>
      </c>
      <c r="BHF56" s="320" t="s">
        <v>23</v>
      </c>
      <c r="BHG56" s="320" t="s">
        <v>23</v>
      </c>
      <c r="BHH56" s="320" t="s">
        <v>23</v>
      </c>
      <c r="BHI56" s="320" t="s">
        <v>23</v>
      </c>
      <c r="BHJ56" s="320" t="s">
        <v>23</v>
      </c>
      <c r="BHK56" s="320" t="s">
        <v>23</v>
      </c>
      <c r="BHL56" s="320" t="s">
        <v>23</v>
      </c>
      <c r="BHM56" s="320" t="s">
        <v>23</v>
      </c>
      <c r="BHN56" s="320" t="s">
        <v>23</v>
      </c>
      <c r="BHO56" s="320" t="s">
        <v>23</v>
      </c>
      <c r="BHP56" s="320" t="s">
        <v>23</v>
      </c>
      <c r="BHQ56" s="320" t="s">
        <v>23</v>
      </c>
      <c r="BHR56" s="320" t="s">
        <v>23</v>
      </c>
      <c r="BHS56" s="320" t="s">
        <v>23</v>
      </c>
      <c r="BHT56" s="320" t="s">
        <v>23</v>
      </c>
      <c r="BHU56" s="320" t="s">
        <v>23</v>
      </c>
      <c r="BHV56" s="320" t="s">
        <v>23</v>
      </c>
      <c r="BHW56" s="320" t="s">
        <v>23</v>
      </c>
      <c r="BHX56" s="320" t="s">
        <v>23</v>
      </c>
      <c r="BHY56" s="320" t="s">
        <v>23</v>
      </c>
      <c r="BHZ56" s="320" t="s">
        <v>23</v>
      </c>
      <c r="BIA56" s="320" t="s">
        <v>23</v>
      </c>
      <c r="BIB56" s="320" t="s">
        <v>23</v>
      </c>
      <c r="BIC56" s="320" t="s">
        <v>23</v>
      </c>
      <c r="BID56" s="320" t="s">
        <v>23</v>
      </c>
      <c r="BIE56" s="320" t="s">
        <v>23</v>
      </c>
      <c r="BIF56" s="320" t="s">
        <v>23</v>
      </c>
      <c r="BIG56" s="320" t="s">
        <v>23</v>
      </c>
      <c r="BIH56" s="320" t="s">
        <v>23</v>
      </c>
      <c r="BII56" s="320" t="s">
        <v>23</v>
      </c>
      <c r="BIJ56" s="320" t="s">
        <v>23</v>
      </c>
      <c r="BIK56" s="320" t="s">
        <v>23</v>
      </c>
      <c r="BIL56" s="320" t="s">
        <v>23</v>
      </c>
      <c r="BIM56" s="320" t="s">
        <v>23</v>
      </c>
      <c r="BIN56" s="320" t="s">
        <v>23</v>
      </c>
      <c r="BIO56" s="320" t="s">
        <v>23</v>
      </c>
      <c r="BIP56" s="320" t="s">
        <v>23</v>
      </c>
      <c r="BIQ56" s="320" t="s">
        <v>23</v>
      </c>
      <c r="BIR56" s="320" t="s">
        <v>23</v>
      </c>
      <c r="BIS56" s="320" t="s">
        <v>23</v>
      </c>
      <c r="BIT56" s="320" t="s">
        <v>23</v>
      </c>
      <c r="BIU56" s="320" t="s">
        <v>23</v>
      </c>
      <c r="BIV56" s="320" t="s">
        <v>23</v>
      </c>
      <c r="BIW56" s="320" t="s">
        <v>23</v>
      </c>
      <c r="BIX56" s="320" t="s">
        <v>23</v>
      </c>
      <c r="BIY56" s="320" t="s">
        <v>23</v>
      </c>
      <c r="BIZ56" s="320" t="s">
        <v>23</v>
      </c>
      <c r="BJA56" s="320" t="s">
        <v>23</v>
      </c>
      <c r="BJB56" s="320" t="s">
        <v>23</v>
      </c>
      <c r="BJC56" s="320" t="s">
        <v>23</v>
      </c>
      <c r="BJD56" s="320" t="s">
        <v>23</v>
      </c>
      <c r="BJE56" s="320" t="s">
        <v>23</v>
      </c>
      <c r="BJF56" s="320" t="s">
        <v>23</v>
      </c>
      <c r="BJG56" s="320" t="s">
        <v>23</v>
      </c>
      <c r="BJH56" s="320" t="s">
        <v>23</v>
      </c>
      <c r="BJI56" s="320" t="s">
        <v>23</v>
      </c>
      <c r="BJJ56" s="320" t="s">
        <v>23</v>
      </c>
      <c r="BJK56" s="320" t="s">
        <v>23</v>
      </c>
      <c r="BJL56" s="320" t="s">
        <v>23</v>
      </c>
      <c r="BJM56" s="320" t="s">
        <v>23</v>
      </c>
      <c r="BJN56" s="320" t="s">
        <v>23</v>
      </c>
      <c r="BJO56" s="320" t="s">
        <v>23</v>
      </c>
      <c r="BJP56" s="320" t="s">
        <v>23</v>
      </c>
      <c r="BJQ56" s="320" t="s">
        <v>23</v>
      </c>
      <c r="BJR56" s="320" t="s">
        <v>23</v>
      </c>
      <c r="BJS56" s="320" t="s">
        <v>23</v>
      </c>
      <c r="BJT56" s="320" t="s">
        <v>23</v>
      </c>
      <c r="BJU56" s="320" t="s">
        <v>23</v>
      </c>
      <c r="BJV56" s="320" t="s">
        <v>23</v>
      </c>
      <c r="BJW56" s="320" t="s">
        <v>23</v>
      </c>
      <c r="BJX56" s="320" t="s">
        <v>23</v>
      </c>
      <c r="BJY56" s="320" t="s">
        <v>23</v>
      </c>
      <c r="BJZ56" s="320" t="s">
        <v>23</v>
      </c>
      <c r="BKA56" s="320" t="s">
        <v>23</v>
      </c>
      <c r="BKB56" s="320" t="s">
        <v>23</v>
      </c>
      <c r="BKC56" s="320" t="s">
        <v>23</v>
      </c>
      <c r="BKD56" s="320" t="s">
        <v>23</v>
      </c>
      <c r="BKE56" s="320" t="s">
        <v>23</v>
      </c>
      <c r="BKF56" s="320" t="s">
        <v>23</v>
      </c>
      <c r="BKG56" s="320" t="s">
        <v>23</v>
      </c>
      <c r="BKH56" s="320" t="s">
        <v>23</v>
      </c>
      <c r="BKI56" s="320" t="s">
        <v>23</v>
      </c>
      <c r="BKJ56" s="320" t="s">
        <v>23</v>
      </c>
      <c r="BKK56" s="320" t="s">
        <v>23</v>
      </c>
      <c r="BKL56" s="320" t="s">
        <v>23</v>
      </c>
      <c r="BKM56" s="320" t="s">
        <v>23</v>
      </c>
      <c r="BKN56" s="320" t="s">
        <v>23</v>
      </c>
      <c r="BKO56" s="320" t="s">
        <v>23</v>
      </c>
      <c r="BKP56" s="320" t="s">
        <v>23</v>
      </c>
      <c r="BKQ56" s="320" t="s">
        <v>23</v>
      </c>
      <c r="BKR56" s="320" t="s">
        <v>23</v>
      </c>
      <c r="BKS56" s="320" t="s">
        <v>23</v>
      </c>
      <c r="BKT56" s="320" t="s">
        <v>23</v>
      </c>
      <c r="BKU56" s="320" t="s">
        <v>23</v>
      </c>
      <c r="BKV56" s="320" t="s">
        <v>23</v>
      </c>
      <c r="BKW56" s="320" t="s">
        <v>23</v>
      </c>
      <c r="BKX56" s="320" t="s">
        <v>23</v>
      </c>
      <c r="BKY56" s="320" t="s">
        <v>23</v>
      </c>
      <c r="BKZ56" s="320" t="s">
        <v>23</v>
      </c>
      <c r="BLA56" s="320" t="s">
        <v>23</v>
      </c>
      <c r="BLB56" s="320" t="s">
        <v>23</v>
      </c>
      <c r="BLC56" s="320" t="s">
        <v>23</v>
      </c>
      <c r="BLD56" s="320" t="s">
        <v>23</v>
      </c>
      <c r="BLE56" s="320" t="s">
        <v>23</v>
      </c>
      <c r="BLF56" s="320" t="s">
        <v>23</v>
      </c>
      <c r="BLG56" s="320" t="s">
        <v>23</v>
      </c>
      <c r="BLH56" s="320" t="s">
        <v>23</v>
      </c>
      <c r="BLI56" s="320" t="s">
        <v>23</v>
      </c>
      <c r="BLJ56" s="320" t="s">
        <v>23</v>
      </c>
      <c r="BLK56" s="320" t="s">
        <v>23</v>
      </c>
      <c r="BLL56" s="320" t="s">
        <v>23</v>
      </c>
      <c r="BLM56" s="320" t="s">
        <v>23</v>
      </c>
      <c r="BLN56" s="320" t="s">
        <v>23</v>
      </c>
      <c r="BLO56" s="320" t="s">
        <v>23</v>
      </c>
      <c r="BLP56" s="320" t="s">
        <v>23</v>
      </c>
      <c r="BLQ56" s="320" t="s">
        <v>23</v>
      </c>
      <c r="BLR56" s="320" t="s">
        <v>23</v>
      </c>
      <c r="BLS56" s="320" t="s">
        <v>23</v>
      </c>
      <c r="BLT56" s="320" t="s">
        <v>23</v>
      </c>
      <c r="BLU56" s="320" t="s">
        <v>23</v>
      </c>
      <c r="BLV56" s="320" t="s">
        <v>23</v>
      </c>
      <c r="BLW56" s="320" t="s">
        <v>23</v>
      </c>
      <c r="BLX56" s="320" t="s">
        <v>23</v>
      </c>
      <c r="BLY56" s="320" t="s">
        <v>23</v>
      </c>
      <c r="BLZ56" s="320" t="s">
        <v>23</v>
      </c>
      <c r="BMA56" s="320" t="s">
        <v>23</v>
      </c>
      <c r="BMB56" s="320" t="s">
        <v>23</v>
      </c>
      <c r="BMC56" s="320" t="s">
        <v>23</v>
      </c>
      <c r="BMD56" s="320" t="s">
        <v>23</v>
      </c>
      <c r="BME56" s="320" t="s">
        <v>23</v>
      </c>
      <c r="BMF56" s="320" t="s">
        <v>23</v>
      </c>
      <c r="BMG56" s="320" t="s">
        <v>23</v>
      </c>
      <c r="BMH56" s="320" t="s">
        <v>23</v>
      </c>
      <c r="BMI56" s="320" t="s">
        <v>23</v>
      </c>
      <c r="BMJ56" s="320" t="s">
        <v>23</v>
      </c>
      <c r="BMK56" s="320" t="s">
        <v>23</v>
      </c>
      <c r="BML56" s="320" t="s">
        <v>23</v>
      </c>
      <c r="BMM56" s="320" t="s">
        <v>23</v>
      </c>
      <c r="BMN56" s="320" t="s">
        <v>23</v>
      </c>
      <c r="BMO56" s="320" t="s">
        <v>23</v>
      </c>
      <c r="BMP56" s="320" t="s">
        <v>23</v>
      </c>
      <c r="BMQ56" s="320" t="s">
        <v>23</v>
      </c>
      <c r="BMR56" s="320" t="s">
        <v>23</v>
      </c>
      <c r="BMS56" s="320" t="s">
        <v>23</v>
      </c>
      <c r="BMT56" s="320" t="s">
        <v>23</v>
      </c>
      <c r="BMU56" s="320" t="s">
        <v>23</v>
      </c>
      <c r="BMV56" s="320" t="s">
        <v>23</v>
      </c>
      <c r="BMW56" s="320" t="s">
        <v>23</v>
      </c>
      <c r="BMX56" s="320" t="s">
        <v>23</v>
      </c>
      <c r="BMY56" s="320" t="s">
        <v>23</v>
      </c>
      <c r="BMZ56" s="320" t="s">
        <v>23</v>
      </c>
      <c r="BNA56" s="320" t="s">
        <v>23</v>
      </c>
      <c r="BNB56" s="320" t="s">
        <v>23</v>
      </c>
      <c r="BNC56" s="320" t="s">
        <v>23</v>
      </c>
      <c r="BND56" s="320" t="s">
        <v>23</v>
      </c>
      <c r="BNE56" s="320" t="s">
        <v>23</v>
      </c>
      <c r="BNF56" s="320" t="s">
        <v>23</v>
      </c>
      <c r="BNG56" s="320" t="s">
        <v>23</v>
      </c>
      <c r="BNH56" s="320" t="s">
        <v>23</v>
      </c>
      <c r="BNI56" s="320" t="s">
        <v>23</v>
      </c>
      <c r="BNJ56" s="320" t="s">
        <v>23</v>
      </c>
      <c r="BNK56" s="320" t="s">
        <v>23</v>
      </c>
      <c r="BNL56" s="320" t="s">
        <v>23</v>
      </c>
      <c r="BNM56" s="320" t="s">
        <v>23</v>
      </c>
      <c r="BNN56" s="320" t="s">
        <v>23</v>
      </c>
      <c r="BNO56" s="320" t="s">
        <v>23</v>
      </c>
      <c r="BNP56" s="320" t="s">
        <v>23</v>
      </c>
      <c r="BNQ56" s="320" t="s">
        <v>23</v>
      </c>
      <c r="BNR56" s="320" t="s">
        <v>23</v>
      </c>
      <c r="BNS56" s="320" t="s">
        <v>23</v>
      </c>
      <c r="BNT56" s="320" t="s">
        <v>23</v>
      </c>
      <c r="BNU56" s="320" t="s">
        <v>23</v>
      </c>
      <c r="BNV56" s="320" t="s">
        <v>23</v>
      </c>
      <c r="BNW56" s="320" t="s">
        <v>23</v>
      </c>
      <c r="BNX56" s="320" t="s">
        <v>23</v>
      </c>
      <c r="BNY56" s="320" t="s">
        <v>23</v>
      </c>
      <c r="BNZ56" s="320" t="s">
        <v>23</v>
      </c>
      <c r="BOA56" s="320" t="s">
        <v>23</v>
      </c>
      <c r="BOB56" s="320" t="s">
        <v>23</v>
      </c>
      <c r="BOC56" s="320" t="s">
        <v>23</v>
      </c>
      <c r="BOD56" s="320" t="s">
        <v>23</v>
      </c>
      <c r="BOE56" s="320" t="s">
        <v>23</v>
      </c>
      <c r="BOF56" s="320" t="s">
        <v>23</v>
      </c>
      <c r="BOG56" s="320" t="s">
        <v>23</v>
      </c>
      <c r="BOH56" s="320" t="s">
        <v>23</v>
      </c>
      <c r="BOI56" s="320" t="s">
        <v>23</v>
      </c>
      <c r="BOJ56" s="320" t="s">
        <v>23</v>
      </c>
      <c r="BOK56" s="320" t="s">
        <v>23</v>
      </c>
      <c r="BOL56" s="320" t="s">
        <v>23</v>
      </c>
      <c r="BOM56" s="320" t="s">
        <v>23</v>
      </c>
      <c r="BON56" s="320" t="s">
        <v>23</v>
      </c>
      <c r="BOO56" s="320" t="s">
        <v>23</v>
      </c>
      <c r="BOP56" s="320" t="s">
        <v>23</v>
      </c>
      <c r="BOQ56" s="320" t="s">
        <v>23</v>
      </c>
      <c r="BOR56" s="320" t="s">
        <v>23</v>
      </c>
      <c r="BOS56" s="320" t="s">
        <v>23</v>
      </c>
      <c r="BOT56" s="320" t="s">
        <v>23</v>
      </c>
      <c r="BOU56" s="320" t="s">
        <v>23</v>
      </c>
      <c r="BOV56" s="320" t="s">
        <v>23</v>
      </c>
      <c r="BOW56" s="320" t="s">
        <v>23</v>
      </c>
      <c r="BOX56" s="320" t="s">
        <v>23</v>
      </c>
      <c r="BOY56" s="320" t="s">
        <v>23</v>
      </c>
      <c r="BOZ56" s="320" t="s">
        <v>23</v>
      </c>
      <c r="BPA56" s="320" t="s">
        <v>23</v>
      </c>
      <c r="BPB56" s="320" t="s">
        <v>23</v>
      </c>
      <c r="BPC56" s="320" t="s">
        <v>23</v>
      </c>
      <c r="BPD56" s="320" t="s">
        <v>23</v>
      </c>
      <c r="BPE56" s="320" t="s">
        <v>23</v>
      </c>
      <c r="BPF56" s="320" t="s">
        <v>23</v>
      </c>
      <c r="BPG56" s="320" t="s">
        <v>23</v>
      </c>
      <c r="BPH56" s="320" t="s">
        <v>23</v>
      </c>
      <c r="BPI56" s="320" t="s">
        <v>23</v>
      </c>
      <c r="BPJ56" s="320" t="s">
        <v>23</v>
      </c>
      <c r="BPK56" s="320" t="s">
        <v>23</v>
      </c>
      <c r="BPL56" s="320" t="s">
        <v>23</v>
      </c>
      <c r="BPM56" s="320" t="s">
        <v>23</v>
      </c>
      <c r="BPN56" s="320" t="s">
        <v>23</v>
      </c>
      <c r="BPO56" s="320" t="s">
        <v>23</v>
      </c>
      <c r="BPP56" s="320" t="s">
        <v>23</v>
      </c>
      <c r="BPQ56" s="320" t="s">
        <v>23</v>
      </c>
      <c r="BPR56" s="320" t="s">
        <v>23</v>
      </c>
      <c r="BPS56" s="320" t="s">
        <v>23</v>
      </c>
      <c r="BPT56" s="320" t="s">
        <v>23</v>
      </c>
      <c r="BPU56" s="320" t="s">
        <v>23</v>
      </c>
      <c r="BPV56" s="320" t="s">
        <v>23</v>
      </c>
      <c r="BPW56" s="320" t="s">
        <v>23</v>
      </c>
      <c r="BPX56" s="320" t="s">
        <v>23</v>
      </c>
      <c r="BPY56" s="320" t="s">
        <v>23</v>
      </c>
      <c r="BPZ56" s="320" t="s">
        <v>23</v>
      </c>
      <c r="BQA56" s="320" t="s">
        <v>23</v>
      </c>
      <c r="BQB56" s="320" t="s">
        <v>23</v>
      </c>
      <c r="BQC56" s="320" t="s">
        <v>23</v>
      </c>
      <c r="BQD56" s="320" t="s">
        <v>23</v>
      </c>
      <c r="BQE56" s="320" t="s">
        <v>23</v>
      </c>
      <c r="BQF56" s="320" t="s">
        <v>23</v>
      </c>
      <c r="BQG56" s="320" t="s">
        <v>23</v>
      </c>
      <c r="BQH56" s="320" t="s">
        <v>23</v>
      </c>
      <c r="BQI56" s="320" t="s">
        <v>23</v>
      </c>
      <c r="BQJ56" s="320" t="s">
        <v>23</v>
      </c>
      <c r="BQK56" s="320" t="s">
        <v>23</v>
      </c>
      <c r="BQL56" s="320" t="s">
        <v>23</v>
      </c>
      <c r="BQM56" s="320" t="s">
        <v>23</v>
      </c>
      <c r="BQN56" s="320" t="s">
        <v>23</v>
      </c>
      <c r="BQO56" s="320" t="s">
        <v>23</v>
      </c>
      <c r="BQP56" s="320" t="s">
        <v>23</v>
      </c>
      <c r="BQQ56" s="320" t="s">
        <v>23</v>
      </c>
      <c r="BQR56" s="320" t="s">
        <v>23</v>
      </c>
      <c r="BQS56" s="320" t="s">
        <v>23</v>
      </c>
      <c r="BQT56" s="320" t="s">
        <v>23</v>
      </c>
      <c r="BQU56" s="320" t="s">
        <v>23</v>
      </c>
      <c r="BQV56" s="320" t="s">
        <v>23</v>
      </c>
      <c r="BQW56" s="320" t="s">
        <v>23</v>
      </c>
      <c r="BQX56" s="320" t="s">
        <v>23</v>
      </c>
      <c r="BQY56" s="320" t="s">
        <v>23</v>
      </c>
      <c r="BQZ56" s="320" t="s">
        <v>23</v>
      </c>
      <c r="BRA56" s="320" t="s">
        <v>23</v>
      </c>
      <c r="BRB56" s="320" t="s">
        <v>23</v>
      </c>
      <c r="BRC56" s="320" t="s">
        <v>23</v>
      </c>
      <c r="BRD56" s="320" t="s">
        <v>23</v>
      </c>
      <c r="BRE56" s="320" t="s">
        <v>23</v>
      </c>
      <c r="BRF56" s="320" t="s">
        <v>23</v>
      </c>
      <c r="BRG56" s="320" t="s">
        <v>23</v>
      </c>
      <c r="BRH56" s="320" t="s">
        <v>23</v>
      </c>
      <c r="BRI56" s="320" t="s">
        <v>23</v>
      </c>
      <c r="BRJ56" s="320" t="s">
        <v>23</v>
      </c>
      <c r="BRK56" s="320" t="s">
        <v>23</v>
      </c>
      <c r="BRL56" s="320" t="s">
        <v>23</v>
      </c>
      <c r="BRM56" s="320" t="s">
        <v>23</v>
      </c>
      <c r="BRN56" s="320" t="s">
        <v>23</v>
      </c>
      <c r="BRO56" s="320" t="s">
        <v>23</v>
      </c>
      <c r="BRP56" s="320" t="s">
        <v>23</v>
      </c>
      <c r="BRQ56" s="320" t="s">
        <v>23</v>
      </c>
      <c r="BRR56" s="320" t="s">
        <v>23</v>
      </c>
      <c r="BRS56" s="320" t="s">
        <v>23</v>
      </c>
      <c r="BRT56" s="320" t="s">
        <v>23</v>
      </c>
      <c r="BRU56" s="320" t="s">
        <v>23</v>
      </c>
      <c r="BRV56" s="320" t="s">
        <v>23</v>
      </c>
      <c r="BRW56" s="320" t="s">
        <v>23</v>
      </c>
      <c r="BRX56" s="320" t="s">
        <v>23</v>
      </c>
      <c r="BRY56" s="320" t="s">
        <v>23</v>
      </c>
      <c r="BRZ56" s="320" t="s">
        <v>23</v>
      </c>
      <c r="BSA56" s="320" t="s">
        <v>23</v>
      </c>
      <c r="BSB56" s="320" t="s">
        <v>23</v>
      </c>
      <c r="BSC56" s="320" t="s">
        <v>23</v>
      </c>
      <c r="BSD56" s="320" t="s">
        <v>23</v>
      </c>
      <c r="BSE56" s="320" t="s">
        <v>23</v>
      </c>
      <c r="BSF56" s="320" t="s">
        <v>23</v>
      </c>
      <c r="BSG56" s="320" t="s">
        <v>23</v>
      </c>
      <c r="BSH56" s="320" t="s">
        <v>23</v>
      </c>
      <c r="BSI56" s="320" t="s">
        <v>23</v>
      </c>
      <c r="BSJ56" s="320" t="s">
        <v>23</v>
      </c>
      <c r="BSK56" s="320" t="s">
        <v>23</v>
      </c>
      <c r="BSL56" s="320" t="s">
        <v>23</v>
      </c>
      <c r="BSM56" s="320" t="s">
        <v>23</v>
      </c>
      <c r="BSN56" s="320" t="s">
        <v>23</v>
      </c>
      <c r="BSO56" s="320" t="s">
        <v>23</v>
      </c>
      <c r="BSP56" s="320" t="s">
        <v>23</v>
      </c>
      <c r="BSQ56" s="320" t="s">
        <v>23</v>
      </c>
      <c r="BSR56" s="320" t="s">
        <v>23</v>
      </c>
      <c r="BSS56" s="320" t="s">
        <v>23</v>
      </c>
      <c r="BST56" s="320" t="s">
        <v>23</v>
      </c>
      <c r="BSU56" s="320" t="s">
        <v>23</v>
      </c>
      <c r="BSV56" s="320" t="s">
        <v>23</v>
      </c>
      <c r="BSW56" s="320" t="s">
        <v>23</v>
      </c>
      <c r="BSX56" s="320" t="s">
        <v>23</v>
      </c>
      <c r="BSY56" s="320" t="s">
        <v>23</v>
      </c>
      <c r="BSZ56" s="320" t="s">
        <v>23</v>
      </c>
      <c r="BTA56" s="320" t="s">
        <v>23</v>
      </c>
      <c r="BTB56" s="320" t="s">
        <v>23</v>
      </c>
      <c r="BTC56" s="320" t="s">
        <v>23</v>
      </c>
      <c r="BTD56" s="320" t="s">
        <v>23</v>
      </c>
      <c r="BTE56" s="320" t="s">
        <v>23</v>
      </c>
      <c r="BTF56" s="320" t="s">
        <v>23</v>
      </c>
      <c r="BTG56" s="320" t="s">
        <v>23</v>
      </c>
      <c r="BTH56" s="320" t="s">
        <v>23</v>
      </c>
      <c r="BTI56" s="320" t="s">
        <v>23</v>
      </c>
      <c r="BTJ56" s="320" t="s">
        <v>23</v>
      </c>
      <c r="BTK56" s="320" t="s">
        <v>23</v>
      </c>
      <c r="BTL56" s="320" t="s">
        <v>23</v>
      </c>
      <c r="BTM56" s="320" t="s">
        <v>23</v>
      </c>
      <c r="BTN56" s="320" t="s">
        <v>23</v>
      </c>
      <c r="BTO56" s="320" t="s">
        <v>23</v>
      </c>
      <c r="BTP56" s="320" t="s">
        <v>23</v>
      </c>
      <c r="BTQ56" s="320" t="s">
        <v>23</v>
      </c>
      <c r="BTR56" s="320" t="s">
        <v>23</v>
      </c>
      <c r="BTS56" s="320" t="s">
        <v>23</v>
      </c>
      <c r="BTT56" s="320" t="s">
        <v>23</v>
      </c>
      <c r="BTU56" s="320" t="s">
        <v>23</v>
      </c>
      <c r="BTV56" s="320" t="s">
        <v>23</v>
      </c>
      <c r="BTW56" s="320" t="s">
        <v>23</v>
      </c>
      <c r="BTX56" s="320" t="s">
        <v>23</v>
      </c>
      <c r="BTY56" s="320" t="s">
        <v>23</v>
      </c>
      <c r="BTZ56" s="320" t="s">
        <v>23</v>
      </c>
      <c r="BUA56" s="320" t="s">
        <v>23</v>
      </c>
      <c r="BUB56" s="320" t="s">
        <v>23</v>
      </c>
      <c r="BUC56" s="320" t="s">
        <v>23</v>
      </c>
      <c r="BUD56" s="320" t="s">
        <v>23</v>
      </c>
      <c r="BUE56" s="320" t="s">
        <v>23</v>
      </c>
      <c r="BUF56" s="320" t="s">
        <v>23</v>
      </c>
      <c r="BUG56" s="320" t="s">
        <v>23</v>
      </c>
      <c r="BUH56" s="320" t="s">
        <v>23</v>
      </c>
      <c r="BUI56" s="320" t="s">
        <v>23</v>
      </c>
      <c r="BUJ56" s="320" t="s">
        <v>23</v>
      </c>
      <c r="BUK56" s="320" t="s">
        <v>23</v>
      </c>
      <c r="BUL56" s="320" t="s">
        <v>23</v>
      </c>
      <c r="BUM56" s="320" t="s">
        <v>23</v>
      </c>
      <c r="BUN56" s="320" t="s">
        <v>23</v>
      </c>
      <c r="BUO56" s="320" t="s">
        <v>23</v>
      </c>
      <c r="BUP56" s="320" t="s">
        <v>23</v>
      </c>
      <c r="BUQ56" s="320" t="s">
        <v>23</v>
      </c>
      <c r="BUR56" s="320" t="s">
        <v>23</v>
      </c>
      <c r="BUS56" s="320" t="s">
        <v>23</v>
      </c>
      <c r="BUT56" s="320" t="s">
        <v>23</v>
      </c>
      <c r="BUU56" s="320" t="s">
        <v>23</v>
      </c>
      <c r="BUV56" s="320" t="s">
        <v>23</v>
      </c>
      <c r="BUW56" s="320" t="s">
        <v>23</v>
      </c>
      <c r="BUX56" s="320" t="s">
        <v>23</v>
      </c>
      <c r="BUY56" s="320" t="s">
        <v>23</v>
      </c>
      <c r="BUZ56" s="320" t="s">
        <v>23</v>
      </c>
      <c r="BVA56" s="320" t="s">
        <v>23</v>
      </c>
      <c r="BVB56" s="320" t="s">
        <v>23</v>
      </c>
      <c r="BVC56" s="320" t="s">
        <v>23</v>
      </c>
      <c r="BVD56" s="320" t="s">
        <v>23</v>
      </c>
      <c r="BVE56" s="320" t="s">
        <v>23</v>
      </c>
      <c r="BVF56" s="320" t="s">
        <v>23</v>
      </c>
      <c r="BVG56" s="320" t="s">
        <v>23</v>
      </c>
      <c r="BVH56" s="320" t="s">
        <v>23</v>
      </c>
      <c r="BVI56" s="320" t="s">
        <v>23</v>
      </c>
      <c r="BVJ56" s="320" t="s">
        <v>23</v>
      </c>
      <c r="BVK56" s="320" t="s">
        <v>23</v>
      </c>
      <c r="BVL56" s="320" t="s">
        <v>23</v>
      </c>
      <c r="BVM56" s="320" t="s">
        <v>23</v>
      </c>
      <c r="BVN56" s="320" t="s">
        <v>23</v>
      </c>
      <c r="BVO56" s="320" t="s">
        <v>23</v>
      </c>
      <c r="BVP56" s="320" t="s">
        <v>23</v>
      </c>
      <c r="BVQ56" s="320" t="s">
        <v>23</v>
      </c>
      <c r="BVR56" s="320" t="s">
        <v>23</v>
      </c>
      <c r="BVS56" s="320" t="s">
        <v>23</v>
      </c>
      <c r="BVT56" s="320" t="s">
        <v>23</v>
      </c>
      <c r="BVU56" s="320" t="s">
        <v>23</v>
      </c>
      <c r="BVV56" s="320" t="s">
        <v>23</v>
      </c>
      <c r="BVW56" s="320" t="s">
        <v>23</v>
      </c>
      <c r="BVX56" s="320" t="s">
        <v>23</v>
      </c>
      <c r="BVY56" s="320" t="s">
        <v>23</v>
      </c>
      <c r="BVZ56" s="320" t="s">
        <v>23</v>
      </c>
      <c r="BWA56" s="320" t="s">
        <v>23</v>
      </c>
      <c r="BWB56" s="320" t="s">
        <v>23</v>
      </c>
      <c r="BWC56" s="320" t="s">
        <v>23</v>
      </c>
      <c r="BWD56" s="320" t="s">
        <v>23</v>
      </c>
      <c r="BWE56" s="320" t="s">
        <v>23</v>
      </c>
      <c r="BWF56" s="320" t="s">
        <v>23</v>
      </c>
      <c r="BWG56" s="320" t="s">
        <v>23</v>
      </c>
      <c r="BWH56" s="320" t="s">
        <v>23</v>
      </c>
      <c r="BWI56" s="320" t="s">
        <v>23</v>
      </c>
      <c r="BWJ56" s="320" t="s">
        <v>23</v>
      </c>
      <c r="BWK56" s="320" t="s">
        <v>23</v>
      </c>
      <c r="BWL56" s="320" t="s">
        <v>23</v>
      </c>
      <c r="BWM56" s="320" t="s">
        <v>23</v>
      </c>
      <c r="BWN56" s="320" t="s">
        <v>23</v>
      </c>
      <c r="BWO56" s="320" t="s">
        <v>23</v>
      </c>
      <c r="BWP56" s="320" t="s">
        <v>23</v>
      </c>
      <c r="BWQ56" s="320" t="s">
        <v>23</v>
      </c>
      <c r="BWR56" s="320" t="s">
        <v>23</v>
      </c>
      <c r="BWS56" s="320" t="s">
        <v>23</v>
      </c>
      <c r="BWT56" s="320" t="s">
        <v>23</v>
      </c>
      <c r="BWU56" s="320" t="s">
        <v>23</v>
      </c>
      <c r="BWV56" s="320" t="s">
        <v>23</v>
      </c>
      <c r="BWW56" s="320" t="s">
        <v>23</v>
      </c>
      <c r="BWX56" s="320" t="s">
        <v>23</v>
      </c>
      <c r="BWY56" s="320" t="s">
        <v>23</v>
      </c>
      <c r="BWZ56" s="320" t="s">
        <v>23</v>
      </c>
      <c r="BXA56" s="320" t="s">
        <v>23</v>
      </c>
      <c r="BXB56" s="320" t="s">
        <v>23</v>
      </c>
      <c r="BXC56" s="320" t="s">
        <v>23</v>
      </c>
      <c r="BXD56" s="320" t="s">
        <v>23</v>
      </c>
      <c r="BXE56" s="320" t="s">
        <v>23</v>
      </c>
      <c r="BXF56" s="320" t="s">
        <v>23</v>
      </c>
      <c r="BXG56" s="320" t="s">
        <v>23</v>
      </c>
      <c r="BXH56" s="320" t="s">
        <v>23</v>
      </c>
      <c r="BXI56" s="320" t="s">
        <v>23</v>
      </c>
      <c r="BXJ56" s="320" t="s">
        <v>23</v>
      </c>
      <c r="BXK56" s="320" t="s">
        <v>23</v>
      </c>
      <c r="BXL56" s="320" t="s">
        <v>23</v>
      </c>
      <c r="BXM56" s="320" t="s">
        <v>23</v>
      </c>
      <c r="BXN56" s="320" t="s">
        <v>23</v>
      </c>
      <c r="BXO56" s="320" t="s">
        <v>23</v>
      </c>
      <c r="BXP56" s="320" t="s">
        <v>23</v>
      </c>
      <c r="BXQ56" s="320" t="s">
        <v>23</v>
      </c>
      <c r="BXR56" s="320" t="s">
        <v>23</v>
      </c>
      <c r="BXS56" s="320" t="s">
        <v>23</v>
      </c>
      <c r="BXT56" s="320" t="s">
        <v>23</v>
      </c>
      <c r="BXU56" s="320" t="s">
        <v>23</v>
      </c>
      <c r="BXV56" s="320" t="s">
        <v>23</v>
      </c>
      <c r="BXW56" s="320" t="s">
        <v>23</v>
      </c>
      <c r="BXX56" s="320" t="s">
        <v>23</v>
      </c>
      <c r="BXY56" s="320" t="s">
        <v>23</v>
      </c>
      <c r="BXZ56" s="320" t="s">
        <v>23</v>
      </c>
      <c r="BYA56" s="320" t="s">
        <v>23</v>
      </c>
      <c r="BYB56" s="320" t="s">
        <v>23</v>
      </c>
      <c r="BYC56" s="320" t="s">
        <v>23</v>
      </c>
      <c r="BYD56" s="320" t="s">
        <v>23</v>
      </c>
      <c r="BYE56" s="320" t="s">
        <v>23</v>
      </c>
      <c r="BYF56" s="320" t="s">
        <v>23</v>
      </c>
      <c r="BYG56" s="320" t="s">
        <v>23</v>
      </c>
      <c r="BYH56" s="320" t="s">
        <v>23</v>
      </c>
      <c r="BYI56" s="320" t="s">
        <v>23</v>
      </c>
      <c r="BYJ56" s="320" t="s">
        <v>23</v>
      </c>
      <c r="BYK56" s="320" t="s">
        <v>23</v>
      </c>
      <c r="BYL56" s="320" t="s">
        <v>23</v>
      </c>
      <c r="BYM56" s="320" t="s">
        <v>23</v>
      </c>
      <c r="BYN56" s="320" t="s">
        <v>23</v>
      </c>
      <c r="BYO56" s="320" t="s">
        <v>23</v>
      </c>
      <c r="BYP56" s="320" t="s">
        <v>23</v>
      </c>
      <c r="BYQ56" s="320" t="s">
        <v>23</v>
      </c>
      <c r="BYR56" s="320" t="s">
        <v>23</v>
      </c>
      <c r="BYS56" s="320" t="s">
        <v>23</v>
      </c>
      <c r="BYT56" s="320" t="s">
        <v>23</v>
      </c>
      <c r="BYU56" s="320" t="s">
        <v>23</v>
      </c>
      <c r="BYV56" s="320" t="s">
        <v>23</v>
      </c>
      <c r="BYW56" s="320" t="s">
        <v>23</v>
      </c>
      <c r="BYX56" s="320" t="s">
        <v>23</v>
      </c>
      <c r="BYY56" s="320" t="s">
        <v>23</v>
      </c>
      <c r="BYZ56" s="320" t="s">
        <v>23</v>
      </c>
      <c r="BZA56" s="320" t="s">
        <v>23</v>
      </c>
      <c r="BZB56" s="320" t="s">
        <v>23</v>
      </c>
      <c r="BZC56" s="320" t="s">
        <v>23</v>
      </c>
      <c r="BZD56" s="320" t="s">
        <v>23</v>
      </c>
      <c r="BZE56" s="320" t="s">
        <v>23</v>
      </c>
      <c r="BZF56" s="320" t="s">
        <v>23</v>
      </c>
      <c r="BZG56" s="320" t="s">
        <v>23</v>
      </c>
      <c r="BZH56" s="320" t="s">
        <v>23</v>
      </c>
      <c r="BZI56" s="320" t="s">
        <v>23</v>
      </c>
      <c r="BZJ56" s="320" t="s">
        <v>23</v>
      </c>
      <c r="BZK56" s="320" t="s">
        <v>23</v>
      </c>
      <c r="BZL56" s="320" t="s">
        <v>23</v>
      </c>
      <c r="BZM56" s="320" t="s">
        <v>23</v>
      </c>
      <c r="BZN56" s="320" t="s">
        <v>23</v>
      </c>
      <c r="BZO56" s="320" t="s">
        <v>23</v>
      </c>
      <c r="BZP56" s="320" t="s">
        <v>23</v>
      </c>
      <c r="BZQ56" s="320" t="s">
        <v>23</v>
      </c>
      <c r="BZR56" s="320" t="s">
        <v>23</v>
      </c>
      <c r="BZS56" s="320" t="s">
        <v>23</v>
      </c>
      <c r="BZT56" s="320" t="s">
        <v>23</v>
      </c>
      <c r="BZU56" s="320" t="s">
        <v>23</v>
      </c>
      <c r="BZV56" s="320" t="s">
        <v>23</v>
      </c>
      <c r="BZW56" s="320" t="s">
        <v>23</v>
      </c>
      <c r="BZX56" s="320" t="s">
        <v>23</v>
      </c>
      <c r="BZY56" s="320" t="s">
        <v>23</v>
      </c>
      <c r="BZZ56" s="320" t="s">
        <v>23</v>
      </c>
      <c r="CAA56" s="320" t="s">
        <v>23</v>
      </c>
      <c r="CAB56" s="320" t="s">
        <v>23</v>
      </c>
      <c r="CAC56" s="320" t="s">
        <v>23</v>
      </c>
      <c r="CAD56" s="320" t="s">
        <v>23</v>
      </c>
      <c r="CAE56" s="320" t="s">
        <v>23</v>
      </c>
      <c r="CAF56" s="320" t="s">
        <v>23</v>
      </c>
      <c r="CAG56" s="320" t="s">
        <v>23</v>
      </c>
      <c r="CAH56" s="320" t="s">
        <v>23</v>
      </c>
      <c r="CAI56" s="320" t="s">
        <v>23</v>
      </c>
      <c r="CAJ56" s="320" t="s">
        <v>23</v>
      </c>
      <c r="CAK56" s="320" t="s">
        <v>23</v>
      </c>
      <c r="CAL56" s="320" t="s">
        <v>23</v>
      </c>
      <c r="CAM56" s="320" t="s">
        <v>23</v>
      </c>
      <c r="CAN56" s="320" t="s">
        <v>23</v>
      </c>
      <c r="CAO56" s="320" t="s">
        <v>23</v>
      </c>
      <c r="CAP56" s="320" t="s">
        <v>23</v>
      </c>
      <c r="CAQ56" s="320" t="s">
        <v>23</v>
      </c>
      <c r="CAR56" s="320" t="s">
        <v>23</v>
      </c>
      <c r="CAS56" s="320" t="s">
        <v>23</v>
      </c>
      <c r="CAT56" s="320" t="s">
        <v>23</v>
      </c>
      <c r="CAU56" s="320" t="s">
        <v>23</v>
      </c>
      <c r="CAV56" s="320" t="s">
        <v>23</v>
      </c>
      <c r="CAW56" s="320" t="s">
        <v>23</v>
      </c>
      <c r="CAX56" s="320" t="s">
        <v>23</v>
      </c>
      <c r="CAY56" s="320" t="s">
        <v>23</v>
      </c>
      <c r="CAZ56" s="320" t="s">
        <v>23</v>
      </c>
      <c r="CBA56" s="320" t="s">
        <v>23</v>
      </c>
      <c r="CBB56" s="320" t="s">
        <v>23</v>
      </c>
      <c r="CBC56" s="320" t="s">
        <v>23</v>
      </c>
      <c r="CBD56" s="320" t="s">
        <v>23</v>
      </c>
      <c r="CBE56" s="320" t="s">
        <v>23</v>
      </c>
      <c r="CBF56" s="320" t="s">
        <v>23</v>
      </c>
      <c r="CBG56" s="320" t="s">
        <v>23</v>
      </c>
      <c r="CBH56" s="320" t="s">
        <v>23</v>
      </c>
      <c r="CBI56" s="320" t="s">
        <v>23</v>
      </c>
      <c r="CBJ56" s="320" t="s">
        <v>23</v>
      </c>
      <c r="CBK56" s="320" t="s">
        <v>23</v>
      </c>
      <c r="CBL56" s="320" t="s">
        <v>23</v>
      </c>
      <c r="CBM56" s="320" t="s">
        <v>23</v>
      </c>
      <c r="CBN56" s="320" t="s">
        <v>23</v>
      </c>
      <c r="CBO56" s="320" t="s">
        <v>23</v>
      </c>
      <c r="CBP56" s="320" t="s">
        <v>23</v>
      </c>
      <c r="CBQ56" s="320" t="s">
        <v>23</v>
      </c>
      <c r="CBR56" s="320" t="s">
        <v>23</v>
      </c>
      <c r="CBS56" s="320" t="s">
        <v>23</v>
      </c>
      <c r="CBT56" s="320" t="s">
        <v>23</v>
      </c>
      <c r="CBU56" s="320" t="s">
        <v>23</v>
      </c>
      <c r="CBV56" s="320" t="s">
        <v>23</v>
      </c>
      <c r="CBW56" s="320" t="s">
        <v>23</v>
      </c>
      <c r="CBX56" s="320" t="s">
        <v>23</v>
      </c>
      <c r="CBY56" s="320" t="s">
        <v>23</v>
      </c>
      <c r="CBZ56" s="320" t="s">
        <v>23</v>
      </c>
      <c r="CCA56" s="320" t="s">
        <v>23</v>
      </c>
      <c r="CCB56" s="320" t="s">
        <v>23</v>
      </c>
      <c r="CCC56" s="320" t="s">
        <v>23</v>
      </c>
      <c r="CCD56" s="320" t="s">
        <v>23</v>
      </c>
      <c r="CCE56" s="320" t="s">
        <v>23</v>
      </c>
      <c r="CCF56" s="320" t="s">
        <v>23</v>
      </c>
      <c r="CCG56" s="320" t="s">
        <v>23</v>
      </c>
      <c r="CCH56" s="320" t="s">
        <v>23</v>
      </c>
      <c r="CCI56" s="320" t="s">
        <v>23</v>
      </c>
      <c r="CCJ56" s="320" t="s">
        <v>23</v>
      </c>
      <c r="CCK56" s="320" t="s">
        <v>23</v>
      </c>
      <c r="CCL56" s="320" t="s">
        <v>23</v>
      </c>
      <c r="CCM56" s="320" t="s">
        <v>23</v>
      </c>
      <c r="CCN56" s="320" t="s">
        <v>23</v>
      </c>
      <c r="CCO56" s="320" t="s">
        <v>23</v>
      </c>
      <c r="CCP56" s="320" t="s">
        <v>23</v>
      </c>
      <c r="CCQ56" s="320" t="s">
        <v>23</v>
      </c>
      <c r="CCR56" s="320" t="s">
        <v>23</v>
      </c>
      <c r="CCS56" s="320" t="s">
        <v>23</v>
      </c>
      <c r="CCT56" s="320" t="s">
        <v>23</v>
      </c>
      <c r="CCU56" s="320" t="s">
        <v>23</v>
      </c>
      <c r="CCV56" s="320" t="s">
        <v>23</v>
      </c>
      <c r="CCW56" s="320" t="s">
        <v>23</v>
      </c>
      <c r="CCX56" s="320" t="s">
        <v>23</v>
      </c>
      <c r="CCY56" s="320" t="s">
        <v>23</v>
      </c>
      <c r="CCZ56" s="320" t="s">
        <v>23</v>
      </c>
      <c r="CDA56" s="320" t="s">
        <v>23</v>
      </c>
      <c r="CDB56" s="320" t="s">
        <v>23</v>
      </c>
      <c r="CDC56" s="320" t="s">
        <v>23</v>
      </c>
      <c r="CDD56" s="320" t="s">
        <v>23</v>
      </c>
      <c r="CDE56" s="320" t="s">
        <v>23</v>
      </c>
      <c r="CDF56" s="320" t="s">
        <v>23</v>
      </c>
      <c r="CDG56" s="320" t="s">
        <v>23</v>
      </c>
      <c r="CDH56" s="320" t="s">
        <v>23</v>
      </c>
      <c r="CDI56" s="320" t="s">
        <v>23</v>
      </c>
      <c r="CDJ56" s="320" t="s">
        <v>23</v>
      </c>
      <c r="CDK56" s="320" t="s">
        <v>23</v>
      </c>
      <c r="CDL56" s="320" t="s">
        <v>23</v>
      </c>
      <c r="CDM56" s="320" t="s">
        <v>23</v>
      </c>
      <c r="CDN56" s="320" t="s">
        <v>23</v>
      </c>
      <c r="CDO56" s="320" t="s">
        <v>23</v>
      </c>
      <c r="CDP56" s="320" t="s">
        <v>23</v>
      </c>
      <c r="CDQ56" s="320" t="s">
        <v>23</v>
      </c>
      <c r="CDR56" s="320" t="s">
        <v>23</v>
      </c>
      <c r="CDS56" s="320" t="s">
        <v>23</v>
      </c>
      <c r="CDT56" s="320" t="s">
        <v>23</v>
      </c>
      <c r="CDU56" s="320" t="s">
        <v>23</v>
      </c>
      <c r="CDV56" s="320" t="s">
        <v>23</v>
      </c>
      <c r="CDW56" s="320" t="s">
        <v>23</v>
      </c>
      <c r="CDX56" s="320" t="s">
        <v>23</v>
      </c>
      <c r="CDY56" s="320" t="s">
        <v>23</v>
      </c>
      <c r="CDZ56" s="320" t="s">
        <v>23</v>
      </c>
      <c r="CEA56" s="320" t="s">
        <v>23</v>
      </c>
      <c r="CEB56" s="320" t="s">
        <v>23</v>
      </c>
      <c r="CEC56" s="320" t="s">
        <v>23</v>
      </c>
      <c r="CED56" s="320" t="s">
        <v>23</v>
      </c>
      <c r="CEE56" s="320" t="s">
        <v>23</v>
      </c>
      <c r="CEF56" s="320" t="s">
        <v>23</v>
      </c>
      <c r="CEG56" s="320" t="s">
        <v>23</v>
      </c>
      <c r="CEH56" s="320" t="s">
        <v>23</v>
      </c>
      <c r="CEI56" s="320" t="s">
        <v>23</v>
      </c>
      <c r="CEJ56" s="320" t="s">
        <v>23</v>
      </c>
      <c r="CEK56" s="320" t="s">
        <v>23</v>
      </c>
      <c r="CEL56" s="320" t="s">
        <v>23</v>
      </c>
      <c r="CEM56" s="320" t="s">
        <v>23</v>
      </c>
      <c r="CEN56" s="320" t="s">
        <v>23</v>
      </c>
      <c r="CEO56" s="320" t="s">
        <v>23</v>
      </c>
      <c r="CEP56" s="320" t="s">
        <v>23</v>
      </c>
      <c r="CEQ56" s="320" t="s">
        <v>23</v>
      </c>
      <c r="CER56" s="320" t="s">
        <v>23</v>
      </c>
      <c r="CES56" s="320" t="s">
        <v>23</v>
      </c>
      <c r="CET56" s="320" t="s">
        <v>23</v>
      </c>
      <c r="CEU56" s="320" t="s">
        <v>23</v>
      </c>
      <c r="CEV56" s="320" t="s">
        <v>23</v>
      </c>
      <c r="CEW56" s="320" t="s">
        <v>23</v>
      </c>
      <c r="CEX56" s="320" t="s">
        <v>23</v>
      </c>
      <c r="CEY56" s="320" t="s">
        <v>23</v>
      </c>
      <c r="CEZ56" s="320" t="s">
        <v>23</v>
      </c>
      <c r="CFA56" s="320" t="s">
        <v>23</v>
      </c>
      <c r="CFB56" s="320" t="s">
        <v>23</v>
      </c>
      <c r="CFC56" s="320" t="s">
        <v>23</v>
      </c>
      <c r="CFD56" s="320" t="s">
        <v>23</v>
      </c>
      <c r="CFE56" s="320" t="s">
        <v>23</v>
      </c>
      <c r="CFF56" s="320" t="s">
        <v>23</v>
      </c>
      <c r="CFG56" s="320" t="s">
        <v>23</v>
      </c>
      <c r="CFH56" s="320" t="s">
        <v>23</v>
      </c>
      <c r="CFI56" s="320" t="s">
        <v>23</v>
      </c>
      <c r="CFJ56" s="320" t="s">
        <v>23</v>
      </c>
      <c r="CFK56" s="320" t="s">
        <v>23</v>
      </c>
      <c r="CFL56" s="320" t="s">
        <v>23</v>
      </c>
      <c r="CFM56" s="320" t="s">
        <v>23</v>
      </c>
      <c r="CFN56" s="320" t="s">
        <v>23</v>
      </c>
      <c r="CFO56" s="320" t="s">
        <v>23</v>
      </c>
      <c r="CFP56" s="320" t="s">
        <v>23</v>
      </c>
      <c r="CFQ56" s="320" t="s">
        <v>23</v>
      </c>
      <c r="CFR56" s="320" t="s">
        <v>23</v>
      </c>
      <c r="CFS56" s="320" t="s">
        <v>23</v>
      </c>
      <c r="CFT56" s="320" t="s">
        <v>23</v>
      </c>
      <c r="CFU56" s="320" t="s">
        <v>23</v>
      </c>
      <c r="CFV56" s="320" t="s">
        <v>23</v>
      </c>
      <c r="CFW56" s="320" t="s">
        <v>23</v>
      </c>
      <c r="CFX56" s="320" t="s">
        <v>23</v>
      </c>
      <c r="CFY56" s="320" t="s">
        <v>23</v>
      </c>
      <c r="CFZ56" s="320" t="s">
        <v>23</v>
      </c>
      <c r="CGA56" s="320" t="s">
        <v>23</v>
      </c>
      <c r="CGB56" s="320" t="s">
        <v>23</v>
      </c>
      <c r="CGC56" s="320" t="s">
        <v>23</v>
      </c>
      <c r="CGD56" s="320" t="s">
        <v>23</v>
      </c>
      <c r="CGE56" s="320" t="s">
        <v>23</v>
      </c>
      <c r="CGF56" s="320" t="s">
        <v>23</v>
      </c>
      <c r="CGG56" s="320" t="s">
        <v>23</v>
      </c>
      <c r="CGH56" s="320" t="s">
        <v>23</v>
      </c>
      <c r="CGI56" s="320" t="s">
        <v>23</v>
      </c>
      <c r="CGJ56" s="320" t="s">
        <v>23</v>
      </c>
      <c r="CGK56" s="320" t="s">
        <v>23</v>
      </c>
      <c r="CGL56" s="320" t="s">
        <v>23</v>
      </c>
      <c r="CGM56" s="320" t="s">
        <v>23</v>
      </c>
      <c r="CGN56" s="320" t="s">
        <v>23</v>
      </c>
      <c r="CGO56" s="320" t="s">
        <v>23</v>
      </c>
      <c r="CGP56" s="320" t="s">
        <v>23</v>
      </c>
      <c r="CGQ56" s="320" t="s">
        <v>23</v>
      </c>
      <c r="CGR56" s="320" t="s">
        <v>23</v>
      </c>
      <c r="CGS56" s="320" t="s">
        <v>23</v>
      </c>
      <c r="CGT56" s="320" t="s">
        <v>23</v>
      </c>
      <c r="CGU56" s="320" t="s">
        <v>23</v>
      </c>
      <c r="CGV56" s="320" t="s">
        <v>23</v>
      </c>
      <c r="CGW56" s="320" t="s">
        <v>23</v>
      </c>
      <c r="CGX56" s="320" t="s">
        <v>23</v>
      </c>
      <c r="CGY56" s="320" t="s">
        <v>23</v>
      </c>
      <c r="CGZ56" s="320" t="s">
        <v>23</v>
      </c>
      <c r="CHA56" s="320" t="s">
        <v>23</v>
      </c>
      <c r="CHB56" s="320" t="s">
        <v>23</v>
      </c>
      <c r="CHC56" s="320" t="s">
        <v>23</v>
      </c>
      <c r="CHD56" s="320" t="s">
        <v>23</v>
      </c>
      <c r="CHE56" s="320" t="s">
        <v>23</v>
      </c>
      <c r="CHF56" s="320" t="s">
        <v>23</v>
      </c>
      <c r="CHG56" s="320" t="s">
        <v>23</v>
      </c>
      <c r="CHH56" s="320" t="s">
        <v>23</v>
      </c>
      <c r="CHI56" s="320" t="s">
        <v>23</v>
      </c>
      <c r="CHJ56" s="320" t="s">
        <v>23</v>
      </c>
      <c r="CHK56" s="320" t="s">
        <v>23</v>
      </c>
      <c r="CHL56" s="320" t="s">
        <v>23</v>
      </c>
      <c r="CHM56" s="320" t="s">
        <v>23</v>
      </c>
      <c r="CHN56" s="320" t="s">
        <v>23</v>
      </c>
      <c r="CHO56" s="320" t="s">
        <v>23</v>
      </c>
      <c r="CHP56" s="320" t="s">
        <v>23</v>
      </c>
      <c r="CHQ56" s="320" t="s">
        <v>23</v>
      </c>
      <c r="CHR56" s="320" t="s">
        <v>23</v>
      </c>
      <c r="CHS56" s="320" t="s">
        <v>23</v>
      </c>
      <c r="CHT56" s="320" t="s">
        <v>23</v>
      </c>
      <c r="CHU56" s="320" t="s">
        <v>23</v>
      </c>
      <c r="CHV56" s="320" t="s">
        <v>23</v>
      </c>
      <c r="CHW56" s="320" t="s">
        <v>23</v>
      </c>
      <c r="CHX56" s="320" t="s">
        <v>23</v>
      </c>
      <c r="CHY56" s="320" t="s">
        <v>23</v>
      </c>
      <c r="CHZ56" s="320" t="s">
        <v>23</v>
      </c>
      <c r="CIA56" s="320" t="s">
        <v>23</v>
      </c>
      <c r="CIB56" s="320" t="s">
        <v>23</v>
      </c>
      <c r="CIC56" s="320" t="s">
        <v>23</v>
      </c>
      <c r="CID56" s="320" t="s">
        <v>23</v>
      </c>
      <c r="CIE56" s="320" t="s">
        <v>23</v>
      </c>
      <c r="CIF56" s="320" t="s">
        <v>23</v>
      </c>
      <c r="CIG56" s="320" t="s">
        <v>23</v>
      </c>
      <c r="CIH56" s="320" t="s">
        <v>23</v>
      </c>
      <c r="CII56" s="320" t="s">
        <v>23</v>
      </c>
      <c r="CIJ56" s="320" t="s">
        <v>23</v>
      </c>
      <c r="CIK56" s="320" t="s">
        <v>23</v>
      </c>
      <c r="CIL56" s="320" t="s">
        <v>23</v>
      </c>
      <c r="CIM56" s="320" t="s">
        <v>23</v>
      </c>
      <c r="CIN56" s="320" t="s">
        <v>23</v>
      </c>
      <c r="CIO56" s="320" t="s">
        <v>23</v>
      </c>
      <c r="CIP56" s="320" t="s">
        <v>23</v>
      </c>
      <c r="CIQ56" s="320" t="s">
        <v>23</v>
      </c>
      <c r="CIR56" s="320" t="s">
        <v>23</v>
      </c>
      <c r="CIS56" s="320" t="s">
        <v>23</v>
      </c>
      <c r="CIT56" s="320" t="s">
        <v>23</v>
      </c>
      <c r="CIU56" s="320" t="s">
        <v>23</v>
      </c>
      <c r="CIV56" s="320" t="s">
        <v>23</v>
      </c>
      <c r="CIW56" s="320" t="s">
        <v>23</v>
      </c>
      <c r="CIX56" s="320" t="s">
        <v>23</v>
      </c>
      <c r="CIY56" s="320" t="s">
        <v>23</v>
      </c>
      <c r="CIZ56" s="320" t="s">
        <v>23</v>
      </c>
      <c r="CJA56" s="320" t="s">
        <v>23</v>
      </c>
      <c r="CJB56" s="320" t="s">
        <v>23</v>
      </c>
      <c r="CJC56" s="320" t="s">
        <v>23</v>
      </c>
      <c r="CJD56" s="320" t="s">
        <v>23</v>
      </c>
      <c r="CJE56" s="320" t="s">
        <v>23</v>
      </c>
      <c r="CJF56" s="320" t="s">
        <v>23</v>
      </c>
      <c r="CJG56" s="320" t="s">
        <v>23</v>
      </c>
      <c r="CJH56" s="320" t="s">
        <v>23</v>
      </c>
      <c r="CJI56" s="320" t="s">
        <v>23</v>
      </c>
      <c r="CJJ56" s="320" t="s">
        <v>23</v>
      </c>
      <c r="CJK56" s="320" t="s">
        <v>23</v>
      </c>
      <c r="CJL56" s="320" t="s">
        <v>23</v>
      </c>
      <c r="CJM56" s="320" t="s">
        <v>23</v>
      </c>
      <c r="CJN56" s="320" t="s">
        <v>23</v>
      </c>
      <c r="CJO56" s="320" t="s">
        <v>23</v>
      </c>
      <c r="CJP56" s="320" t="s">
        <v>23</v>
      </c>
      <c r="CJQ56" s="320" t="s">
        <v>23</v>
      </c>
      <c r="CJR56" s="320" t="s">
        <v>23</v>
      </c>
      <c r="CJS56" s="320" t="s">
        <v>23</v>
      </c>
      <c r="CJT56" s="320" t="s">
        <v>23</v>
      </c>
      <c r="CJU56" s="320" t="s">
        <v>23</v>
      </c>
      <c r="CJV56" s="320" t="s">
        <v>23</v>
      </c>
      <c r="CJW56" s="320" t="s">
        <v>23</v>
      </c>
      <c r="CJX56" s="320" t="s">
        <v>23</v>
      </c>
      <c r="CJY56" s="320" t="s">
        <v>23</v>
      </c>
      <c r="CJZ56" s="320" t="s">
        <v>23</v>
      </c>
      <c r="CKA56" s="320" t="s">
        <v>23</v>
      </c>
      <c r="CKB56" s="320" t="s">
        <v>23</v>
      </c>
      <c r="CKC56" s="320" t="s">
        <v>23</v>
      </c>
      <c r="CKD56" s="320" t="s">
        <v>23</v>
      </c>
      <c r="CKE56" s="320" t="s">
        <v>23</v>
      </c>
      <c r="CKF56" s="320" t="s">
        <v>23</v>
      </c>
      <c r="CKG56" s="320" t="s">
        <v>23</v>
      </c>
      <c r="CKH56" s="320" t="s">
        <v>23</v>
      </c>
      <c r="CKI56" s="320" t="s">
        <v>23</v>
      </c>
      <c r="CKJ56" s="320" t="s">
        <v>23</v>
      </c>
      <c r="CKK56" s="320" t="s">
        <v>23</v>
      </c>
      <c r="CKL56" s="320" t="s">
        <v>23</v>
      </c>
      <c r="CKM56" s="320" t="s">
        <v>23</v>
      </c>
      <c r="CKN56" s="320" t="s">
        <v>23</v>
      </c>
      <c r="CKO56" s="320" t="s">
        <v>23</v>
      </c>
      <c r="CKP56" s="320" t="s">
        <v>23</v>
      </c>
      <c r="CKQ56" s="320" t="s">
        <v>23</v>
      </c>
      <c r="CKR56" s="320" t="s">
        <v>23</v>
      </c>
      <c r="CKS56" s="320" t="s">
        <v>23</v>
      </c>
      <c r="CKT56" s="320" t="s">
        <v>23</v>
      </c>
      <c r="CKU56" s="320" t="s">
        <v>23</v>
      </c>
      <c r="CKV56" s="320" t="s">
        <v>23</v>
      </c>
      <c r="CKW56" s="320" t="s">
        <v>23</v>
      </c>
      <c r="CKX56" s="320" t="s">
        <v>23</v>
      </c>
      <c r="CKY56" s="320" t="s">
        <v>23</v>
      </c>
      <c r="CKZ56" s="320" t="s">
        <v>23</v>
      </c>
      <c r="CLA56" s="320" t="s">
        <v>23</v>
      </c>
      <c r="CLB56" s="320" t="s">
        <v>23</v>
      </c>
      <c r="CLC56" s="320" t="s">
        <v>23</v>
      </c>
      <c r="CLD56" s="320" t="s">
        <v>23</v>
      </c>
      <c r="CLE56" s="320" t="s">
        <v>23</v>
      </c>
      <c r="CLF56" s="320" t="s">
        <v>23</v>
      </c>
      <c r="CLG56" s="320" t="s">
        <v>23</v>
      </c>
      <c r="CLH56" s="320" t="s">
        <v>23</v>
      </c>
      <c r="CLI56" s="320" t="s">
        <v>23</v>
      </c>
      <c r="CLJ56" s="320" t="s">
        <v>23</v>
      </c>
      <c r="CLK56" s="320" t="s">
        <v>23</v>
      </c>
      <c r="CLL56" s="320" t="s">
        <v>23</v>
      </c>
      <c r="CLM56" s="320" t="s">
        <v>23</v>
      </c>
      <c r="CLN56" s="320" t="s">
        <v>23</v>
      </c>
      <c r="CLO56" s="320" t="s">
        <v>23</v>
      </c>
      <c r="CLP56" s="320" t="s">
        <v>23</v>
      </c>
      <c r="CLQ56" s="320" t="s">
        <v>23</v>
      </c>
      <c r="CLR56" s="320" t="s">
        <v>23</v>
      </c>
      <c r="CLS56" s="320" t="s">
        <v>23</v>
      </c>
      <c r="CLT56" s="320" t="s">
        <v>23</v>
      </c>
      <c r="CLU56" s="320" t="s">
        <v>23</v>
      </c>
      <c r="CLV56" s="320" t="s">
        <v>23</v>
      </c>
      <c r="CLW56" s="320" t="s">
        <v>23</v>
      </c>
      <c r="CLX56" s="320" t="s">
        <v>23</v>
      </c>
      <c r="CLY56" s="320" t="s">
        <v>23</v>
      </c>
      <c r="CLZ56" s="320" t="s">
        <v>23</v>
      </c>
      <c r="CMA56" s="320" t="s">
        <v>23</v>
      </c>
      <c r="CMB56" s="320" t="s">
        <v>23</v>
      </c>
      <c r="CMC56" s="320" t="s">
        <v>23</v>
      </c>
      <c r="CMD56" s="320" t="s">
        <v>23</v>
      </c>
      <c r="CME56" s="320" t="s">
        <v>23</v>
      </c>
      <c r="CMF56" s="320" t="s">
        <v>23</v>
      </c>
      <c r="CMG56" s="320" t="s">
        <v>23</v>
      </c>
      <c r="CMH56" s="320" t="s">
        <v>23</v>
      </c>
      <c r="CMI56" s="320" t="s">
        <v>23</v>
      </c>
      <c r="CMJ56" s="320" t="s">
        <v>23</v>
      </c>
      <c r="CMK56" s="320" t="s">
        <v>23</v>
      </c>
      <c r="CML56" s="320" t="s">
        <v>23</v>
      </c>
      <c r="CMM56" s="320" t="s">
        <v>23</v>
      </c>
      <c r="CMN56" s="320" t="s">
        <v>23</v>
      </c>
      <c r="CMO56" s="320" t="s">
        <v>23</v>
      </c>
      <c r="CMP56" s="320" t="s">
        <v>23</v>
      </c>
      <c r="CMQ56" s="320" t="s">
        <v>23</v>
      </c>
      <c r="CMR56" s="320" t="s">
        <v>23</v>
      </c>
      <c r="CMS56" s="320" t="s">
        <v>23</v>
      </c>
      <c r="CMT56" s="320" t="s">
        <v>23</v>
      </c>
      <c r="CMU56" s="320" t="s">
        <v>23</v>
      </c>
      <c r="CMV56" s="320" t="s">
        <v>23</v>
      </c>
      <c r="CMW56" s="320" t="s">
        <v>23</v>
      </c>
      <c r="CMX56" s="320" t="s">
        <v>23</v>
      </c>
      <c r="CMY56" s="320" t="s">
        <v>23</v>
      </c>
      <c r="CMZ56" s="320" t="s">
        <v>23</v>
      </c>
      <c r="CNA56" s="320" t="s">
        <v>23</v>
      </c>
      <c r="CNB56" s="320" t="s">
        <v>23</v>
      </c>
      <c r="CNC56" s="320" t="s">
        <v>23</v>
      </c>
      <c r="CND56" s="320" t="s">
        <v>23</v>
      </c>
      <c r="CNE56" s="320" t="s">
        <v>23</v>
      </c>
      <c r="CNF56" s="320" t="s">
        <v>23</v>
      </c>
      <c r="CNG56" s="320" t="s">
        <v>23</v>
      </c>
      <c r="CNH56" s="320" t="s">
        <v>23</v>
      </c>
      <c r="CNI56" s="320" t="s">
        <v>23</v>
      </c>
      <c r="CNJ56" s="320" t="s">
        <v>23</v>
      </c>
      <c r="CNK56" s="320" t="s">
        <v>23</v>
      </c>
      <c r="CNL56" s="320" t="s">
        <v>23</v>
      </c>
      <c r="CNM56" s="320" t="s">
        <v>23</v>
      </c>
      <c r="CNN56" s="320" t="s">
        <v>23</v>
      </c>
      <c r="CNO56" s="320" t="s">
        <v>23</v>
      </c>
      <c r="CNP56" s="320" t="s">
        <v>23</v>
      </c>
      <c r="CNQ56" s="320" t="s">
        <v>23</v>
      </c>
      <c r="CNR56" s="320" t="s">
        <v>23</v>
      </c>
      <c r="CNS56" s="320" t="s">
        <v>23</v>
      </c>
      <c r="CNT56" s="320" t="s">
        <v>23</v>
      </c>
      <c r="CNU56" s="320" t="s">
        <v>23</v>
      </c>
      <c r="CNV56" s="320" t="s">
        <v>23</v>
      </c>
      <c r="CNW56" s="320" t="s">
        <v>23</v>
      </c>
      <c r="CNX56" s="320" t="s">
        <v>23</v>
      </c>
      <c r="CNY56" s="320" t="s">
        <v>23</v>
      </c>
      <c r="CNZ56" s="320" t="s">
        <v>23</v>
      </c>
      <c r="COA56" s="320" t="s">
        <v>23</v>
      </c>
      <c r="COB56" s="320" t="s">
        <v>23</v>
      </c>
      <c r="COC56" s="320" t="s">
        <v>23</v>
      </c>
      <c r="COD56" s="320" t="s">
        <v>23</v>
      </c>
      <c r="COE56" s="320" t="s">
        <v>23</v>
      </c>
      <c r="COF56" s="320" t="s">
        <v>23</v>
      </c>
      <c r="COG56" s="320" t="s">
        <v>23</v>
      </c>
      <c r="COH56" s="320" t="s">
        <v>23</v>
      </c>
      <c r="COI56" s="320" t="s">
        <v>23</v>
      </c>
      <c r="COJ56" s="320" t="s">
        <v>23</v>
      </c>
      <c r="COK56" s="320" t="s">
        <v>23</v>
      </c>
      <c r="COL56" s="320" t="s">
        <v>23</v>
      </c>
      <c r="COM56" s="320" t="s">
        <v>23</v>
      </c>
      <c r="CON56" s="320" t="s">
        <v>23</v>
      </c>
      <c r="COO56" s="320" t="s">
        <v>23</v>
      </c>
      <c r="COP56" s="320" t="s">
        <v>23</v>
      </c>
      <c r="COQ56" s="320" t="s">
        <v>23</v>
      </c>
      <c r="COR56" s="320" t="s">
        <v>23</v>
      </c>
      <c r="COS56" s="320" t="s">
        <v>23</v>
      </c>
      <c r="COT56" s="320" t="s">
        <v>23</v>
      </c>
      <c r="COU56" s="320" t="s">
        <v>23</v>
      </c>
      <c r="COV56" s="320" t="s">
        <v>23</v>
      </c>
      <c r="COW56" s="320" t="s">
        <v>23</v>
      </c>
      <c r="COX56" s="320" t="s">
        <v>23</v>
      </c>
      <c r="COY56" s="320" t="s">
        <v>23</v>
      </c>
      <c r="COZ56" s="320" t="s">
        <v>23</v>
      </c>
      <c r="CPA56" s="320" t="s">
        <v>23</v>
      </c>
      <c r="CPB56" s="320" t="s">
        <v>23</v>
      </c>
      <c r="CPC56" s="320" t="s">
        <v>23</v>
      </c>
      <c r="CPD56" s="320" t="s">
        <v>23</v>
      </c>
      <c r="CPE56" s="320" t="s">
        <v>23</v>
      </c>
      <c r="CPF56" s="320" t="s">
        <v>23</v>
      </c>
      <c r="CPG56" s="320" t="s">
        <v>23</v>
      </c>
      <c r="CPH56" s="320" t="s">
        <v>23</v>
      </c>
      <c r="CPI56" s="320" t="s">
        <v>23</v>
      </c>
      <c r="CPJ56" s="320" t="s">
        <v>23</v>
      </c>
      <c r="CPK56" s="320" t="s">
        <v>23</v>
      </c>
      <c r="CPL56" s="320" t="s">
        <v>23</v>
      </c>
      <c r="CPM56" s="320" t="s">
        <v>23</v>
      </c>
      <c r="CPN56" s="320" t="s">
        <v>23</v>
      </c>
      <c r="CPO56" s="320" t="s">
        <v>23</v>
      </c>
      <c r="CPP56" s="320" t="s">
        <v>23</v>
      </c>
      <c r="CPQ56" s="320" t="s">
        <v>23</v>
      </c>
      <c r="CPR56" s="320" t="s">
        <v>23</v>
      </c>
      <c r="CPS56" s="320" t="s">
        <v>23</v>
      </c>
      <c r="CPT56" s="320" t="s">
        <v>23</v>
      </c>
      <c r="CPU56" s="320" t="s">
        <v>23</v>
      </c>
      <c r="CPV56" s="320" t="s">
        <v>23</v>
      </c>
      <c r="CPW56" s="320" t="s">
        <v>23</v>
      </c>
      <c r="CPX56" s="320" t="s">
        <v>23</v>
      </c>
      <c r="CPY56" s="320" t="s">
        <v>23</v>
      </c>
      <c r="CPZ56" s="320" t="s">
        <v>23</v>
      </c>
      <c r="CQA56" s="320" t="s">
        <v>23</v>
      </c>
      <c r="CQB56" s="320" t="s">
        <v>23</v>
      </c>
      <c r="CQC56" s="320" t="s">
        <v>23</v>
      </c>
      <c r="CQD56" s="320" t="s">
        <v>23</v>
      </c>
      <c r="CQE56" s="320" t="s">
        <v>23</v>
      </c>
      <c r="CQF56" s="320" t="s">
        <v>23</v>
      </c>
      <c r="CQG56" s="320" t="s">
        <v>23</v>
      </c>
      <c r="CQH56" s="320" t="s">
        <v>23</v>
      </c>
      <c r="CQI56" s="320" t="s">
        <v>23</v>
      </c>
      <c r="CQJ56" s="320" t="s">
        <v>23</v>
      </c>
      <c r="CQK56" s="320" t="s">
        <v>23</v>
      </c>
      <c r="CQL56" s="320" t="s">
        <v>23</v>
      </c>
      <c r="CQM56" s="320" t="s">
        <v>23</v>
      </c>
      <c r="CQN56" s="320" t="s">
        <v>23</v>
      </c>
      <c r="CQO56" s="320" t="s">
        <v>23</v>
      </c>
      <c r="CQP56" s="320" t="s">
        <v>23</v>
      </c>
      <c r="CQQ56" s="320" t="s">
        <v>23</v>
      </c>
      <c r="CQR56" s="320" t="s">
        <v>23</v>
      </c>
      <c r="CQS56" s="320" t="s">
        <v>23</v>
      </c>
      <c r="CQT56" s="320" t="s">
        <v>23</v>
      </c>
      <c r="CQU56" s="320" t="s">
        <v>23</v>
      </c>
      <c r="CQV56" s="320" t="s">
        <v>23</v>
      </c>
      <c r="CQW56" s="320" t="s">
        <v>23</v>
      </c>
      <c r="CQX56" s="320" t="s">
        <v>23</v>
      </c>
      <c r="CQY56" s="320" t="s">
        <v>23</v>
      </c>
      <c r="CQZ56" s="320" t="s">
        <v>23</v>
      </c>
      <c r="CRA56" s="320" t="s">
        <v>23</v>
      </c>
      <c r="CRB56" s="320" t="s">
        <v>23</v>
      </c>
      <c r="CRC56" s="320" t="s">
        <v>23</v>
      </c>
      <c r="CRD56" s="320" t="s">
        <v>23</v>
      </c>
      <c r="CRE56" s="320" t="s">
        <v>23</v>
      </c>
      <c r="CRF56" s="320" t="s">
        <v>23</v>
      </c>
      <c r="CRG56" s="320" t="s">
        <v>23</v>
      </c>
      <c r="CRH56" s="320" t="s">
        <v>23</v>
      </c>
      <c r="CRI56" s="320" t="s">
        <v>23</v>
      </c>
      <c r="CRJ56" s="320" t="s">
        <v>23</v>
      </c>
      <c r="CRK56" s="320" t="s">
        <v>23</v>
      </c>
      <c r="CRL56" s="320" t="s">
        <v>23</v>
      </c>
      <c r="CRM56" s="320" t="s">
        <v>23</v>
      </c>
      <c r="CRN56" s="320" t="s">
        <v>23</v>
      </c>
      <c r="CRO56" s="320" t="s">
        <v>23</v>
      </c>
      <c r="CRP56" s="320" t="s">
        <v>23</v>
      </c>
      <c r="CRQ56" s="320" t="s">
        <v>23</v>
      </c>
      <c r="CRR56" s="320" t="s">
        <v>23</v>
      </c>
      <c r="CRS56" s="320" t="s">
        <v>23</v>
      </c>
      <c r="CRT56" s="320" t="s">
        <v>23</v>
      </c>
      <c r="CRU56" s="320" t="s">
        <v>23</v>
      </c>
      <c r="CRV56" s="320" t="s">
        <v>23</v>
      </c>
      <c r="CRW56" s="320" t="s">
        <v>23</v>
      </c>
      <c r="CRX56" s="320" t="s">
        <v>23</v>
      </c>
      <c r="CRY56" s="320" t="s">
        <v>23</v>
      </c>
      <c r="CRZ56" s="320" t="s">
        <v>23</v>
      </c>
      <c r="CSA56" s="320" t="s">
        <v>23</v>
      </c>
      <c r="CSB56" s="320" t="s">
        <v>23</v>
      </c>
      <c r="CSC56" s="320" t="s">
        <v>23</v>
      </c>
      <c r="CSD56" s="320" t="s">
        <v>23</v>
      </c>
      <c r="CSE56" s="320" t="s">
        <v>23</v>
      </c>
      <c r="CSF56" s="320" t="s">
        <v>23</v>
      </c>
      <c r="CSG56" s="320" t="s">
        <v>23</v>
      </c>
      <c r="CSH56" s="320" t="s">
        <v>23</v>
      </c>
      <c r="CSI56" s="320" t="s">
        <v>23</v>
      </c>
      <c r="CSJ56" s="320" t="s">
        <v>23</v>
      </c>
      <c r="CSK56" s="320" t="s">
        <v>23</v>
      </c>
      <c r="CSL56" s="320" t="s">
        <v>23</v>
      </c>
      <c r="CSM56" s="320" t="s">
        <v>23</v>
      </c>
      <c r="CSN56" s="320" t="s">
        <v>23</v>
      </c>
      <c r="CSO56" s="320" t="s">
        <v>23</v>
      </c>
      <c r="CSP56" s="320" t="s">
        <v>23</v>
      </c>
      <c r="CSQ56" s="320" t="s">
        <v>23</v>
      </c>
      <c r="CSR56" s="320" t="s">
        <v>23</v>
      </c>
      <c r="CSS56" s="320" t="s">
        <v>23</v>
      </c>
      <c r="CST56" s="320" t="s">
        <v>23</v>
      </c>
      <c r="CSU56" s="320" t="s">
        <v>23</v>
      </c>
      <c r="CSV56" s="320" t="s">
        <v>23</v>
      </c>
      <c r="CSW56" s="320" t="s">
        <v>23</v>
      </c>
      <c r="CSX56" s="320" t="s">
        <v>23</v>
      </c>
      <c r="CSY56" s="320" t="s">
        <v>23</v>
      </c>
      <c r="CSZ56" s="320" t="s">
        <v>23</v>
      </c>
      <c r="CTA56" s="320" t="s">
        <v>23</v>
      </c>
      <c r="CTB56" s="320" t="s">
        <v>23</v>
      </c>
      <c r="CTC56" s="320" t="s">
        <v>23</v>
      </c>
      <c r="CTD56" s="320" t="s">
        <v>23</v>
      </c>
      <c r="CTE56" s="320" t="s">
        <v>23</v>
      </c>
      <c r="CTF56" s="320" t="s">
        <v>23</v>
      </c>
      <c r="CTG56" s="320" t="s">
        <v>23</v>
      </c>
      <c r="CTH56" s="320" t="s">
        <v>23</v>
      </c>
      <c r="CTI56" s="320" t="s">
        <v>23</v>
      </c>
      <c r="CTJ56" s="320" t="s">
        <v>23</v>
      </c>
      <c r="CTK56" s="320" t="s">
        <v>23</v>
      </c>
      <c r="CTL56" s="320" t="s">
        <v>23</v>
      </c>
      <c r="CTM56" s="320" t="s">
        <v>23</v>
      </c>
      <c r="CTN56" s="320" t="s">
        <v>23</v>
      </c>
      <c r="CTO56" s="320" t="s">
        <v>23</v>
      </c>
      <c r="CTP56" s="320" t="s">
        <v>23</v>
      </c>
      <c r="CTQ56" s="320" t="s">
        <v>23</v>
      </c>
      <c r="CTR56" s="320" t="s">
        <v>23</v>
      </c>
      <c r="CTS56" s="320" t="s">
        <v>23</v>
      </c>
      <c r="CTT56" s="320" t="s">
        <v>23</v>
      </c>
      <c r="CTU56" s="320" t="s">
        <v>23</v>
      </c>
      <c r="CTV56" s="320" t="s">
        <v>23</v>
      </c>
      <c r="CTW56" s="320" t="s">
        <v>23</v>
      </c>
      <c r="CTX56" s="320" t="s">
        <v>23</v>
      </c>
      <c r="CTY56" s="320" t="s">
        <v>23</v>
      </c>
      <c r="CTZ56" s="320" t="s">
        <v>23</v>
      </c>
      <c r="CUA56" s="320" t="s">
        <v>23</v>
      </c>
      <c r="CUB56" s="320" t="s">
        <v>23</v>
      </c>
      <c r="CUC56" s="320" t="s">
        <v>23</v>
      </c>
      <c r="CUD56" s="320" t="s">
        <v>23</v>
      </c>
      <c r="CUE56" s="320" t="s">
        <v>23</v>
      </c>
      <c r="CUF56" s="320" t="s">
        <v>23</v>
      </c>
      <c r="CUG56" s="320" t="s">
        <v>23</v>
      </c>
      <c r="CUH56" s="320" t="s">
        <v>23</v>
      </c>
      <c r="CUI56" s="320" t="s">
        <v>23</v>
      </c>
      <c r="CUJ56" s="320" t="s">
        <v>23</v>
      </c>
      <c r="CUK56" s="320" t="s">
        <v>23</v>
      </c>
      <c r="CUL56" s="320" t="s">
        <v>23</v>
      </c>
      <c r="CUM56" s="320" t="s">
        <v>23</v>
      </c>
      <c r="CUN56" s="320" t="s">
        <v>23</v>
      </c>
      <c r="CUO56" s="320" t="s">
        <v>23</v>
      </c>
      <c r="CUP56" s="320" t="s">
        <v>23</v>
      </c>
      <c r="CUQ56" s="320" t="s">
        <v>23</v>
      </c>
      <c r="CUR56" s="320" t="s">
        <v>23</v>
      </c>
      <c r="CUS56" s="320" t="s">
        <v>23</v>
      </c>
      <c r="CUT56" s="320" t="s">
        <v>23</v>
      </c>
      <c r="CUU56" s="320" t="s">
        <v>23</v>
      </c>
      <c r="CUV56" s="320" t="s">
        <v>23</v>
      </c>
      <c r="CUW56" s="320" t="s">
        <v>23</v>
      </c>
      <c r="CUX56" s="320" t="s">
        <v>23</v>
      </c>
      <c r="CUY56" s="320" t="s">
        <v>23</v>
      </c>
      <c r="CUZ56" s="320" t="s">
        <v>23</v>
      </c>
      <c r="CVA56" s="320" t="s">
        <v>23</v>
      </c>
      <c r="CVB56" s="320" t="s">
        <v>23</v>
      </c>
      <c r="CVC56" s="320" t="s">
        <v>23</v>
      </c>
      <c r="CVD56" s="320" t="s">
        <v>23</v>
      </c>
      <c r="CVE56" s="320" t="s">
        <v>23</v>
      </c>
      <c r="CVF56" s="320" t="s">
        <v>23</v>
      </c>
      <c r="CVG56" s="320" t="s">
        <v>23</v>
      </c>
      <c r="CVH56" s="320" t="s">
        <v>23</v>
      </c>
      <c r="CVI56" s="320" t="s">
        <v>23</v>
      </c>
      <c r="CVJ56" s="320" t="s">
        <v>23</v>
      </c>
      <c r="CVK56" s="320" t="s">
        <v>23</v>
      </c>
      <c r="CVL56" s="320" t="s">
        <v>23</v>
      </c>
      <c r="CVM56" s="320" t="s">
        <v>23</v>
      </c>
      <c r="CVN56" s="320" t="s">
        <v>23</v>
      </c>
      <c r="CVO56" s="320" t="s">
        <v>23</v>
      </c>
      <c r="CVP56" s="320" t="s">
        <v>23</v>
      </c>
      <c r="CVQ56" s="320" t="s">
        <v>23</v>
      </c>
      <c r="CVR56" s="320" t="s">
        <v>23</v>
      </c>
      <c r="CVS56" s="320" t="s">
        <v>23</v>
      </c>
      <c r="CVT56" s="320" t="s">
        <v>23</v>
      </c>
      <c r="CVU56" s="320" t="s">
        <v>23</v>
      </c>
      <c r="CVV56" s="320" t="s">
        <v>23</v>
      </c>
      <c r="CVW56" s="320" t="s">
        <v>23</v>
      </c>
      <c r="CVX56" s="320" t="s">
        <v>23</v>
      </c>
      <c r="CVY56" s="320" t="s">
        <v>23</v>
      </c>
      <c r="CVZ56" s="320" t="s">
        <v>23</v>
      </c>
      <c r="CWA56" s="320" t="s">
        <v>23</v>
      </c>
      <c r="CWB56" s="320" t="s">
        <v>23</v>
      </c>
      <c r="CWC56" s="320" t="s">
        <v>23</v>
      </c>
      <c r="CWD56" s="320" t="s">
        <v>23</v>
      </c>
      <c r="CWE56" s="320" t="s">
        <v>23</v>
      </c>
      <c r="CWF56" s="320" t="s">
        <v>23</v>
      </c>
      <c r="CWG56" s="320" t="s">
        <v>23</v>
      </c>
      <c r="CWH56" s="320" t="s">
        <v>23</v>
      </c>
      <c r="CWI56" s="320" t="s">
        <v>23</v>
      </c>
      <c r="CWJ56" s="320" t="s">
        <v>23</v>
      </c>
      <c r="CWK56" s="320" t="s">
        <v>23</v>
      </c>
      <c r="CWL56" s="320" t="s">
        <v>23</v>
      </c>
      <c r="CWM56" s="320" t="s">
        <v>23</v>
      </c>
      <c r="CWN56" s="320" t="s">
        <v>23</v>
      </c>
      <c r="CWO56" s="320" t="s">
        <v>23</v>
      </c>
      <c r="CWP56" s="320" t="s">
        <v>23</v>
      </c>
      <c r="CWQ56" s="320" t="s">
        <v>23</v>
      </c>
      <c r="CWR56" s="320" t="s">
        <v>23</v>
      </c>
      <c r="CWS56" s="320" t="s">
        <v>23</v>
      </c>
      <c r="CWT56" s="320" t="s">
        <v>23</v>
      </c>
      <c r="CWU56" s="320" t="s">
        <v>23</v>
      </c>
      <c r="CWV56" s="320" t="s">
        <v>23</v>
      </c>
      <c r="CWW56" s="320" t="s">
        <v>23</v>
      </c>
      <c r="CWX56" s="320" t="s">
        <v>23</v>
      </c>
      <c r="CWY56" s="320" t="s">
        <v>23</v>
      </c>
      <c r="CWZ56" s="320" t="s">
        <v>23</v>
      </c>
      <c r="CXA56" s="320" t="s">
        <v>23</v>
      </c>
      <c r="CXB56" s="320" t="s">
        <v>23</v>
      </c>
      <c r="CXC56" s="320" t="s">
        <v>23</v>
      </c>
      <c r="CXD56" s="320" t="s">
        <v>23</v>
      </c>
      <c r="CXE56" s="320" t="s">
        <v>23</v>
      </c>
      <c r="CXF56" s="320" t="s">
        <v>23</v>
      </c>
      <c r="CXG56" s="320" t="s">
        <v>23</v>
      </c>
      <c r="CXH56" s="320" t="s">
        <v>23</v>
      </c>
      <c r="CXI56" s="320" t="s">
        <v>23</v>
      </c>
      <c r="CXJ56" s="320" t="s">
        <v>23</v>
      </c>
      <c r="CXK56" s="320" t="s">
        <v>23</v>
      </c>
      <c r="CXL56" s="320" t="s">
        <v>23</v>
      </c>
      <c r="CXM56" s="320" t="s">
        <v>23</v>
      </c>
      <c r="CXN56" s="320" t="s">
        <v>23</v>
      </c>
      <c r="CXO56" s="320" t="s">
        <v>23</v>
      </c>
      <c r="CXP56" s="320" t="s">
        <v>23</v>
      </c>
      <c r="CXQ56" s="320" t="s">
        <v>23</v>
      </c>
      <c r="CXR56" s="320" t="s">
        <v>23</v>
      </c>
      <c r="CXS56" s="320" t="s">
        <v>23</v>
      </c>
      <c r="CXT56" s="320" t="s">
        <v>23</v>
      </c>
      <c r="CXU56" s="320" t="s">
        <v>23</v>
      </c>
      <c r="CXV56" s="320" t="s">
        <v>23</v>
      </c>
      <c r="CXW56" s="320" t="s">
        <v>23</v>
      </c>
      <c r="CXX56" s="320" t="s">
        <v>23</v>
      </c>
      <c r="CXY56" s="320" t="s">
        <v>23</v>
      </c>
      <c r="CXZ56" s="320" t="s">
        <v>23</v>
      </c>
      <c r="CYA56" s="320" t="s">
        <v>23</v>
      </c>
      <c r="CYB56" s="320" t="s">
        <v>23</v>
      </c>
      <c r="CYC56" s="320" t="s">
        <v>23</v>
      </c>
      <c r="CYD56" s="320" t="s">
        <v>23</v>
      </c>
      <c r="CYE56" s="320" t="s">
        <v>23</v>
      </c>
      <c r="CYF56" s="320" t="s">
        <v>23</v>
      </c>
      <c r="CYG56" s="320" t="s">
        <v>23</v>
      </c>
      <c r="CYH56" s="320" t="s">
        <v>23</v>
      </c>
      <c r="CYI56" s="320" t="s">
        <v>23</v>
      </c>
      <c r="CYJ56" s="320" t="s">
        <v>23</v>
      </c>
      <c r="CYK56" s="320" t="s">
        <v>23</v>
      </c>
      <c r="CYL56" s="320" t="s">
        <v>23</v>
      </c>
      <c r="CYM56" s="320" t="s">
        <v>23</v>
      </c>
      <c r="CYN56" s="320" t="s">
        <v>23</v>
      </c>
      <c r="CYO56" s="320" t="s">
        <v>23</v>
      </c>
      <c r="CYP56" s="320" t="s">
        <v>23</v>
      </c>
      <c r="CYQ56" s="320" t="s">
        <v>23</v>
      </c>
      <c r="CYR56" s="320" t="s">
        <v>23</v>
      </c>
      <c r="CYS56" s="320" t="s">
        <v>23</v>
      </c>
      <c r="CYT56" s="320" t="s">
        <v>23</v>
      </c>
      <c r="CYU56" s="320" t="s">
        <v>23</v>
      </c>
      <c r="CYV56" s="320" t="s">
        <v>23</v>
      </c>
      <c r="CYW56" s="320" t="s">
        <v>23</v>
      </c>
      <c r="CYX56" s="320" t="s">
        <v>23</v>
      </c>
      <c r="CYY56" s="320" t="s">
        <v>23</v>
      </c>
      <c r="CYZ56" s="320" t="s">
        <v>23</v>
      </c>
      <c r="CZA56" s="320" t="s">
        <v>23</v>
      </c>
      <c r="CZB56" s="320" t="s">
        <v>23</v>
      </c>
      <c r="CZC56" s="320" t="s">
        <v>23</v>
      </c>
      <c r="CZD56" s="320" t="s">
        <v>23</v>
      </c>
      <c r="CZE56" s="320" t="s">
        <v>23</v>
      </c>
      <c r="CZF56" s="320" t="s">
        <v>23</v>
      </c>
      <c r="CZG56" s="320" t="s">
        <v>23</v>
      </c>
      <c r="CZH56" s="320" t="s">
        <v>23</v>
      </c>
      <c r="CZI56" s="320" t="s">
        <v>23</v>
      </c>
      <c r="CZJ56" s="320" t="s">
        <v>23</v>
      </c>
      <c r="CZK56" s="320" t="s">
        <v>23</v>
      </c>
      <c r="CZL56" s="320" t="s">
        <v>23</v>
      </c>
      <c r="CZM56" s="320" t="s">
        <v>23</v>
      </c>
      <c r="CZN56" s="320" t="s">
        <v>23</v>
      </c>
      <c r="CZO56" s="320" t="s">
        <v>23</v>
      </c>
      <c r="CZP56" s="320" t="s">
        <v>23</v>
      </c>
      <c r="CZQ56" s="320" t="s">
        <v>23</v>
      </c>
      <c r="CZR56" s="320" t="s">
        <v>23</v>
      </c>
      <c r="CZS56" s="320" t="s">
        <v>23</v>
      </c>
      <c r="CZT56" s="320" t="s">
        <v>23</v>
      </c>
      <c r="CZU56" s="320" t="s">
        <v>23</v>
      </c>
      <c r="CZV56" s="320" t="s">
        <v>23</v>
      </c>
      <c r="CZW56" s="320" t="s">
        <v>23</v>
      </c>
      <c r="CZX56" s="320" t="s">
        <v>23</v>
      </c>
      <c r="CZY56" s="320" t="s">
        <v>23</v>
      </c>
      <c r="CZZ56" s="320" t="s">
        <v>23</v>
      </c>
      <c r="DAA56" s="320" t="s">
        <v>23</v>
      </c>
      <c r="DAB56" s="320" t="s">
        <v>23</v>
      </c>
      <c r="DAC56" s="320" t="s">
        <v>23</v>
      </c>
      <c r="DAD56" s="320" t="s">
        <v>23</v>
      </c>
      <c r="DAE56" s="320" t="s">
        <v>23</v>
      </c>
      <c r="DAF56" s="320" t="s">
        <v>23</v>
      </c>
      <c r="DAG56" s="320" t="s">
        <v>23</v>
      </c>
      <c r="DAH56" s="320" t="s">
        <v>23</v>
      </c>
      <c r="DAI56" s="320" t="s">
        <v>23</v>
      </c>
      <c r="DAJ56" s="320" t="s">
        <v>23</v>
      </c>
      <c r="DAK56" s="320" t="s">
        <v>23</v>
      </c>
      <c r="DAL56" s="320" t="s">
        <v>23</v>
      </c>
      <c r="DAM56" s="320" t="s">
        <v>23</v>
      </c>
      <c r="DAN56" s="320" t="s">
        <v>23</v>
      </c>
      <c r="DAO56" s="320" t="s">
        <v>23</v>
      </c>
      <c r="DAP56" s="320" t="s">
        <v>23</v>
      </c>
      <c r="DAQ56" s="320" t="s">
        <v>23</v>
      </c>
      <c r="DAR56" s="320" t="s">
        <v>23</v>
      </c>
      <c r="DAS56" s="320" t="s">
        <v>23</v>
      </c>
      <c r="DAT56" s="320" t="s">
        <v>23</v>
      </c>
      <c r="DAU56" s="320" t="s">
        <v>23</v>
      </c>
      <c r="DAV56" s="320" t="s">
        <v>23</v>
      </c>
      <c r="DAW56" s="320" t="s">
        <v>23</v>
      </c>
      <c r="DAX56" s="320" t="s">
        <v>23</v>
      </c>
      <c r="DAY56" s="320" t="s">
        <v>23</v>
      </c>
      <c r="DAZ56" s="320" t="s">
        <v>23</v>
      </c>
      <c r="DBA56" s="320" t="s">
        <v>23</v>
      </c>
      <c r="DBB56" s="320" t="s">
        <v>23</v>
      </c>
      <c r="DBC56" s="320" t="s">
        <v>23</v>
      </c>
      <c r="DBD56" s="320" t="s">
        <v>23</v>
      </c>
      <c r="DBE56" s="320" t="s">
        <v>23</v>
      </c>
      <c r="DBF56" s="320" t="s">
        <v>23</v>
      </c>
      <c r="DBG56" s="320" t="s">
        <v>23</v>
      </c>
      <c r="DBH56" s="320" t="s">
        <v>23</v>
      </c>
      <c r="DBI56" s="320" t="s">
        <v>23</v>
      </c>
      <c r="DBJ56" s="320" t="s">
        <v>23</v>
      </c>
      <c r="DBK56" s="320" t="s">
        <v>23</v>
      </c>
      <c r="DBL56" s="320" t="s">
        <v>23</v>
      </c>
      <c r="DBM56" s="320" t="s">
        <v>23</v>
      </c>
      <c r="DBN56" s="320" t="s">
        <v>23</v>
      </c>
      <c r="DBO56" s="320" t="s">
        <v>23</v>
      </c>
      <c r="DBP56" s="320" t="s">
        <v>23</v>
      </c>
      <c r="DBQ56" s="320" t="s">
        <v>23</v>
      </c>
      <c r="DBR56" s="320" t="s">
        <v>23</v>
      </c>
      <c r="DBS56" s="320" t="s">
        <v>23</v>
      </c>
      <c r="DBT56" s="320" t="s">
        <v>23</v>
      </c>
      <c r="DBU56" s="320" t="s">
        <v>23</v>
      </c>
      <c r="DBV56" s="320" t="s">
        <v>23</v>
      </c>
      <c r="DBW56" s="320" t="s">
        <v>23</v>
      </c>
      <c r="DBX56" s="320" t="s">
        <v>23</v>
      </c>
      <c r="DBY56" s="320" t="s">
        <v>23</v>
      </c>
      <c r="DBZ56" s="320" t="s">
        <v>23</v>
      </c>
      <c r="DCA56" s="320" t="s">
        <v>23</v>
      </c>
      <c r="DCB56" s="320" t="s">
        <v>23</v>
      </c>
      <c r="DCC56" s="320" t="s">
        <v>23</v>
      </c>
      <c r="DCD56" s="320" t="s">
        <v>23</v>
      </c>
      <c r="DCE56" s="320" t="s">
        <v>23</v>
      </c>
      <c r="DCF56" s="320" t="s">
        <v>23</v>
      </c>
      <c r="DCG56" s="320" t="s">
        <v>23</v>
      </c>
      <c r="DCH56" s="320" t="s">
        <v>23</v>
      </c>
      <c r="DCI56" s="320" t="s">
        <v>23</v>
      </c>
      <c r="DCJ56" s="320" t="s">
        <v>23</v>
      </c>
      <c r="DCK56" s="320" t="s">
        <v>23</v>
      </c>
      <c r="DCL56" s="320" t="s">
        <v>23</v>
      </c>
      <c r="DCM56" s="320" t="s">
        <v>23</v>
      </c>
      <c r="DCN56" s="320" t="s">
        <v>23</v>
      </c>
      <c r="DCO56" s="320" t="s">
        <v>23</v>
      </c>
      <c r="DCP56" s="320" t="s">
        <v>23</v>
      </c>
      <c r="DCQ56" s="320" t="s">
        <v>23</v>
      </c>
      <c r="DCR56" s="320" t="s">
        <v>23</v>
      </c>
      <c r="DCS56" s="320" t="s">
        <v>23</v>
      </c>
      <c r="DCT56" s="320" t="s">
        <v>23</v>
      </c>
      <c r="DCU56" s="320" t="s">
        <v>23</v>
      </c>
      <c r="DCV56" s="320" t="s">
        <v>23</v>
      </c>
      <c r="DCW56" s="320" t="s">
        <v>23</v>
      </c>
      <c r="DCX56" s="320" t="s">
        <v>23</v>
      </c>
      <c r="DCY56" s="320" t="s">
        <v>23</v>
      </c>
      <c r="DCZ56" s="320" t="s">
        <v>23</v>
      </c>
      <c r="DDA56" s="320" t="s">
        <v>23</v>
      </c>
      <c r="DDB56" s="320" t="s">
        <v>23</v>
      </c>
      <c r="DDC56" s="320" t="s">
        <v>23</v>
      </c>
      <c r="DDD56" s="320" t="s">
        <v>23</v>
      </c>
      <c r="DDE56" s="320" t="s">
        <v>23</v>
      </c>
      <c r="DDF56" s="320" t="s">
        <v>23</v>
      </c>
      <c r="DDG56" s="320" t="s">
        <v>23</v>
      </c>
      <c r="DDH56" s="320" t="s">
        <v>23</v>
      </c>
      <c r="DDI56" s="320" t="s">
        <v>23</v>
      </c>
      <c r="DDJ56" s="320" t="s">
        <v>23</v>
      </c>
      <c r="DDK56" s="320" t="s">
        <v>23</v>
      </c>
      <c r="DDL56" s="320" t="s">
        <v>23</v>
      </c>
      <c r="DDM56" s="320" t="s">
        <v>23</v>
      </c>
      <c r="DDN56" s="320" t="s">
        <v>23</v>
      </c>
      <c r="DDO56" s="320" t="s">
        <v>23</v>
      </c>
      <c r="DDP56" s="320" t="s">
        <v>23</v>
      </c>
      <c r="DDQ56" s="320" t="s">
        <v>23</v>
      </c>
      <c r="DDR56" s="320" t="s">
        <v>23</v>
      </c>
      <c r="DDS56" s="320" t="s">
        <v>23</v>
      </c>
      <c r="DDT56" s="320" t="s">
        <v>23</v>
      </c>
      <c r="DDU56" s="320" t="s">
        <v>23</v>
      </c>
      <c r="DDV56" s="320" t="s">
        <v>23</v>
      </c>
      <c r="DDW56" s="320" t="s">
        <v>23</v>
      </c>
      <c r="DDX56" s="320" t="s">
        <v>23</v>
      </c>
      <c r="DDY56" s="320" t="s">
        <v>23</v>
      </c>
      <c r="DDZ56" s="320" t="s">
        <v>23</v>
      </c>
      <c r="DEA56" s="320" t="s">
        <v>23</v>
      </c>
      <c r="DEB56" s="320" t="s">
        <v>23</v>
      </c>
      <c r="DEC56" s="320" t="s">
        <v>23</v>
      </c>
      <c r="DED56" s="320" t="s">
        <v>23</v>
      </c>
      <c r="DEE56" s="320" t="s">
        <v>23</v>
      </c>
      <c r="DEF56" s="320" t="s">
        <v>23</v>
      </c>
      <c r="DEG56" s="320" t="s">
        <v>23</v>
      </c>
      <c r="DEH56" s="320" t="s">
        <v>23</v>
      </c>
      <c r="DEI56" s="320" t="s">
        <v>23</v>
      </c>
      <c r="DEJ56" s="320" t="s">
        <v>23</v>
      </c>
      <c r="DEK56" s="320" t="s">
        <v>23</v>
      </c>
      <c r="DEL56" s="320" t="s">
        <v>23</v>
      </c>
      <c r="DEM56" s="320" t="s">
        <v>23</v>
      </c>
      <c r="DEN56" s="320" t="s">
        <v>23</v>
      </c>
      <c r="DEO56" s="320" t="s">
        <v>23</v>
      </c>
      <c r="DEP56" s="320" t="s">
        <v>23</v>
      </c>
      <c r="DEQ56" s="320" t="s">
        <v>23</v>
      </c>
      <c r="DER56" s="320" t="s">
        <v>23</v>
      </c>
      <c r="DES56" s="320" t="s">
        <v>23</v>
      </c>
      <c r="DET56" s="320" t="s">
        <v>23</v>
      </c>
      <c r="DEU56" s="320" t="s">
        <v>23</v>
      </c>
      <c r="DEV56" s="320" t="s">
        <v>23</v>
      </c>
      <c r="DEW56" s="320" t="s">
        <v>23</v>
      </c>
      <c r="DEX56" s="320" t="s">
        <v>23</v>
      </c>
      <c r="DEY56" s="320" t="s">
        <v>23</v>
      </c>
      <c r="DEZ56" s="320" t="s">
        <v>23</v>
      </c>
      <c r="DFA56" s="320" t="s">
        <v>23</v>
      </c>
      <c r="DFB56" s="320" t="s">
        <v>23</v>
      </c>
      <c r="DFC56" s="320" t="s">
        <v>23</v>
      </c>
      <c r="DFD56" s="320" t="s">
        <v>23</v>
      </c>
      <c r="DFE56" s="320" t="s">
        <v>23</v>
      </c>
      <c r="DFF56" s="320" t="s">
        <v>23</v>
      </c>
      <c r="DFG56" s="320" t="s">
        <v>23</v>
      </c>
      <c r="DFH56" s="320" t="s">
        <v>23</v>
      </c>
      <c r="DFI56" s="320" t="s">
        <v>23</v>
      </c>
      <c r="DFJ56" s="320" t="s">
        <v>23</v>
      </c>
      <c r="DFK56" s="320" t="s">
        <v>23</v>
      </c>
      <c r="DFL56" s="320" t="s">
        <v>23</v>
      </c>
      <c r="DFM56" s="320" t="s">
        <v>23</v>
      </c>
      <c r="DFN56" s="320" t="s">
        <v>23</v>
      </c>
      <c r="DFO56" s="320" t="s">
        <v>23</v>
      </c>
      <c r="DFP56" s="320" t="s">
        <v>23</v>
      </c>
      <c r="DFQ56" s="320" t="s">
        <v>23</v>
      </c>
      <c r="DFR56" s="320" t="s">
        <v>23</v>
      </c>
      <c r="DFS56" s="320" t="s">
        <v>23</v>
      </c>
      <c r="DFT56" s="320" t="s">
        <v>23</v>
      </c>
      <c r="DFU56" s="320" t="s">
        <v>23</v>
      </c>
      <c r="DFV56" s="320" t="s">
        <v>23</v>
      </c>
      <c r="DFW56" s="320" t="s">
        <v>23</v>
      </c>
      <c r="DFX56" s="320" t="s">
        <v>23</v>
      </c>
      <c r="DFY56" s="320" t="s">
        <v>23</v>
      </c>
      <c r="DFZ56" s="320" t="s">
        <v>23</v>
      </c>
      <c r="DGA56" s="320" t="s">
        <v>23</v>
      </c>
      <c r="DGB56" s="320" t="s">
        <v>23</v>
      </c>
      <c r="DGC56" s="320" t="s">
        <v>23</v>
      </c>
      <c r="DGD56" s="320" t="s">
        <v>23</v>
      </c>
      <c r="DGE56" s="320" t="s">
        <v>23</v>
      </c>
      <c r="DGF56" s="320" t="s">
        <v>23</v>
      </c>
      <c r="DGG56" s="320" t="s">
        <v>23</v>
      </c>
      <c r="DGH56" s="320" t="s">
        <v>23</v>
      </c>
      <c r="DGI56" s="320" t="s">
        <v>23</v>
      </c>
      <c r="DGJ56" s="320" t="s">
        <v>23</v>
      </c>
      <c r="DGK56" s="320" t="s">
        <v>23</v>
      </c>
      <c r="DGL56" s="320" t="s">
        <v>23</v>
      </c>
      <c r="DGM56" s="320" t="s">
        <v>23</v>
      </c>
      <c r="DGN56" s="320" t="s">
        <v>23</v>
      </c>
      <c r="DGO56" s="320" t="s">
        <v>23</v>
      </c>
      <c r="DGP56" s="320" t="s">
        <v>23</v>
      </c>
      <c r="DGQ56" s="320" t="s">
        <v>23</v>
      </c>
      <c r="DGR56" s="320" t="s">
        <v>23</v>
      </c>
      <c r="DGS56" s="320" t="s">
        <v>23</v>
      </c>
      <c r="DGT56" s="320" t="s">
        <v>23</v>
      </c>
      <c r="DGU56" s="320" t="s">
        <v>23</v>
      </c>
      <c r="DGV56" s="320" t="s">
        <v>23</v>
      </c>
      <c r="DGW56" s="320" t="s">
        <v>23</v>
      </c>
      <c r="DGX56" s="320" t="s">
        <v>23</v>
      </c>
      <c r="DGY56" s="320" t="s">
        <v>23</v>
      </c>
      <c r="DGZ56" s="320" t="s">
        <v>23</v>
      </c>
      <c r="DHA56" s="320" t="s">
        <v>23</v>
      </c>
      <c r="DHB56" s="320" t="s">
        <v>23</v>
      </c>
      <c r="DHC56" s="320" t="s">
        <v>23</v>
      </c>
      <c r="DHD56" s="320" t="s">
        <v>23</v>
      </c>
      <c r="DHE56" s="320" t="s">
        <v>23</v>
      </c>
      <c r="DHF56" s="320" t="s">
        <v>23</v>
      </c>
      <c r="DHG56" s="320" t="s">
        <v>23</v>
      </c>
      <c r="DHH56" s="320" t="s">
        <v>23</v>
      </c>
      <c r="DHI56" s="320" t="s">
        <v>23</v>
      </c>
      <c r="DHJ56" s="320" t="s">
        <v>23</v>
      </c>
      <c r="DHK56" s="320" t="s">
        <v>23</v>
      </c>
      <c r="DHL56" s="320" t="s">
        <v>23</v>
      </c>
      <c r="DHM56" s="320" t="s">
        <v>23</v>
      </c>
      <c r="DHN56" s="320" t="s">
        <v>23</v>
      </c>
      <c r="DHO56" s="320" t="s">
        <v>23</v>
      </c>
      <c r="DHP56" s="320" t="s">
        <v>23</v>
      </c>
      <c r="DHQ56" s="320" t="s">
        <v>23</v>
      </c>
      <c r="DHR56" s="320" t="s">
        <v>23</v>
      </c>
      <c r="DHS56" s="320" t="s">
        <v>23</v>
      </c>
      <c r="DHT56" s="320" t="s">
        <v>23</v>
      </c>
      <c r="DHU56" s="320" t="s">
        <v>23</v>
      </c>
      <c r="DHV56" s="320" t="s">
        <v>23</v>
      </c>
      <c r="DHW56" s="320" t="s">
        <v>23</v>
      </c>
      <c r="DHX56" s="320" t="s">
        <v>23</v>
      </c>
      <c r="DHY56" s="320" t="s">
        <v>23</v>
      </c>
      <c r="DHZ56" s="320" t="s">
        <v>23</v>
      </c>
      <c r="DIA56" s="320" t="s">
        <v>23</v>
      </c>
      <c r="DIB56" s="320" t="s">
        <v>23</v>
      </c>
      <c r="DIC56" s="320" t="s">
        <v>23</v>
      </c>
      <c r="DID56" s="320" t="s">
        <v>23</v>
      </c>
      <c r="DIE56" s="320" t="s">
        <v>23</v>
      </c>
      <c r="DIF56" s="320" t="s">
        <v>23</v>
      </c>
      <c r="DIG56" s="320" t="s">
        <v>23</v>
      </c>
      <c r="DIH56" s="320" t="s">
        <v>23</v>
      </c>
      <c r="DII56" s="320" t="s">
        <v>23</v>
      </c>
      <c r="DIJ56" s="320" t="s">
        <v>23</v>
      </c>
      <c r="DIK56" s="320" t="s">
        <v>23</v>
      </c>
      <c r="DIL56" s="320" t="s">
        <v>23</v>
      </c>
      <c r="DIM56" s="320" t="s">
        <v>23</v>
      </c>
      <c r="DIN56" s="320" t="s">
        <v>23</v>
      </c>
      <c r="DIO56" s="320" t="s">
        <v>23</v>
      </c>
      <c r="DIP56" s="320" t="s">
        <v>23</v>
      </c>
      <c r="DIQ56" s="320" t="s">
        <v>23</v>
      </c>
      <c r="DIR56" s="320" t="s">
        <v>23</v>
      </c>
      <c r="DIS56" s="320" t="s">
        <v>23</v>
      </c>
      <c r="DIT56" s="320" t="s">
        <v>23</v>
      </c>
      <c r="DIU56" s="320" t="s">
        <v>23</v>
      </c>
      <c r="DIV56" s="320" t="s">
        <v>23</v>
      </c>
      <c r="DIW56" s="320" t="s">
        <v>23</v>
      </c>
      <c r="DIX56" s="320" t="s">
        <v>23</v>
      </c>
      <c r="DIY56" s="320" t="s">
        <v>23</v>
      </c>
      <c r="DIZ56" s="320" t="s">
        <v>23</v>
      </c>
      <c r="DJA56" s="320" t="s">
        <v>23</v>
      </c>
      <c r="DJB56" s="320" t="s">
        <v>23</v>
      </c>
      <c r="DJC56" s="320" t="s">
        <v>23</v>
      </c>
      <c r="DJD56" s="320" t="s">
        <v>23</v>
      </c>
      <c r="DJE56" s="320" t="s">
        <v>23</v>
      </c>
      <c r="DJF56" s="320" t="s">
        <v>23</v>
      </c>
      <c r="DJG56" s="320" t="s">
        <v>23</v>
      </c>
      <c r="DJH56" s="320" t="s">
        <v>23</v>
      </c>
      <c r="DJI56" s="320" t="s">
        <v>23</v>
      </c>
      <c r="DJJ56" s="320" t="s">
        <v>23</v>
      </c>
      <c r="DJK56" s="320" t="s">
        <v>23</v>
      </c>
      <c r="DJL56" s="320" t="s">
        <v>23</v>
      </c>
      <c r="DJM56" s="320" t="s">
        <v>23</v>
      </c>
      <c r="DJN56" s="320" t="s">
        <v>23</v>
      </c>
      <c r="DJO56" s="320" t="s">
        <v>23</v>
      </c>
      <c r="DJP56" s="320" t="s">
        <v>23</v>
      </c>
      <c r="DJQ56" s="320" t="s">
        <v>23</v>
      </c>
      <c r="DJR56" s="320" t="s">
        <v>23</v>
      </c>
      <c r="DJS56" s="320" t="s">
        <v>23</v>
      </c>
      <c r="DJT56" s="320" t="s">
        <v>23</v>
      </c>
      <c r="DJU56" s="320" t="s">
        <v>23</v>
      </c>
      <c r="DJV56" s="320" t="s">
        <v>23</v>
      </c>
      <c r="DJW56" s="320" t="s">
        <v>23</v>
      </c>
      <c r="DJX56" s="320" t="s">
        <v>23</v>
      </c>
      <c r="DJY56" s="320" t="s">
        <v>23</v>
      </c>
      <c r="DJZ56" s="320" t="s">
        <v>23</v>
      </c>
      <c r="DKA56" s="320" t="s">
        <v>23</v>
      </c>
      <c r="DKB56" s="320" t="s">
        <v>23</v>
      </c>
      <c r="DKC56" s="320" t="s">
        <v>23</v>
      </c>
      <c r="DKD56" s="320" t="s">
        <v>23</v>
      </c>
      <c r="DKE56" s="320" t="s">
        <v>23</v>
      </c>
      <c r="DKF56" s="320" t="s">
        <v>23</v>
      </c>
      <c r="DKG56" s="320" t="s">
        <v>23</v>
      </c>
      <c r="DKH56" s="320" t="s">
        <v>23</v>
      </c>
      <c r="DKI56" s="320" t="s">
        <v>23</v>
      </c>
      <c r="DKJ56" s="320" t="s">
        <v>23</v>
      </c>
      <c r="DKK56" s="320" t="s">
        <v>23</v>
      </c>
      <c r="DKL56" s="320" t="s">
        <v>23</v>
      </c>
      <c r="DKM56" s="320" t="s">
        <v>23</v>
      </c>
      <c r="DKN56" s="320" t="s">
        <v>23</v>
      </c>
      <c r="DKO56" s="320" t="s">
        <v>23</v>
      </c>
      <c r="DKP56" s="320" t="s">
        <v>23</v>
      </c>
      <c r="DKQ56" s="320" t="s">
        <v>23</v>
      </c>
      <c r="DKR56" s="320" t="s">
        <v>23</v>
      </c>
      <c r="DKS56" s="320" t="s">
        <v>23</v>
      </c>
      <c r="DKT56" s="320" t="s">
        <v>23</v>
      </c>
      <c r="DKU56" s="320" t="s">
        <v>23</v>
      </c>
      <c r="DKV56" s="320" t="s">
        <v>23</v>
      </c>
      <c r="DKW56" s="320" t="s">
        <v>23</v>
      </c>
      <c r="DKX56" s="320" t="s">
        <v>23</v>
      </c>
      <c r="DKY56" s="320" t="s">
        <v>23</v>
      </c>
      <c r="DKZ56" s="320" t="s">
        <v>23</v>
      </c>
      <c r="DLA56" s="320" t="s">
        <v>23</v>
      </c>
      <c r="DLB56" s="320" t="s">
        <v>23</v>
      </c>
      <c r="DLC56" s="320" t="s">
        <v>23</v>
      </c>
      <c r="DLD56" s="320" t="s">
        <v>23</v>
      </c>
      <c r="DLE56" s="320" t="s">
        <v>23</v>
      </c>
      <c r="DLF56" s="320" t="s">
        <v>23</v>
      </c>
      <c r="DLG56" s="320" t="s">
        <v>23</v>
      </c>
      <c r="DLH56" s="320" t="s">
        <v>23</v>
      </c>
      <c r="DLI56" s="320" t="s">
        <v>23</v>
      </c>
      <c r="DLJ56" s="320" t="s">
        <v>23</v>
      </c>
      <c r="DLK56" s="320" t="s">
        <v>23</v>
      </c>
      <c r="DLL56" s="320" t="s">
        <v>23</v>
      </c>
      <c r="DLM56" s="320" t="s">
        <v>23</v>
      </c>
      <c r="DLN56" s="320" t="s">
        <v>23</v>
      </c>
      <c r="DLO56" s="320" t="s">
        <v>23</v>
      </c>
      <c r="DLP56" s="320" t="s">
        <v>23</v>
      </c>
      <c r="DLQ56" s="320" t="s">
        <v>23</v>
      </c>
      <c r="DLR56" s="320" t="s">
        <v>23</v>
      </c>
      <c r="DLS56" s="320" t="s">
        <v>23</v>
      </c>
      <c r="DLT56" s="320" t="s">
        <v>23</v>
      </c>
      <c r="DLU56" s="320" t="s">
        <v>23</v>
      </c>
      <c r="DLV56" s="320" t="s">
        <v>23</v>
      </c>
      <c r="DLW56" s="320" t="s">
        <v>23</v>
      </c>
      <c r="DLX56" s="320" t="s">
        <v>23</v>
      </c>
      <c r="DLY56" s="320" t="s">
        <v>23</v>
      </c>
      <c r="DLZ56" s="320" t="s">
        <v>23</v>
      </c>
      <c r="DMA56" s="320" t="s">
        <v>23</v>
      </c>
      <c r="DMB56" s="320" t="s">
        <v>23</v>
      </c>
      <c r="DMC56" s="320" t="s">
        <v>23</v>
      </c>
      <c r="DMD56" s="320" t="s">
        <v>23</v>
      </c>
      <c r="DME56" s="320" t="s">
        <v>23</v>
      </c>
      <c r="DMF56" s="320" t="s">
        <v>23</v>
      </c>
      <c r="DMG56" s="320" t="s">
        <v>23</v>
      </c>
      <c r="DMH56" s="320" t="s">
        <v>23</v>
      </c>
      <c r="DMI56" s="320" t="s">
        <v>23</v>
      </c>
      <c r="DMJ56" s="320" t="s">
        <v>23</v>
      </c>
      <c r="DMK56" s="320" t="s">
        <v>23</v>
      </c>
      <c r="DML56" s="320" t="s">
        <v>23</v>
      </c>
      <c r="DMM56" s="320" t="s">
        <v>23</v>
      </c>
      <c r="DMN56" s="320" t="s">
        <v>23</v>
      </c>
      <c r="DMO56" s="320" t="s">
        <v>23</v>
      </c>
      <c r="DMP56" s="320" t="s">
        <v>23</v>
      </c>
      <c r="DMQ56" s="320" t="s">
        <v>23</v>
      </c>
      <c r="DMR56" s="320" t="s">
        <v>23</v>
      </c>
      <c r="DMS56" s="320" t="s">
        <v>23</v>
      </c>
      <c r="DMT56" s="320" t="s">
        <v>23</v>
      </c>
      <c r="DMU56" s="320" t="s">
        <v>23</v>
      </c>
      <c r="DMV56" s="320" t="s">
        <v>23</v>
      </c>
      <c r="DMW56" s="320" t="s">
        <v>23</v>
      </c>
      <c r="DMX56" s="320" t="s">
        <v>23</v>
      </c>
      <c r="DMY56" s="320" t="s">
        <v>23</v>
      </c>
      <c r="DMZ56" s="320" t="s">
        <v>23</v>
      </c>
      <c r="DNA56" s="320" t="s">
        <v>23</v>
      </c>
      <c r="DNB56" s="320" t="s">
        <v>23</v>
      </c>
      <c r="DNC56" s="320" t="s">
        <v>23</v>
      </c>
      <c r="DND56" s="320" t="s">
        <v>23</v>
      </c>
      <c r="DNE56" s="320" t="s">
        <v>23</v>
      </c>
      <c r="DNF56" s="320" t="s">
        <v>23</v>
      </c>
      <c r="DNG56" s="320" t="s">
        <v>23</v>
      </c>
      <c r="DNH56" s="320" t="s">
        <v>23</v>
      </c>
      <c r="DNI56" s="320" t="s">
        <v>23</v>
      </c>
      <c r="DNJ56" s="320" t="s">
        <v>23</v>
      </c>
      <c r="DNK56" s="320" t="s">
        <v>23</v>
      </c>
      <c r="DNL56" s="320" t="s">
        <v>23</v>
      </c>
      <c r="DNM56" s="320" t="s">
        <v>23</v>
      </c>
      <c r="DNN56" s="320" t="s">
        <v>23</v>
      </c>
      <c r="DNO56" s="320" t="s">
        <v>23</v>
      </c>
      <c r="DNP56" s="320" t="s">
        <v>23</v>
      </c>
      <c r="DNQ56" s="320" t="s">
        <v>23</v>
      </c>
      <c r="DNR56" s="320" t="s">
        <v>23</v>
      </c>
      <c r="DNS56" s="320" t="s">
        <v>23</v>
      </c>
      <c r="DNT56" s="320" t="s">
        <v>23</v>
      </c>
      <c r="DNU56" s="320" t="s">
        <v>23</v>
      </c>
      <c r="DNV56" s="320" t="s">
        <v>23</v>
      </c>
      <c r="DNW56" s="320" t="s">
        <v>23</v>
      </c>
      <c r="DNX56" s="320" t="s">
        <v>23</v>
      </c>
      <c r="DNY56" s="320" t="s">
        <v>23</v>
      </c>
      <c r="DNZ56" s="320" t="s">
        <v>23</v>
      </c>
      <c r="DOA56" s="320" t="s">
        <v>23</v>
      </c>
      <c r="DOB56" s="320" t="s">
        <v>23</v>
      </c>
      <c r="DOC56" s="320" t="s">
        <v>23</v>
      </c>
      <c r="DOD56" s="320" t="s">
        <v>23</v>
      </c>
      <c r="DOE56" s="320" t="s">
        <v>23</v>
      </c>
      <c r="DOF56" s="320" t="s">
        <v>23</v>
      </c>
      <c r="DOG56" s="320" t="s">
        <v>23</v>
      </c>
      <c r="DOH56" s="320" t="s">
        <v>23</v>
      </c>
      <c r="DOI56" s="320" t="s">
        <v>23</v>
      </c>
      <c r="DOJ56" s="320" t="s">
        <v>23</v>
      </c>
      <c r="DOK56" s="320" t="s">
        <v>23</v>
      </c>
      <c r="DOL56" s="320" t="s">
        <v>23</v>
      </c>
      <c r="DOM56" s="320" t="s">
        <v>23</v>
      </c>
      <c r="DON56" s="320" t="s">
        <v>23</v>
      </c>
      <c r="DOO56" s="320" t="s">
        <v>23</v>
      </c>
      <c r="DOP56" s="320" t="s">
        <v>23</v>
      </c>
      <c r="DOQ56" s="320" t="s">
        <v>23</v>
      </c>
      <c r="DOR56" s="320" t="s">
        <v>23</v>
      </c>
      <c r="DOS56" s="320" t="s">
        <v>23</v>
      </c>
      <c r="DOT56" s="320" t="s">
        <v>23</v>
      </c>
      <c r="DOU56" s="320" t="s">
        <v>23</v>
      </c>
      <c r="DOV56" s="320" t="s">
        <v>23</v>
      </c>
      <c r="DOW56" s="320" t="s">
        <v>23</v>
      </c>
      <c r="DOX56" s="320" t="s">
        <v>23</v>
      </c>
      <c r="DOY56" s="320" t="s">
        <v>23</v>
      </c>
      <c r="DOZ56" s="320" t="s">
        <v>23</v>
      </c>
      <c r="DPA56" s="320" t="s">
        <v>23</v>
      </c>
      <c r="DPB56" s="320" t="s">
        <v>23</v>
      </c>
      <c r="DPC56" s="320" t="s">
        <v>23</v>
      </c>
      <c r="DPD56" s="320" t="s">
        <v>23</v>
      </c>
      <c r="DPE56" s="320" t="s">
        <v>23</v>
      </c>
      <c r="DPF56" s="320" t="s">
        <v>23</v>
      </c>
      <c r="DPG56" s="320" t="s">
        <v>23</v>
      </c>
      <c r="DPH56" s="320" t="s">
        <v>23</v>
      </c>
      <c r="DPI56" s="320" t="s">
        <v>23</v>
      </c>
      <c r="DPJ56" s="320" t="s">
        <v>23</v>
      </c>
      <c r="DPK56" s="320" t="s">
        <v>23</v>
      </c>
      <c r="DPL56" s="320" t="s">
        <v>23</v>
      </c>
      <c r="DPM56" s="320" t="s">
        <v>23</v>
      </c>
      <c r="DPN56" s="320" t="s">
        <v>23</v>
      </c>
      <c r="DPO56" s="320" t="s">
        <v>23</v>
      </c>
      <c r="DPP56" s="320" t="s">
        <v>23</v>
      </c>
      <c r="DPQ56" s="320" t="s">
        <v>23</v>
      </c>
      <c r="DPR56" s="320" t="s">
        <v>23</v>
      </c>
      <c r="DPS56" s="320" t="s">
        <v>23</v>
      </c>
      <c r="DPT56" s="320" t="s">
        <v>23</v>
      </c>
      <c r="DPU56" s="320" t="s">
        <v>23</v>
      </c>
      <c r="DPV56" s="320" t="s">
        <v>23</v>
      </c>
      <c r="DPW56" s="320" t="s">
        <v>23</v>
      </c>
      <c r="DPX56" s="320" t="s">
        <v>23</v>
      </c>
      <c r="DPY56" s="320" t="s">
        <v>23</v>
      </c>
      <c r="DPZ56" s="320" t="s">
        <v>23</v>
      </c>
      <c r="DQA56" s="320" t="s">
        <v>23</v>
      </c>
      <c r="DQB56" s="320" t="s">
        <v>23</v>
      </c>
      <c r="DQC56" s="320" t="s">
        <v>23</v>
      </c>
      <c r="DQD56" s="320" t="s">
        <v>23</v>
      </c>
      <c r="DQE56" s="320" t="s">
        <v>23</v>
      </c>
      <c r="DQF56" s="320" t="s">
        <v>23</v>
      </c>
      <c r="DQG56" s="320" t="s">
        <v>23</v>
      </c>
      <c r="DQH56" s="320" t="s">
        <v>23</v>
      </c>
      <c r="DQI56" s="320" t="s">
        <v>23</v>
      </c>
      <c r="DQJ56" s="320" t="s">
        <v>23</v>
      </c>
      <c r="DQK56" s="320" t="s">
        <v>23</v>
      </c>
      <c r="DQL56" s="320" t="s">
        <v>23</v>
      </c>
      <c r="DQM56" s="320" t="s">
        <v>23</v>
      </c>
      <c r="DQN56" s="320" t="s">
        <v>23</v>
      </c>
      <c r="DQO56" s="320" t="s">
        <v>23</v>
      </c>
      <c r="DQP56" s="320" t="s">
        <v>23</v>
      </c>
      <c r="DQQ56" s="320" t="s">
        <v>23</v>
      </c>
      <c r="DQR56" s="320" t="s">
        <v>23</v>
      </c>
      <c r="DQS56" s="320" t="s">
        <v>23</v>
      </c>
      <c r="DQT56" s="320" t="s">
        <v>23</v>
      </c>
      <c r="DQU56" s="320" t="s">
        <v>23</v>
      </c>
      <c r="DQV56" s="320" t="s">
        <v>23</v>
      </c>
      <c r="DQW56" s="320" t="s">
        <v>23</v>
      </c>
      <c r="DQX56" s="320" t="s">
        <v>23</v>
      </c>
      <c r="DQY56" s="320" t="s">
        <v>23</v>
      </c>
      <c r="DQZ56" s="320" t="s">
        <v>23</v>
      </c>
      <c r="DRA56" s="320" t="s">
        <v>23</v>
      </c>
      <c r="DRB56" s="320" t="s">
        <v>23</v>
      </c>
      <c r="DRC56" s="320" t="s">
        <v>23</v>
      </c>
      <c r="DRD56" s="320" t="s">
        <v>23</v>
      </c>
      <c r="DRE56" s="320" t="s">
        <v>23</v>
      </c>
      <c r="DRF56" s="320" t="s">
        <v>23</v>
      </c>
      <c r="DRG56" s="320" t="s">
        <v>23</v>
      </c>
      <c r="DRH56" s="320" t="s">
        <v>23</v>
      </c>
      <c r="DRI56" s="320" t="s">
        <v>23</v>
      </c>
      <c r="DRJ56" s="320" t="s">
        <v>23</v>
      </c>
      <c r="DRK56" s="320" t="s">
        <v>23</v>
      </c>
      <c r="DRL56" s="320" t="s">
        <v>23</v>
      </c>
      <c r="DRM56" s="320" t="s">
        <v>23</v>
      </c>
      <c r="DRN56" s="320" t="s">
        <v>23</v>
      </c>
      <c r="DRO56" s="320" t="s">
        <v>23</v>
      </c>
      <c r="DRP56" s="320" t="s">
        <v>23</v>
      </c>
      <c r="DRQ56" s="320" t="s">
        <v>23</v>
      </c>
      <c r="DRR56" s="320" t="s">
        <v>23</v>
      </c>
      <c r="DRS56" s="320" t="s">
        <v>23</v>
      </c>
      <c r="DRT56" s="320" t="s">
        <v>23</v>
      </c>
      <c r="DRU56" s="320" t="s">
        <v>23</v>
      </c>
      <c r="DRV56" s="320" t="s">
        <v>23</v>
      </c>
      <c r="DRW56" s="320" t="s">
        <v>23</v>
      </c>
      <c r="DRX56" s="320" t="s">
        <v>23</v>
      </c>
      <c r="DRY56" s="320" t="s">
        <v>23</v>
      </c>
      <c r="DRZ56" s="320" t="s">
        <v>23</v>
      </c>
      <c r="DSA56" s="320" t="s">
        <v>23</v>
      </c>
      <c r="DSB56" s="320" t="s">
        <v>23</v>
      </c>
      <c r="DSC56" s="320" t="s">
        <v>23</v>
      </c>
      <c r="DSD56" s="320" t="s">
        <v>23</v>
      </c>
      <c r="DSE56" s="320" t="s">
        <v>23</v>
      </c>
      <c r="DSF56" s="320" t="s">
        <v>23</v>
      </c>
      <c r="DSG56" s="320" t="s">
        <v>23</v>
      </c>
      <c r="DSH56" s="320" t="s">
        <v>23</v>
      </c>
      <c r="DSI56" s="320" t="s">
        <v>23</v>
      </c>
      <c r="DSJ56" s="320" t="s">
        <v>23</v>
      </c>
      <c r="DSK56" s="320" t="s">
        <v>23</v>
      </c>
      <c r="DSL56" s="320" t="s">
        <v>23</v>
      </c>
      <c r="DSM56" s="320" t="s">
        <v>23</v>
      </c>
      <c r="DSN56" s="320" t="s">
        <v>23</v>
      </c>
      <c r="DSO56" s="320" t="s">
        <v>23</v>
      </c>
      <c r="DSP56" s="320" t="s">
        <v>23</v>
      </c>
      <c r="DSQ56" s="320" t="s">
        <v>23</v>
      </c>
      <c r="DSR56" s="320" t="s">
        <v>23</v>
      </c>
      <c r="DSS56" s="320" t="s">
        <v>23</v>
      </c>
      <c r="DST56" s="320" t="s">
        <v>23</v>
      </c>
      <c r="DSU56" s="320" t="s">
        <v>23</v>
      </c>
      <c r="DSV56" s="320" t="s">
        <v>23</v>
      </c>
      <c r="DSW56" s="320" t="s">
        <v>23</v>
      </c>
      <c r="DSX56" s="320" t="s">
        <v>23</v>
      </c>
      <c r="DSY56" s="320" t="s">
        <v>23</v>
      </c>
      <c r="DSZ56" s="320" t="s">
        <v>23</v>
      </c>
      <c r="DTA56" s="320" t="s">
        <v>23</v>
      </c>
      <c r="DTB56" s="320" t="s">
        <v>23</v>
      </c>
      <c r="DTC56" s="320" t="s">
        <v>23</v>
      </c>
      <c r="DTD56" s="320" t="s">
        <v>23</v>
      </c>
      <c r="DTE56" s="320" t="s">
        <v>23</v>
      </c>
      <c r="DTF56" s="320" t="s">
        <v>23</v>
      </c>
      <c r="DTG56" s="320" t="s">
        <v>23</v>
      </c>
      <c r="DTH56" s="320" t="s">
        <v>23</v>
      </c>
      <c r="DTI56" s="320" t="s">
        <v>23</v>
      </c>
      <c r="DTJ56" s="320" t="s">
        <v>23</v>
      </c>
      <c r="DTK56" s="320" t="s">
        <v>23</v>
      </c>
      <c r="DTL56" s="320" t="s">
        <v>23</v>
      </c>
      <c r="DTM56" s="320" t="s">
        <v>23</v>
      </c>
      <c r="DTN56" s="320" t="s">
        <v>23</v>
      </c>
      <c r="DTO56" s="320" t="s">
        <v>23</v>
      </c>
      <c r="DTP56" s="320" t="s">
        <v>23</v>
      </c>
      <c r="DTQ56" s="320" t="s">
        <v>23</v>
      </c>
      <c r="DTR56" s="320" t="s">
        <v>23</v>
      </c>
      <c r="DTS56" s="320" t="s">
        <v>23</v>
      </c>
      <c r="DTT56" s="320" t="s">
        <v>23</v>
      </c>
      <c r="DTU56" s="320" t="s">
        <v>23</v>
      </c>
      <c r="DTV56" s="320" t="s">
        <v>23</v>
      </c>
      <c r="DTW56" s="320" t="s">
        <v>23</v>
      </c>
      <c r="DTX56" s="320" t="s">
        <v>23</v>
      </c>
      <c r="DTY56" s="320" t="s">
        <v>23</v>
      </c>
      <c r="DTZ56" s="320" t="s">
        <v>23</v>
      </c>
      <c r="DUA56" s="320" t="s">
        <v>23</v>
      </c>
      <c r="DUB56" s="320" t="s">
        <v>23</v>
      </c>
      <c r="DUC56" s="320" t="s">
        <v>23</v>
      </c>
      <c r="DUD56" s="320" t="s">
        <v>23</v>
      </c>
      <c r="DUE56" s="320" t="s">
        <v>23</v>
      </c>
      <c r="DUF56" s="320" t="s">
        <v>23</v>
      </c>
      <c r="DUG56" s="320" t="s">
        <v>23</v>
      </c>
      <c r="DUH56" s="320" t="s">
        <v>23</v>
      </c>
      <c r="DUI56" s="320" t="s">
        <v>23</v>
      </c>
      <c r="DUJ56" s="320" t="s">
        <v>23</v>
      </c>
      <c r="DUK56" s="320" t="s">
        <v>23</v>
      </c>
      <c r="DUL56" s="320" t="s">
        <v>23</v>
      </c>
      <c r="DUM56" s="320" t="s">
        <v>23</v>
      </c>
      <c r="DUN56" s="320" t="s">
        <v>23</v>
      </c>
      <c r="DUO56" s="320" t="s">
        <v>23</v>
      </c>
      <c r="DUP56" s="320" t="s">
        <v>23</v>
      </c>
      <c r="DUQ56" s="320" t="s">
        <v>23</v>
      </c>
      <c r="DUR56" s="320" t="s">
        <v>23</v>
      </c>
      <c r="DUS56" s="320" t="s">
        <v>23</v>
      </c>
      <c r="DUT56" s="320" t="s">
        <v>23</v>
      </c>
      <c r="DUU56" s="320" t="s">
        <v>23</v>
      </c>
      <c r="DUV56" s="320" t="s">
        <v>23</v>
      </c>
      <c r="DUW56" s="320" t="s">
        <v>23</v>
      </c>
      <c r="DUX56" s="320" t="s">
        <v>23</v>
      </c>
      <c r="DUY56" s="320" t="s">
        <v>23</v>
      </c>
      <c r="DUZ56" s="320" t="s">
        <v>23</v>
      </c>
      <c r="DVA56" s="320" t="s">
        <v>23</v>
      </c>
      <c r="DVB56" s="320" t="s">
        <v>23</v>
      </c>
      <c r="DVC56" s="320" t="s">
        <v>23</v>
      </c>
      <c r="DVD56" s="320" t="s">
        <v>23</v>
      </c>
      <c r="DVE56" s="320" t="s">
        <v>23</v>
      </c>
      <c r="DVF56" s="320" t="s">
        <v>23</v>
      </c>
      <c r="DVG56" s="320" t="s">
        <v>23</v>
      </c>
      <c r="DVH56" s="320" t="s">
        <v>23</v>
      </c>
      <c r="DVI56" s="320" t="s">
        <v>23</v>
      </c>
      <c r="DVJ56" s="320" t="s">
        <v>23</v>
      </c>
      <c r="DVK56" s="320" t="s">
        <v>23</v>
      </c>
      <c r="DVL56" s="320" t="s">
        <v>23</v>
      </c>
      <c r="DVM56" s="320" t="s">
        <v>23</v>
      </c>
      <c r="DVN56" s="320" t="s">
        <v>23</v>
      </c>
      <c r="DVO56" s="320" t="s">
        <v>23</v>
      </c>
      <c r="DVP56" s="320" t="s">
        <v>23</v>
      </c>
      <c r="DVQ56" s="320" t="s">
        <v>23</v>
      </c>
      <c r="DVR56" s="320" t="s">
        <v>23</v>
      </c>
      <c r="DVS56" s="320" t="s">
        <v>23</v>
      </c>
      <c r="DVT56" s="320" t="s">
        <v>23</v>
      </c>
      <c r="DVU56" s="320" t="s">
        <v>23</v>
      </c>
      <c r="DVV56" s="320" t="s">
        <v>23</v>
      </c>
      <c r="DVW56" s="320" t="s">
        <v>23</v>
      </c>
      <c r="DVX56" s="320" t="s">
        <v>23</v>
      </c>
      <c r="DVY56" s="320" t="s">
        <v>23</v>
      </c>
      <c r="DVZ56" s="320" t="s">
        <v>23</v>
      </c>
      <c r="DWA56" s="320" t="s">
        <v>23</v>
      </c>
      <c r="DWB56" s="320" t="s">
        <v>23</v>
      </c>
      <c r="DWC56" s="320" t="s">
        <v>23</v>
      </c>
      <c r="DWD56" s="320" t="s">
        <v>23</v>
      </c>
      <c r="DWE56" s="320" t="s">
        <v>23</v>
      </c>
      <c r="DWF56" s="320" t="s">
        <v>23</v>
      </c>
      <c r="DWG56" s="320" t="s">
        <v>23</v>
      </c>
      <c r="DWH56" s="320" t="s">
        <v>23</v>
      </c>
      <c r="DWI56" s="320" t="s">
        <v>23</v>
      </c>
      <c r="DWJ56" s="320" t="s">
        <v>23</v>
      </c>
      <c r="DWK56" s="320" t="s">
        <v>23</v>
      </c>
      <c r="DWL56" s="320" t="s">
        <v>23</v>
      </c>
      <c r="DWM56" s="320" t="s">
        <v>23</v>
      </c>
      <c r="DWN56" s="320" t="s">
        <v>23</v>
      </c>
      <c r="DWO56" s="320" t="s">
        <v>23</v>
      </c>
      <c r="DWP56" s="320" t="s">
        <v>23</v>
      </c>
      <c r="DWQ56" s="320" t="s">
        <v>23</v>
      </c>
      <c r="DWR56" s="320" t="s">
        <v>23</v>
      </c>
      <c r="DWS56" s="320" t="s">
        <v>23</v>
      </c>
      <c r="DWT56" s="320" t="s">
        <v>23</v>
      </c>
      <c r="DWU56" s="320" t="s">
        <v>23</v>
      </c>
      <c r="DWV56" s="320" t="s">
        <v>23</v>
      </c>
      <c r="DWW56" s="320" t="s">
        <v>23</v>
      </c>
      <c r="DWX56" s="320" t="s">
        <v>23</v>
      </c>
      <c r="DWY56" s="320" t="s">
        <v>23</v>
      </c>
      <c r="DWZ56" s="320" t="s">
        <v>23</v>
      </c>
      <c r="DXA56" s="320" t="s">
        <v>23</v>
      </c>
      <c r="DXB56" s="320" t="s">
        <v>23</v>
      </c>
      <c r="DXC56" s="320" t="s">
        <v>23</v>
      </c>
      <c r="DXD56" s="320" t="s">
        <v>23</v>
      </c>
      <c r="DXE56" s="320" t="s">
        <v>23</v>
      </c>
      <c r="DXF56" s="320" t="s">
        <v>23</v>
      </c>
      <c r="DXG56" s="320" t="s">
        <v>23</v>
      </c>
      <c r="DXH56" s="320" t="s">
        <v>23</v>
      </c>
      <c r="DXI56" s="320" t="s">
        <v>23</v>
      </c>
      <c r="DXJ56" s="320" t="s">
        <v>23</v>
      </c>
      <c r="DXK56" s="320" t="s">
        <v>23</v>
      </c>
      <c r="DXL56" s="320" t="s">
        <v>23</v>
      </c>
      <c r="DXM56" s="320" t="s">
        <v>23</v>
      </c>
      <c r="DXN56" s="320" t="s">
        <v>23</v>
      </c>
      <c r="DXO56" s="320" t="s">
        <v>23</v>
      </c>
      <c r="DXP56" s="320" t="s">
        <v>23</v>
      </c>
      <c r="DXQ56" s="320" t="s">
        <v>23</v>
      </c>
      <c r="DXR56" s="320" t="s">
        <v>23</v>
      </c>
      <c r="DXS56" s="320" t="s">
        <v>23</v>
      </c>
      <c r="DXT56" s="320" t="s">
        <v>23</v>
      </c>
      <c r="DXU56" s="320" t="s">
        <v>23</v>
      </c>
      <c r="DXV56" s="320" t="s">
        <v>23</v>
      </c>
      <c r="DXW56" s="320" t="s">
        <v>23</v>
      </c>
      <c r="DXX56" s="320" t="s">
        <v>23</v>
      </c>
      <c r="DXY56" s="320" t="s">
        <v>23</v>
      </c>
      <c r="DXZ56" s="320" t="s">
        <v>23</v>
      </c>
      <c r="DYA56" s="320" t="s">
        <v>23</v>
      </c>
      <c r="DYB56" s="320" t="s">
        <v>23</v>
      </c>
      <c r="DYC56" s="320" t="s">
        <v>23</v>
      </c>
      <c r="DYD56" s="320" t="s">
        <v>23</v>
      </c>
      <c r="DYE56" s="320" t="s">
        <v>23</v>
      </c>
      <c r="DYF56" s="320" t="s">
        <v>23</v>
      </c>
      <c r="DYG56" s="320" t="s">
        <v>23</v>
      </c>
      <c r="DYH56" s="320" t="s">
        <v>23</v>
      </c>
      <c r="DYI56" s="320" t="s">
        <v>23</v>
      </c>
      <c r="DYJ56" s="320" t="s">
        <v>23</v>
      </c>
      <c r="DYK56" s="320" t="s">
        <v>23</v>
      </c>
      <c r="DYL56" s="320" t="s">
        <v>23</v>
      </c>
      <c r="DYM56" s="320" t="s">
        <v>23</v>
      </c>
      <c r="DYN56" s="320" t="s">
        <v>23</v>
      </c>
      <c r="DYO56" s="320" t="s">
        <v>23</v>
      </c>
      <c r="DYP56" s="320" t="s">
        <v>23</v>
      </c>
      <c r="DYQ56" s="320" t="s">
        <v>23</v>
      </c>
      <c r="DYR56" s="320" t="s">
        <v>23</v>
      </c>
      <c r="DYS56" s="320" t="s">
        <v>23</v>
      </c>
      <c r="DYT56" s="320" t="s">
        <v>23</v>
      </c>
      <c r="DYU56" s="320" t="s">
        <v>23</v>
      </c>
      <c r="DYV56" s="320" t="s">
        <v>23</v>
      </c>
      <c r="DYW56" s="320" t="s">
        <v>23</v>
      </c>
      <c r="DYX56" s="320" t="s">
        <v>23</v>
      </c>
      <c r="DYY56" s="320" t="s">
        <v>23</v>
      </c>
      <c r="DYZ56" s="320" t="s">
        <v>23</v>
      </c>
      <c r="DZA56" s="320" t="s">
        <v>23</v>
      </c>
      <c r="DZB56" s="320" t="s">
        <v>23</v>
      </c>
      <c r="DZC56" s="320" t="s">
        <v>23</v>
      </c>
      <c r="DZD56" s="320" t="s">
        <v>23</v>
      </c>
      <c r="DZE56" s="320" t="s">
        <v>23</v>
      </c>
      <c r="DZF56" s="320" t="s">
        <v>23</v>
      </c>
      <c r="DZG56" s="320" t="s">
        <v>23</v>
      </c>
      <c r="DZH56" s="320" t="s">
        <v>23</v>
      </c>
      <c r="DZI56" s="320" t="s">
        <v>23</v>
      </c>
      <c r="DZJ56" s="320" t="s">
        <v>23</v>
      </c>
      <c r="DZK56" s="320" t="s">
        <v>23</v>
      </c>
      <c r="DZL56" s="320" t="s">
        <v>23</v>
      </c>
      <c r="DZM56" s="320" t="s">
        <v>23</v>
      </c>
      <c r="DZN56" s="320" t="s">
        <v>23</v>
      </c>
      <c r="DZO56" s="320" t="s">
        <v>23</v>
      </c>
      <c r="DZP56" s="320" t="s">
        <v>23</v>
      </c>
      <c r="DZQ56" s="320" t="s">
        <v>23</v>
      </c>
      <c r="DZR56" s="320" t="s">
        <v>23</v>
      </c>
      <c r="DZS56" s="320" t="s">
        <v>23</v>
      </c>
      <c r="DZT56" s="320" t="s">
        <v>23</v>
      </c>
      <c r="DZU56" s="320" t="s">
        <v>23</v>
      </c>
      <c r="DZV56" s="320" t="s">
        <v>23</v>
      </c>
      <c r="DZW56" s="320" t="s">
        <v>23</v>
      </c>
      <c r="DZX56" s="320" t="s">
        <v>23</v>
      </c>
      <c r="DZY56" s="320" t="s">
        <v>23</v>
      </c>
      <c r="DZZ56" s="320" t="s">
        <v>23</v>
      </c>
      <c r="EAA56" s="320" t="s">
        <v>23</v>
      </c>
      <c r="EAB56" s="320" t="s">
        <v>23</v>
      </c>
      <c r="EAC56" s="320" t="s">
        <v>23</v>
      </c>
      <c r="EAD56" s="320" t="s">
        <v>23</v>
      </c>
      <c r="EAE56" s="320" t="s">
        <v>23</v>
      </c>
      <c r="EAF56" s="320" t="s">
        <v>23</v>
      </c>
      <c r="EAG56" s="320" t="s">
        <v>23</v>
      </c>
      <c r="EAH56" s="320" t="s">
        <v>23</v>
      </c>
      <c r="EAI56" s="320" t="s">
        <v>23</v>
      </c>
      <c r="EAJ56" s="320" t="s">
        <v>23</v>
      </c>
      <c r="EAK56" s="320" t="s">
        <v>23</v>
      </c>
      <c r="EAL56" s="320" t="s">
        <v>23</v>
      </c>
      <c r="EAM56" s="320" t="s">
        <v>23</v>
      </c>
      <c r="EAN56" s="320" t="s">
        <v>23</v>
      </c>
      <c r="EAO56" s="320" t="s">
        <v>23</v>
      </c>
      <c r="EAP56" s="320" t="s">
        <v>23</v>
      </c>
      <c r="EAQ56" s="320" t="s">
        <v>23</v>
      </c>
      <c r="EAR56" s="320" t="s">
        <v>23</v>
      </c>
      <c r="EAS56" s="320" t="s">
        <v>23</v>
      </c>
      <c r="EAT56" s="320" t="s">
        <v>23</v>
      </c>
      <c r="EAU56" s="320" t="s">
        <v>23</v>
      </c>
      <c r="EAV56" s="320" t="s">
        <v>23</v>
      </c>
      <c r="EAW56" s="320" t="s">
        <v>23</v>
      </c>
      <c r="EAX56" s="320" t="s">
        <v>23</v>
      </c>
      <c r="EAY56" s="320" t="s">
        <v>23</v>
      </c>
      <c r="EAZ56" s="320" t="s">
        <v>23</v>
      </c>
      <c r="EBA56" s="320" t="s">
        <v>23</v>
      </c>
      <c r="EBB56" s="320" t="s">
        <v>23</v>
      </c>
      <c r="EBC56" s="320" t="s">
        <v>23</v>
      </c>
      <c r="EBD56" s="320" t="s">
        <v>23</v>
      </c>
      <c r="EBE56" s="320" t="s">
        <v>23</v>
      </c>
      <c r="EBF56" s="320" t="s">
        <v>23</v>
      </c>
      <c r="EBG56" s="320" t="s">
        <v>23</v>
      </c>
      <c r="EBH56" s="320" t="s">
        <v>23</v>
      </c>
      <c r="EBI56" s="320" t="s">
        <v>23</v>
      </c>
      <c r="EBJ56" s="320" t="s">
        <v>23</v>
      </c>
      <c r="EBK56" s="320" t="s">
        <v>23</v>
      </c>
      <c r="EBL56" s="320" t="s">
        <v>23</v>
      </c>
      <c r="EBM56" s="320" t="s">
        <v>23</v>
      </c>
      <c r="EBN56" s="320" t="s">
        <v>23</v>
      </c>
      <c r="EBO56" s="320" t="s">
        <v>23</v>
      </c>
      <c r="EBP56" s="320" t="s">
        <v>23</v>
      </c>
      <c r="EBQ56" s="320" t="s">
        <v>23</v>
      </c>
      <c r="EBR56" s="320" t="s">
        <v>23</v>
      </c>
      <c r="EBS56" s="320" t="s">
        <v>23</v>
      </c>
      <c r="EBT56" s="320" t="s">
        <v>23</v>
      </c>
      <c r="EBU56" s="320" t="s">
        <v>23</v>
      </c>
      <c r="EBV56" s="320" t="s">
        <v>23</v>
      </c>
      <c r="EBW56" s="320" t="s">
        <v>23</v>
      </c>
      <c r="EBX56" s="320" t="s">
        <v>23</v>
      </c>
      <c r="EBY56" s="320" t="s">
        <v>23</v>
      </c>
      <c r="EBZ56" s="320" t="s">
        <v>23</v>
      </c>
      <c r="ECA56" s="320" t="s">
        <v>23</v>
      </c>
      <c r="ECB56" s="320" t="s">
        <v>23</v>
      </c>
      <c r="ECC56" s="320" t="s">
        <v>23</v>
      </c>
      <c r="ECD56" s="320" t="s">
        <v>23</v>
      </c>
      <c r="ECE56" s="320" t="s">
        <v>23</v>
      </c>
      <c r="ECF56" s="320" t="s">
        <v>23</v>
      </c>
      <c r="ECG56" s="320" t="s">
        <v>23</v>
      </c>
      <c r="ECH56" s="320" t="s">
        <v>23</v>
      </c>
      <c r="ECI56" s="320" t="s">
        <v>23</v>
      </c>
      <c r="ECJ56" s="320" t="s">
        <v>23</v>
      </c>
      <c r="ECK56" s="320" t="s">
        <v>23</v>
      </c>
      <c r="ECL56" s="320" t="s">
        <v>23</v>
      </c>
      <c r="ECM56" s="320" t="s">
        <v>23</v>
      </c>
      <c r="ECN56" s="320" t="s">
        <v>23</v>
      </c>
      <c r="ECO56" s="320" t="s">
        <v>23</v>
      </c>
      <c r="ECP56" s="320" t="s">
        <v>23</v>
      </c>
      <c r="ECQ56" s="320" t="s">
        <v>23</v>
      </c>
      <c r="ECR56" s="320" t="s">
        <v>23</v>
      </c>
      <c r="ECS56" s="320" t="s">
        <v>23</v>
      </c>
      <c r="ECT56" s="320" t="s">
        <v>23</v>
      </c>
      <c r="ECU56" s="320" t="s">
        <v>23</v>
      </c>
      <c r="ECV56" s="320" t="s">
        <v>23</v>
      </c>
      <c r="ECW56" s="320" t="s">
        <v>23</v>
      </c>
      <c r="ECX56" s="320" t="s">
        <v>23</v>
      </c>
      <c r="ECY56" s="320" t="s">
        <v>23</v>
      </c>
      <c r="ECZ56" s="320" t="s">
        <v>23</v>
      </c>
      <c r="EDA56" s="320" t="s">
        <v>23</v>
      </c>
      <c r="EDB56" s="320" t="s">
        <v>23</v>
      </c>
      <c r="EDC56" s="320" t="s">
        <v>23</v>
      </c>
      <c r="EDD56" s="320" t="s">
        <v>23</v>
      </c>
      <c r="EDE56" s="320" t="s">
        <v>23</v>
      </c>
      <c r="EDF56" s="320" t="s">
        <v>23</v>
      </c>
      <c r="EDG56" s="320" t="s">
        <v>23</v>
      </c>
      <c r="EDH56" s="320" t="s">
        <v>23</v>
      </c>
      <c r="EDI56" s="320" t="s">
        <v>23</v>
      </c>
      <c r="EDJ56" s="320" t="s">
        <v>23</v>
      </c>
      <c r="EDK56" s="320" t="s">
        <v>23</v>
      </c>
      <c r="EDL56" s="320" t="s">
        <v>23</v>
      </c>
      <c r="EDM56" s="320" t="s">
        <v>23</v>
      </c>
      <c r="EDN56" s="320" t="s">
        <v>23</v>
      </c>
      <c r="EDO56" s="320" t="s">
        <v>23</v>
      </c>
      <c r="EDP56" s="320" t="s">
        <v>23</v>
      </c>
      <c r="EDQ56" s="320" t="s">
        <v>23</v>
      </c>
      <c r="EDR56" s="320" t="s">
        <v>23</v>
      </c>
      <c r="EDS56" s="320" t="s">
        <v>23</v>
      </c>
      <c r="EDT56" s="320" t="s">
        <v>23</v>
      </c>
      <c r="EDU56" s="320" t="s">
        <v>23</v>
      </c>
      <c r="EDV56" s="320" t="s">
        <v>23</v>
      </c>
      <c r="EDW56" s="320" t="s">
        <v>23</v>
      </c>
      <c r="EDX56" s="320" t="s">
        <v>23</v>
      </c>
      <c r="EDY56" s="320" t="s">
        <v>23</v>
      </c>
      <c r="EDZ56" s="320" t="s">
        <v>23</v>
      </c>
      <c r="EEA56" s="320" t="s">
        <v>23</v>
      </c>
      <c r="EEB56" s="320" t="s">
        <v>23</v>
      </c>
      <c r="EEC56" s="320" t="s">
        <v>23</v>
      </c>
      <c r="EED56" s="320" t="s">
        <v>23</v>
      </c>
      <c r="EEE56" s="320" t="s">
        <v>23</v>
      </c>
      <c r="EEF56" s="320" t="s">
        <v>23</v>
      </c>
      <c r="EEG56" s="320" t="s">
        <v>23</v>
      </c>
      <c r="EEH56" s="320" t="s">
        <v>23</v>
      </c>
      <c r="EEI56" s="320" t="s">
        <v>23</v>
      </c>
      <c r="EEJ56" s="320" t="s">
        <v>23</v>
      </c>
      <c r="EEK56" s="320" t="s">
        <v>23</v>
      </c>
      <c r="EEL56" s="320" t="s">
        <v>23</v>
      </c>
      <c r="EEM56" s="320" t="s">
        <v>23</v>
      </c>
      <c r="EEN56" s="320" t="s">
        <v>23</v>
      </c>
      <c r="EEO56" s="320" t="s">
        <v>23</v>
      </c>
      <c r="EEP56" s="320" t="s">
        <v>23</v>
      </c>
      <c r="EEQ56" s="320" t="s">
        <v>23</v>
      </c>
      <c r="EER56" s="320" t="s">
        <v>23</v>
      </c>
      <c r="EES56" s="320" t="s">
        <v>23</v>
      </c>
      <c r="EET56" s="320" t="s">
        <v>23</v>
      </c>
      <c r="EEU56" s="320" t="s">
        <v>23</v>
      </c>
      <c r="EEV56" s="320" t="s">
        <v>23</v>
      </c>
      <c r="EEW56" s="320" t="s">
        <v>23</v>
      </c>
      <c r="EEX56" s="320" t="s">
        <v>23</v>
      </c>
      <c r="EEY56" s="320" t="s">
        <v>23</v>
      </c>
      <c r="EEZ56" s="320" t="s">
        <v>23</v>
      </c>
      <c r="EFA56" s="320" t="s">
        <v>23</v>
      </c>
      <c r="EFB56" s="320" t="s">
        <v>23</v>
      </c>
      <c r="EFC56" s="320" t="s">
        <v>23</v>
      </c>
      <c r="EFD56" s="320" t="s">
        <v>23</v>
      </c>
      <c r="EFE56" s="320" t="s">
        <v>23</v>
      </c>
      <c r="EFF56" s="320" t="s">
        <v>23</v>
      </c>
      <c r="EFG56" s="320" t="s">
        <v>23</v>
      </c>
      <c r="EFH56" s="320" t="s">
        <v>23</v>
      </c>
      <c r="EFI56" s="320" t="s">
        <v>23</v>
      </c>
      <c r="EFJ56" s="320" t="s">
        <v>23</v>
      </c>
      <c r="EFK56" s="320" t="s">
        <v>23</v>
      </c>
      <c r="EFL56" s="320" t="s">
        <v>23</v>
      </c>
      <c r="EFM56" s="320" t="s">
        <v>23</v>
      </c>
      <c r="EFN56" s="320" t="s">
        <v>23</v>
      </c>
      <c r="EFO56" s="320" t="s">
        <v>23</v>
      </c>
      <c r="EFP56" s="320" t="s">
        <v>23</v>
      </c>
      <c r="EFQ56" s="320" t="s">
        <v>23</v>
      </c>
      <c r="EFR56" s="320" t="s">
        <v>23</v>
      </c>
      <c r="EFS56" s="320" t="s">
        <v>23</v>
      </c>
      <c r="EFT56" s="320" t="s">
        <v>23</v>
      </c>
      <c r="EFU56" s="320" t="s">
        <v>23</v>
      </c>
      <c r="EFV56" s="320" t="s">
        <v>23</v>
      </c>
      <c r="EFW56" s="320" t="s">
        <v>23</v>
      </c>
      <c r="EFX56" s="320" t="s">
        <v>23</v>
      </c>
      <c r="EFY56" s="320" t="s">
        <v>23</v>
      </c>
      <c r="EFZ56" s="320" t="s">
        <v>23</v>
      </c>
      <c r="EGA56" s="320" t="s">
        <v>23</v>
      </c>
      <c r="EGB56" s="320" t="s">
        <v>23</v>
      </c>
      <c r="EGC56" s="320" t="s">
        <v>23</v>
      </c>
      <c r="EGD56" s="320" t="s">
        <v>23</v>
      </c>
      <c r="EGE56" s="320" t="s">
        <v>23</v>
      </c>
      <c r="EGF56" s="320" t="s">
        <v>23</v>
      </c>
      <c r="EGG56" s="320" t="s">
        <v>23</v>
      </c>
      <c r="EGH56" s="320" t="s">
        <v>23</v>
      </c>
      <c r="EGI56" s="320" t="s">
        <v>23</v>
      </c>
      <c r="EGJ56" s="320" t="s">
        <v>23</v>
      </c>
      <c r="EGK56" s="320" t="s">
        <v>23</v>
      </c>
      <c r="EGL56" s="320" t="s">
        <v>23</v>
      </c>
      <c r="EGM56" s="320" t="s">
        <v>23</v>
      </c>
      <c r="EGN56" s="320" t="s">
        <v>23</v>
      </c>
      <c r="EGO56" s="320" t="s">
        <v>23</v>
      </c>
      <c r="EGP56" s="320" t="s">
        <v>23</v>
      </c>
      <c r="EGQ56" s="320" t="s">
        <v>23</v>
      </c>
      <c r="EGR56" s="320" t="s">
        <v>23</v>
      </c>
      <c r="EGS56" s="320" t="s">
        <v>23</v>
      </c>
      <c r="EGT56" s="320" t="s">
        <v>23</v>
      </c>
      <c r="EGU56" s="320" t="s">
        <v>23</v>
      </c>
      <c r="EGV56" s="320" t="s">
        <v>23</v>
      </c>
      <c r="EGW56" s="320" t="s">
        <v>23</v>
      </c>
      <c r="EGX56" s="320" t="s">
        <v>23</v>
      </c>
      <c r="EGY56" s="320" t="s">
        <v>23</v>
      </c>
      <c r="EGZ56" s="320" t="s">
        <v>23</v>
      </c>
      <c r="EHA56" s="320" t="s">
        <v>23</v>
      </c>
      <c r="EHB56" s="320" t="s">
        <v>23</v>
      </c>
      <c r="EHC56" s="320" t="s">
        <v>23</v>
      </c>
      <c r="EHD56" s="320" t="s">
        <v>23</v>
      </c>
      <c r="EHE56" s="320" t="s">
        <v>23</v>
      </c>
      <c r="EHF56" s="320" t="s">
        <v>23</v>
      </c>
      <c r="EHG56" s="320" t="s">
        <v>23</v>
      </c>
      <c r="EHH56" s="320" t="s">
        <v>23</v>
      </c>
      <c r="EHI56" s="320" t="s">
        <v>23</v>
      </c>
      <c r="EHJ56" s="320" t="s">
        <v>23</v>
      </c>
      <c r="EHK56" s="320" t="s">
        <v>23</v>
      </c>
      <c r="EHL56" s="320" t="s">
        <v>23</v>
      </c>
      <c r="EHM56" s="320" t="s">
        <v>23</v>
      </c>
      <c r="EHN56" s="320" t="s">
        <v>23</v>
      </c>
      <c r="EHO56" s="320" t="s">
        <v>23</v>
      </c>
      <c r="EHP56" s="320" t="s">
        <v>23</v>
      </c>
      <c r="EHQ56" s="320" t="s">
        <v>23</v>
      </c>
      <c r="EHR56" s="320" t="s">
        <v>23</v>
      </c>
      <c r="EHS56" s="320" t="s">
        <v>23</v>
      </c>
      <c r="EHT56" s="320" t="s">
        <v>23</v>
      </c>
      <c r="EHU56" s="320" t="s">
        <v>23</v>
      </c>
      <c r="EHV56" s="320" t="s">
        <v>23</v>
      </c>
      <c r="EHW56" s="320" t="s">
        <v>23</v>
      </c>
      <c r="EHX56" s="320" t="s">
        <v>23</v>
      </c>
      <c r="EHY56" s="320" t="s">
        <v>23</v>
      </c>
      <c r="EHZ56" s="320" t="s">
        <v>23</v>
      </c>
      <c r="EIA56" s="320" t="s">
        <v>23</v>
      </c>
      <c r="EIB56" s="320" t="s">
        <v>23</v>
      </c>
      <c r="EIC56" s="320" t="s">
        <v>23</v>
      </c>
      <c r="EID56" s="320" t="s">
        <v>23</v>
      </c>
      <c r="EIE56" s="320" t="s">
        <v>23</v>
      </c>
      <c r="EIF56" s="320" t="s">
        <v>23</v>
      </c>
      <c r="EIG56" s="320" t="s">
        <v>23</v>
      </c>
      <c r="EIH56" s="320" t="s">
        <v>23</v>
      </c>
      <c r="EII56" s="320" t="s">
        <v>23</v>
      </c>
      <c r="EIJ56" s="320" t="s">
        <v>23</v>
      </c>
      <c r="EIK56" s="320" t="s">
        <v>23</v>
      </c>
      <c r="EIL56" s="320" t="s">
        <v>23</v>
      </c>
      <c r="EIM56" s="320" t="s">
        <v>23</v>
      </c>
      <c r="EIN56" s="320" t="s">
        <v>23</v>
      </c>
      <c r="EIO56" s="320" t="s">
        <v>23</v>
      </c>
      <c r="EIP56" s="320" t="s">
        <v>23</v>
      </c>
      <c r="EIQ56" s="320" t="s">
        <v>23</v>
      </c>
      <c r="EIR56" s="320" t="s">
        <v>23</v>
      </c>
      <c r="EIS56" s="320" t="s">
        <v>23</v>
      </c>
      <c r="EIT56" s="320" t="s">
        <v>23</v>
      </c>
      <c r="EIU56" s="320" t="s">
        <v>23</v>
      </c>
      <c r="EIV56" s="320" t="s">
        <v>23</v>
      </c>
      <c r="EIW56" s="320" t="s">
        <v>23</v>
      </c>
      <c r="EIX56" s="320" t="s">
        <v>23</v>
      </c>
      <c r="EIY56" s="320" t="s">
        <v>23</v>
      </c>
      <c r="EIZ56" s="320" t="s">
        <v>23</v>
      </c>
      <c r="EJA56" s="320" t="s">
        <v>23</v>
      </c>
      <c r="EJB56" s="320" t="s">
        <v>23</v>
      </c>
      <c r="EJC56" s="320" t="s">
        <v>23</v>
      </c>
      <c r="EJD56" s="320" t="s">
        <v>23</v>
      </c>
      <c r="EJE56" s="320" t="s">
        <v>23</v>
      </c>
      <c r="EJF56" s="320" t="s">
        <v>23</v>
      </c>
      <c r="EJG56" s="320" t="s">
        <v>23</v>
      </c>
      <c r="EJH56" s="320" t="s">
        <v>23</v>
      </c>
      <c r="EJI56" s="320" t="s">
        <v>23</v>
      </c>
      <c r="EJJ56" s="320" t="s">
        <v>23</v>
      </c>
      <c r="EJK56" s="320" t="s">
        <v>23</v>
      </c>
      <c r="EJL56" s="320" t="s">
        <v>23</v>
      </c>
      <c r="EJM56" s="320" t="s">
        <v>23</v>
      </c>
      <c r="EJN56" s="320" t="s">
        <v>23</v>
      </c>
      <c r="EJO56" s="320" t="s">
        <v>23</v>
      </c>
      <c r="EJP56" s="320" t="s">
        <v>23</v>
      </c>
      <c r="EJQ56" s="320" t="s">
        <v>23</v>
      </c>
      <c r="EJR56" s="320" t="s">
        <v>23</v>
      </c>
      <c r="EJS56" s="320" t="s">
        <v>23</v>
      </c>
      <c r="EJT56" s="320" t="s">
        <v>23</v>
      </c>
      <c r="EJU56" s="320" t="s">
        <v>23</v>
      </c>
      <c r="EJV56" s="320" t="s">
        <v>23</v>
      </c>
      <c r="EJW56" s="320" t="s">
        <v>23</v>
      </c>
      <c r="EJX56" s="320" t="s">
        <v>23</v>
      </c>
      <c r="EJY56" s="320" t="s">
        <v>23</v>
      </c>
      <c r="EJZ56" s="320" t="s">
        <v>23</v>
      </c>
      <c r="EKA56" s="320" t="s">
        <v>23</v>
      </c>
      <c r="EKB56" s="320" t="s">
        <v>23</v>
      </c>
      <c r="EKC56" s="320" t="s">
        <v>23</v>
      </c>
      <c r="EKD56" s="320" t="s">
        <v>23</v>
      </c>
      <c r="EKE56" s="320" t="s">
        <v>23</v>
      </c>
      <c r="EKF56" s="320" t="s">
        <v>23</v>
      </c>
      <c r="EKG56" s="320" t="s">
        <v>23</v>
      </c>
      <c r="EKH56" s="320" t="s">
        <v>23</v>
      </c>
      <c r="EKI56" s="320" t="s">
        <v>23</v>
      </c>
      <c r="EKJ56" s="320" t="s">
        <v>23</v>
      </c>
      <c r="EKK56" s="320" t="s">
        <v>23</v>
      </c>
      <c r="EKL56" s="320" t="s">
        <v>23</v>
      </c>
      <c r="EKM56" s="320" t="s">
        <v>23</v>
      </c>
      <c r="EKN56" s="320" t="s">
        <v>23</v>
      </c>
      <c r="EKO56" s="320" t="s">
        <v>23</v>
      </c>
      <c r="EKP56" s="320" t="s">
        <v>23</v>
      </c>
      <c r="EKQ56" s="320" t="s">
        <v>23</v>
      </c>
      <c r="EKR56" s="320" t="s">
        <v>23</v>
      </c>
      <c r="EKS56" s="320" t="s">
        <v>23</v>
      </c>
      <c r="EKT56" s="320" t="s">
        <v>23</v>
      </c>
      <c r="EKU56" s="320" t="s">
        <v>23</v>
      </c>
      <c r="EKV56" s="320" t="s">
        <v>23</v>
      </c>
      <c r="EKW56" s="320" t="s">
        <v>23</v>
      </c>
      <c r="EKX56" s="320" t="s">
        <v>23</v>
      </c>
      <c r="EKY56" s="320" t="s">
        <v>23</v>
      </c>
      <c r="EKZ56" s="320" t="s">
        <v>23</v>
      </c>
      <c r="ELA56" s="320" t="s">
        <v>23</v>
      </c>
      <c r="ELB56" s="320" t="s">
        <v>23</v>
      </c>
      <c r="ELC56" s="320" t="s">
        <v>23</v>
      </c>
      <c r="ELD56" s="320" t="s">
        <v>23</v>
      </c>
      <c r="ELE56" s="320" t="s">
        <v>23</v>
      </c>
      <c r="ELF56" s="320" t="s">
        <v>23</v>
      </c>
      <c r="ELG56" s="320" t="s">
        <v>23</v>
      </c>
      <c r="ELH56" s="320" t="s">
        <v>23</v>
      </c>
      <c r="ELI56" s="320" t="s">
        <v>23</v>
      </c>
      <c r="ELJ56" s="320" t="s">
        <v>23</v>
      </c>
      <c r="ELK56" s="320" t="s">
        <v>23</v>
      </c>
      <c r="ELL56" s="320" t="s">
        <v>23</v>
      </c>
      <c r="ELM56" s="320" t="s">
        <v>23</v>
      </c>
      <c r="ELN56" s="320" t="s">
        <v>23</v>
      </c>
      <c r="ELO56" s="320" t="s">
        <v>23</v>
      </c>
      <c r="ELP56" s="320" t="s">
        <v>23</v>
      </c>
      <c r="ELQ56" s="320" t="s">
        <v>23</v>
      </c>
      <c r="ELR56" s="320" t="s">
        <v>23</v>
      </c>
      <c r="ELS56" s="320" t="s">
        <v>23</v>
      </c>
      <c r="ELT56" s="320" t="s">
        <v>23</v>
      </c>
      <c r="ELU56" s="320" t="s">
        <v>23</v>
      </c>
      <c r="ELV56" s="320" t="s">
        <v>23</v>
      </c>
      <c r="ELW56" s="320" t="s">
        <v>23</v>
      </c>
      <c r="ELX56" s="320" t="s">
        <v>23</v>
      </c>
      <c r="ELY56" s="320" t="s">
        <v>23</v>
      </c>
      <c r="ELZ56" s="320" t="s">
        <v>23</v>
      </c>
      <c r="EMA56" s="320" t="s">
        <v>23</v>
      </c>
      <c r="EMB56" s="320" t="s">
        <v>23</v>
      </c>
      <c r="EMC56" s="320" t="s">
        <v>23</v>
      </c>
      <c r="EMD56" s="320" t="s">
        <v>23</v>
      </c>
      <c r="EME56" s="320" t="s">
        <v>23</v>
      </c>
      <c r="EMF56" s="320" t="s">
        <v>23</v>
      </c>
      <c r="EMG56" s="320" t="s">
        <v>23</v>
      </c>
      <c r="EMH56" s="320" t="s">
        <v>23</v>
      </c>
      <c r="EMI56" s="320" t="s">
        <v>23</v>
      </c>
      <c r="EMJ56" s="320" t="s">
        <v>23</v>
      </c>
      <c r="EMK56" s="320" t="s">
        <v>23</v>
      </c>
      <c r="EML56" s="320" t="s">
        <v>23</v>
      </c>
      <c r="EMM56" s="320" t="s">
        <v>23</v>
      </c>
      <c r="EMN56" s="320" t="s">
        <v>23</v>
      </c>
      <c r="EMO56" s="320" t="s">
        <v>23</v>
      </c>
      <c r="EMP56" s="320" t="s">
        <v>23</v>
      </c>
      <c r="EMQ56" s="320" t="s">
        <v>23</v>
      </c>
      <c r="EMR56" s="320" t="s">
        <v>23</v>
      </c>
      <c r="EMS56" s="320" t="s">
        <v>23</v>
      </c>
      <c r="EMT56" s="320" t="s">
        <v>23</v>
      </c>
      <c r="EMU56" s="320" t="s">
        <v>23</v>
      </c>
      <c r="EMV56" s="320" t="s">
        <v>23</v>
      </c>
      <c r="EMW56" s="320" t="s">
        <v>23</v>
      </c>
      <c r="EMX56" s="320" t="s">
        <v>23</v>
      </c>
      <c r="EMY56" s="320" t="s">
        <v>23</v>
      </c>
      <c r="EMZ56" s="320" t="s">
        <v>23</v>
      </c>
      <c r="ENA56" s="320" t="s">
        <v>23</v>
      </c>
      <c r="ENB56" s="320" t="s">
        <v>23</v>
      </c>
      <c r="ENC56" s="320" t="s">
        <v>23</v>
      </c>
      <c r="END56" s="320" t="s">
        <v>23</v>
      </c>
      <c r="ENE56" s="320" t="s">
        <v>23</v>
      </c>
      <c r="ENF56" s="320" t="s">
        <v>23</v>
      </c>
      <c r="ENG56" s="320" t="s">
        <v>23</v>
      </c>
      <c r="ENH56" s="320" t="s">
        <v>23</v>
      </c>
      <c r="ENI56" s="320" t="s">
        <v>23</v>
      </c>
      <c r="ENJ56" s="320" t="s">
        <v>23</v>
      </c>
      <c r="ENK56" s="320" t="s">
        <v>23</v>
      </c>
      <c r="ENL56" s="320" t="s">
        <v>23</v>
      </c>
      <c r="ENM56" s="320" t="s">
        <v>23</v>
      </c>
      <c r="ENN56" s="320" t="s">
        <v>23</v>
      </c>
      <c r="ENO56" s="320" t="s">
        <v>23</v>
      </c>
      <c r="ENP56" s="320" t="s">
        <v>23</v>
      </c>
      <c r="ENQ56" s="320" t="s">
        <v>23</v>
      </c>
      <c r="ENR56" s="320" t="s">
        <v>23</v>
      </c>
      <c r="ENS56" s="320" t="s">
        <v>23</v>
      </c>
      <c r="ENT56" s="320" t="s">
        <v>23</v>
      </c>
      <c r="ENU56" s="320" t="s">
        <v>23</v>
      </c>
      <c r="ENV56" s="320" t="s">
        <v>23</v>
      </c>
      <c r="ENW56" s="320" t="s">
        <v>23</v>
      </c>
      <c r="ENX56" s="320" t="s">
        <v>23</v>
      </c>
      <c r="ENY56" s="320" t="s">
        <v>23</v>
      </c>
      <c r="ENZ56" s="320" t="s">
        <v>23</v>
      </c>
      <c r="EOA56" s="320" t="s">
        <v>23</v>
      </c>
      <c r="EOB56" s="320" t="s">
        <v>23</v>
      </c>
      <c r="EOC56" s="320" t="s">
        <v>23</v>
      </c>
      <c r="EOD56" s="320" t="s">
        <v>23</v>
      </c>
      <c r="EOE56" s="320" t="s">
        <v>23</v>
      </c>
      <c r="EOF56" s="320" t="s">
        <v>23</v>
      </c>
      <c r="EOG56" s="320" t="s">
        <v>23</v>
      </c>
      <c r="EOH56" s="320" t="s">
        <v>23</v>
      </c>
      <c r="EOI56" s="320" t="s">
        <v>23</v>
      </c>
      <c r="EOJ56" s="320" t="s">
        <v>23</v>
      </c>
      <c r="EOK56" s="320" t="s">
        <v>23</v>
      </c>
      <c r="EOL56" s="320" t="s">
        <v>23</v>
      </c>
      <c r="EOM56" s="320" t="s">
        <v>23</v>
      </c>
      <c r="EON56" s="320" t="s">
        <v>23</v>
      </c>
      <c r="EOO56" s="320" t="s">
        <v>23</v>
      </c>
      <c r="EOP56" s="320" t="s">
        <v>23</v>
      </c>
      <c r="EOQ56" s="320" t="s">
        <v>23</v>
      </c>
      <c r="EOR56" s="320" t="s">
        <v>23</v>
      </c>
      <c r="EOS56" s="320" t="s">
        <v>23</v>
      </c>
      <c r="EOT56" s="320" t="s">
        <v>23</v>
      </c>
      <c r="EOU56" s="320" t="s">
        <v>23</v>
      </c>
      <c r="EOV56" s="320" t="s">
        <v>23</v>
      </c>
      <c r="EOW56" s="320" t="s">
        <v>23</v>
      </c>
      <c r="EOX56" s="320" t="s">
        <v>23</v>
      </c>
      <c r="EOY56" s="320" t="s">
        <v>23</v>
      </c>
      <c r="EOZ56" s="320" t="s">
        <v>23</v>
      </c>
      <c r="EPA56" s="320" t="s">
        <v>23</v>
      </c>
      <c r="EPB56" s="320" t="s">
        <v>23</v>
      </c>
      <c r="EPC56" s="320" t="s">
        <v>23</v>
      </c>
      <c r="EPD56" s="320" t="s">
        <v>23</v>
      </c>
      <c r="EPE56" s="320" t="s">
        <v>23</v>
      </c>
      <c r="EPF56" s="320" t="s">
        <v>23</v>
      </c>
      <c r="EPG56" s="320" t="s">
        <v>23</v>
      </c>
      <c r="EPH56" s="320" t="s">
        <v>23</v>
      </c>
      <c r="EPI56" s="320" t="s">
        <v>23</v>
      </c>
      <c r="EPJ56" s="320" t="s">
        <v>23</v>
      </c>
      <c r="EPK56" s="320" t="s">
        <v>23</v>
      </c>
      <c r="EPL56" s="320" t="s">
        <v>23</v>
      </c>
      <c r="EPM56" s="320" t="s">
        <v>23</v>
      </c>
      <c r="EPN56" s="320" t="s">
        <v>23</v>
      </c>
      <c r="EPO56" s="320" t="s">
        <v>23</v>
      </c>
      <c r="EPP56" s="320" t="s">
        <v>23</v>
      </c>
      <c r="EPQ56" s="320" t="s">
        <v>23</v>
      </c>
      <c r="EPR56" s="320" t="s">
        <v>23</v>
      </c>
      <c r="EPS56" s="320" t="s">
        <v>23</v>
      </c>
      <c r="EPT56" s="320" t="s">
        <v>23</v>
      </c>
      <c r="EPU56" s="320" t="s">
        <v>23</v>
      </c>
      <c r="EPV56" s="320" t="s">
        <v>23</v>
      </c>
      <c r="EPW56" s="320" t="s">
        <v>23</v>
      </c>
      <c r="EPX56" s="320" t="s">
        <v>23</v>
      </c>
      <c r="EPY56" s="320" t="s">
        <v>23</v>
      </c>
      <c r="EPZ56" s="320" t="s">
        <v>23</v>
      </c>
      <c r="EQA56" s="320" t="s">
        <v>23</v>
      </c>
      <c r="EQB56" s="320" t="s">
        <v>23</v>
      </c>
      <c r="EQC56" s="320" t="s">
        <v>23</v>
      </c>
      <c r="EQD56" s="320" t="s">
        <v>23</v>
      </c>
      <c r="EQE56" s="320" t="s">
        <v>23</v>
      </c>
      <c r="EQF56" s="320" t="s">
        <v>23</v>
      </c>
      <c r="EQG56" s="320" t="s">
        <v>23</v>
      </c>
      <c r="EQH56" s="320" t="s">
        <v>23</v>
      </c>
      <c r="EQI56" s="320" t="s">
        <v>23</v>
      </c>
      <c r="EQJ56" s="320" t="s">
        <v>23</v>
      </c>
      <c r="EQK56" s="320" t="s">
        <v>23</v>
      </c>
      <c r="EQL56" s="320" t="s">
        <v>23</v>
      </c>
      <c r="EQM56" s="320" t="s">
        <v>23</v>
      </c>
      <c r="EQN56" s="320" t="s">
        <v>23</v>
      </c>
      <c r="EQO56" s="320" t="s">
        <v>23</v>
      </c>
      <c r="EQP56" s="320" t="s">
        <v>23</v>
      </c>
      <c r="EQQ56" s="320" t="s">
        <v>23</v>
      </c>
      <c r="EQR56" s="320" t="s">
        <v>23</v>
      </c>
      <c r="EQS56" s="320" t="s">
        <v>23</v>
      </c>
      <c r="EQT56" s="320" t="s">
        <v>23</v>
      </c>
      <c r="EQU56" s="320" t="s">
        <v>23</v>
      </c>
      <c r="EQV56" s="320" t="s">
        <v>23</v>
      </c>
      <c r="EQW56" s="320" t="s">
        <v>23</v>
      </c>
      <c r="EQX56" s="320" t="s">
        <v>23</v>
      </c>
      <c r="EQY56" s="320" t="s">
        <v>23</v>
      </c>
      <c r="EQZ56" s="320" t="s">
        <v>23</v>
      </c>
      <c r="ERA56" s="320" t="s">
        <v>23</v>
      </c>
      <c r="ERB56" s="320" t="s">
        <v>23</v>
      </c>
      <c r="ERC56" s="320" t="s">
        <v>23</v>
      </c>
      <c r="ERD56" s="320" t="s">
        <v>23</v>
      </c>
      <c r="ERE56" s="320" t="s">
        <v>23</v>
      </c>
      <c r="ERF56" s="320" t="s">
        <v>23</v>
      </c>
      <c r="ERG56" s="320" t="s">
        <v>23</v>
      </c>
      <c r="ERH56" s="320" t="s">
        <v>23</v>
      </c>
      <c r="ERI56" s="320" t="s">
        <v>23</v>
      </c>
      <c r="ERJ56" s="320" t="s">
        <v>23</v>
      </c>
      <c r="ERK56" s="320" t="s">
        <v>23</v>
      </c>
      <c r="ERL56" s="320" t="s">
        <v>23</v>
      </c>
      <c r="ERM56" s="320" t="s">
        <v>23</v>
      </c>
      <c r="ERN56" s="320" t="s">
        <v>23</v>
      </c>
      <c r="ERO56" s="320" t="s">
        <v>23</v>
      </c>
      <c r="ERP56" s="320" t="s">
        <v>23</v>
      </c>
      <c r="ERQ56" s="320" t="s">
        <v>23</v>
      </c>
      <c r="ERR56" s="320" t="s">
        <v>23</v>
      </c>
      <c r="ERS56" s="320" t="s">
        <v>23</v>
      </c>
      <c r="ERT56" s="320" t="s">
        <v>23</v>
      </c>
      <c r="ERU56" s="320" t="s">
        <v>23</v>
      </c>
      <c r="ERV56" s="320" t="s">
        <v>23</v>
      </c>
      <c r="ERW56" s="320" t="s">
        <v>23</v>
      </c>
      <c r="ERX56" s="320" t="s">
        <v>23</v>
      </c>
      <c r="ERY56" s="320" t="s">
        <v>23</v>
      </c>
      <c r="ERZ56" s="320" t="s">
        <v>23</v>
      </c>
      <c r="ESA56" s="320" t="s">
        <v>23</v>
      </c>
      <c r="ESB56" s="320" t="s">
        <v>23</v>
      </c>
      <c r="ESC56" s="320" t="s">
        <v>23</v>
      </c>
      <c r="ESD56" s="320" t="s">
        <v>23</v>
      </c>
      <c r="ESE56" s="320" t="s">
        <v>23</v>
      </c>
      <c r="ESF56" s="320" t="s">
        <v>23</v>
      </c>
      <c r="ESG56" s="320" t="s">
        <v>23</v>
      </c>
      <c r="ESH56" s="320" t="s">
        <v>23</v>
      </c>
      <c r="ESI56" s="320" t="s">
        <v>23</v>
      </c>
      <c r="ESJ56" s="320" t="s">
        <v>23</v>
      </c>
      <c r="ESK56" s="320" t="s">
        <v>23</v>
      </c>
      <c r="ESL56" s="320" t="s">
        <v>23</v>
      </c>
      <c r="ESM56" s="320" t="s">
        <v>23</v>
      </c>
      <c r="ESN56" s="320" t="s">
        <v>23</v>
      </c>
      <c r="ESO56" s="320" t="s">
        <v>23</v>
      </c>
      <c r="ESP56" s="320" t="s">
        <v>23</v>
      </c>
      <c r="ESQ56" s="320" t="s">
        <v>23</v>
      </c>
      <c r="ESR56" s="320" t="s">
        <v>23</v>
      </c>
      <c r="ESS56" s="320" t="s">
        <v>23</v>
      </c>
      <c r="EST56" s="320" t="s">
        <v>23</v>
      </c>
      <c r="ESU56" s="320" t="s">
        <v>23</v>
      </c>
      <c r="ESV56" s="320" t="s">
        <v>23</v>
      </c>
      <c r="ESW56" s="320" t="s">
        <v>23</v>
      </c>
      <c r="ESX56" s="320" t="s">
        <v>23</v>
      </c>
      <c r="ESY56" s="320" t="s">
        <v>23</v>
      </c>
      <c r="ESZ56" s="320" t="s">
        <v>23</v>
      </c>
      <c r="ETA56" s="320" t="s">
        <v>23</v>
      </c>
      <c r="ETB56" s="320" t="s">
        <v>23</v>
      </c>
      <c r="ETC56" s="320" t="s">
        <v>23</v>
      </c>
      <c r="ETD56" s="320" t="s">
        <v>23</v>
      </c>
      <c r="ETE56" s="320" t="s">
        <v>23</v>
      </c>
      <c r="ETF56" s="320" t="s">
        <v>23</v>
      </c>
      <c r="ETG56" s="320" t="s">
        <v>23</v>
      </c>
      <c r="ETH56" s="320" t="s">
        <v>23</v>
      </c>
      <c r="ETI56" s="320" t="s">
        <v>23</v>
      </c>
      <c r="ETJ56" s="320" t="s">
        <v>23</v>
      </c>
      <c r="ETK56" s="320" t="s">
        <v>23</v>
      </c>
      <c r="ETL56" s="320" t="s">
        <v>23</v>
      </c>
      <c r="ETM56" s="320" t="s">
        <v>23</v>
      </c>
      <c r="ETN56" s="320" t="s">
        <v>23</v>
      </c>
      <c r="ETO56" s="320" t="s">
        <v>23</v>
      </c>
      <c r="ETP56" s="320" t="s">
        <v>23</v>
      </c>
      <c r="ETQ56" s="320" t="s">
        <v>23</v>
      </c>
      <c r="ETR56" s="320" t="s">
        <v>23</v>
      </c>
      <c r="ETS56" s="320" t="s">
        <v>23</v>
      </c>
      <c r="ETT56" s="320" t="s">
        <v>23</v>
      </c>
      <c r="ETU56" s="320" t="s">
        <v>23</v>
      </c>
      <c r="ETV56" s="320" t="s">
        <v>23</v>
      </c>
      <c r="ETW56" s="320" t="s">
        <v>23</v>
      </c>
      <c r="ETX56" s="320" t="s">
        <v>23</v>
      </c>
      <c r="ETY56" s="320" t="s">
        <v>23</v>
      </c>
      <c r="ETZ56" s="320" t="s">
        <v>23</v>
      </c>
      <c r="EUA56" s="320" t="s">
        <v>23</v>
      </c>
      <c r="EUB56" s="320" t="s">
        <v>23</v>
      </c>
      <c r="EUC56" s="320" t="s">
        <v>23</v>
      </c>
      <c r="EUD56" s="320" t="s">
        <v>23</v>
      </c>
      <c r="EUE56" s="320" t="s">
        <v>23</v>
      </c>
      <c r="EUF56" s="320" t="s">
        <v>23</v>
      </c>
      <c r="EUG56" s="320" t="s">
        <v>23</v>
      </c>
      <c r="EUH56" s="320" t="s">
        <v>23</v>
      </c>
      <c r="EUI56" s="320" t="s">
        <v>23</v>
      </c>
      <c r="EUJ56" s="320" t="s">
        <v>23</v>
      </c>
      <c r="EUK56" s="320" t="s">
        <v>23</v>
      </c>
      <c r="EUL56" s="320" t="s">
        <v>23</v>
      </c>
      <c r="EUM56" s="320" t="s">
        <v>23</v>
      </c>
      <c r="EUN56" s="320" t="s">
        <v>23</v>
      </c>
      <c r="EUO56" s="320" t="s">
        <v>23</v>
      </c>
      <c r="EUP56" s="320" t="s">
        <v>23</v>
      </c>
      <c r="EUQ56" s="320" t="s">
        <v>23</v>
      </c>
      <c r="EUR56" s="320" t="s">
        <v>23</v>
      </c>
      <c r="EUS56" s="320" t="s">
        <v>23</v>
      </c>
      <c r="EUT56" s="320" t="s">
        <v>23</v>
      </c>
      <c r="EUU56" s="320" t="s">
        <v>23</v>
      </c>
      <c r="EUV56" s="320" t="s">
        <v>23</v>
      </c>
      <c r="EUW56" s="320" t="s">
        <v>23</v>
      </c>
      <c r="EUX56" s="320" t="s">
        <v>23</v>
      </c>
      <c r="EUY56" s="320" t="s">
        <v>23</v>
      </c>
      <c r="EUZ56" s="320" t="s">
        <v>23</v>
      </c>
      <c r="EVA56" s="320" t="s">
        <v>23</v>
      </c>
      <c r="EVB56" s="320" t="s">
        <v>23</v>
      </c>
      <c r="EVC56" s="320" t="s">
        <v>23</v>
      </c>
      <c r="EVD56" s="320" t="s">
        <v>23</v>
      </c>
      <c r="EVE56" s="320" t="s">
        <v>23</v>
      </c>
      <c r="EVF56" s="320" t="s">
        <v>23</v>
      </c>
      <c r="EVG56" s="320" t="s">
        <v>23</v>
      </c>
      <c r="EVH56" s="320" t="s">
        <v>23</v>
      </c>
      <c r="EVI56" s="320" t="s">
        <v>23</v>
      </c>
      <c r="EVJ56" s="320" t="s">
        <v>23</v>
      </c>
      <c r="EVK56" s="320" t="s">
        <v>23</v>
      </c>
      <c r="EVL56" s="320" t="s">
        <v>23</v>
      </c>
      <c r="EVM56" s="320" t="s">
        <v>23</v>
      </c>
      <c r="EVN56" s="320" t="s">
        <v>23</v>
      </c>
      <c r="EVO56" s="320" t="s">
        <v>23</v>
      </c>
      <c r="EVP56" s="320" t="s">
        <v>23</v>
      </c>
      <c r="EVQ56" s="320" t="s">
        <v>23</v>
      </c>
      <c r="EVR56" s="320" t="s">
        <v>23</v>
      </c>
      <c r="EVS56" s="320" t="s">
        <v>23</v>
      </c>
      <c r="EVT56" s="320" t="s">
        <v>23</v>
      </c>
      <c r="EVU56" s="320" t="s">
        <v>23</v>
      </c>
      <c r="EVV56" s="320" t="s">
        <v>23</v>
      </c>
      <c r="EVW56" s="320" t="s">
        <v>23</v>
      </c>
      <c r="EVX56" s="320" t="s">
        <v>23</v>
      </c>
      <c r="EVY56" s="320" t="s">
        <v>23</v>
      </c>
      <c r="EVZ56" s="320" t="s">
        <v>23</v>
      </c>
      <c r="EWA56" s="320" t="s">
        <v>23</v>
      </c>
      <c r="EWB56" s="320" t="s">
        <v>23</v>
      </c>
      <c r="EWC56" s="320" t="s">
        <v>23</v>
      </c>
      <c r="EWD56" s="320" t="s">
        <v>23</v>
      </c>
      <c r="EWE56" s="320" t="s">
        <v>23</v>
      </c>
      <c r="EWF56" s="320" t="s">
        <v>23</v>
      </c>
      <c r="EWG56" s="320" t="s">
        <v>23</v>
      </c>
      <c r="EWH56" s="320" t="s">
        <v>23</v>
      </c>
      <c r="EWI56" s="320" t="s">
        <v>23</v>
      </c>
      <c r="EWJ56" s="320" t="s">
        <v>23</v>
      </c>
      <c r="EWK56" s="320" t="s">
        <v>23</v>
      </c>
      <c r="EWL56" s="320" t="s">
        <v>23</v>
      </c>
      <c r="EWM56" s="320" t="s">
        <v>23</v>
      </c>
      <c r="EWN56" s="320" t="s">
        <v>23</v>
      </c>
      <c r="EWO56" s="320" t="s">
        <v>23</v>
      </c>
      <c r="EWP56" s="320" t="s">
        <v>23</v>
      </c>
      <c r="EWQ56" s="320" t="s">
        <v>23</v>
      </c>
      <c r="EWR56" s="320" t="s">
        <v>23</v>
      </c>
      <c r="EWS56" s="320" t="s">
        <v>23</v>
      </c>
      <c r="EWT56" s="320" t="s">
        <v>23</v>
      </c>
      <c r="EWU56" s="320" t="s">
        <v>23</v>
      </c>
      <c r="EWV56" s="320" t="s">
        <v>23</v>
      </c>
      <c r="EWW56" s="320" t="s">
        <v>23</v>
      </c>
      <c r="EWX56" s="320" t="s">
        <v>23</v>
      </c>
      <c r="EWY56" s="320" t="s">
        <v>23</v>
      </c>
      <c r="EWZ56" s="320" t="s">
        <v>23</v>
      </c>
      <c r="EXA56" s="320" t="s">
        <v>23</v>
      </c>
      <c r="EXB56" s="320" t="s">
        <v>23</v>
      </c>
      <c r="EXC56" s="320" t="s">
        <v>23</v>
      </c>
      <c r="EXD56" s="320" t="s">
        <v>23</v>
      </c>
      <c r="EXE56" s="320" t="s">
        <v>23</v>
      </c>
      <c r="EXF56" s="320" t="s">
        <v>23</v>
      </c>
      <c r="EXG56" s="320" t="s">
        <v>23</v>
      </c>
      <c r="EXH56" s="320" t="s">
        <v>23</v>
      </c>
      <c r="EXI56" s="320" t="s">
        <v>23</v>
      </c>
      <c r="EXJ56" s="320" t="s">
        <v>23</v>
      </c>
      <c r="EXK56" s="320" t="s">
        <v>23</v>
      </c>
      <c r="EXL56" s="320" t="s">
        <v>23</v>
      </c>
      <c r="EXM56" s="320" t="s">
        <v>23</v>
      </c>
      <c r="EXN56" s="320" t="s">
        <v>23</v>
      </c>
      <c r="EXO56" s="320" t="s">
        <v>23</v>
      </c>
      <c r="EXP56" s="320" t="s">
        <v>23</v>
      </c>
      <c r="EXQ56" s="320" t="s">
        <v>23</v>
      </c>
      <c r="EXR56" s="320" t="s">
        <v>23</v>
      </c>
      <c r="EXS56" s="320" t="s">
        <v>23</v>
      </c>
      <c r="EXT56" s="320" t="s">
        <v>23</v>
      </c>
      <c r="EXU56" s="320" t="s">
        <v>23</v>
      </c>
      <c r="EXV56" s="320" t="s">
        <v>23</v>
      </c>
      <c r="EXW56" s="320" t="s">
        <v>23</v>
      </c>
      <c r="EXX56" s="320" t="s">
        <v>23</v>
      </c>
      <c r="EXY56" s="320" t="s">
        <v>23</v>
      </c>
      <c r="EXZ56" s="320" t="s">
        <v>23</v>
      </c>
      <c r="EYA56" s="320" t="s">
        <v>23</v>
      </c>
      <c r="EYB56" s="320" t="s">
        <v>23</v>
      </c>
      <c r="EYC56" s="320" t="s">
        <v>23</v>
      </c>
      <c r="EYD56" s="320" t="s">
        <v>23</v>
      </c>
      <c r="EYE56" s="320" t="s">
        <v>23</v>
      </c>
      <c r="EYF56" s="320" t="s">
        <v>23</v>
      </c>
      <c r="EYG56" s="320" t="s">
        <v>23</v>
      </c>
      <c r="EYH56" s="320" t="s">
        <v>23</v>
      </c>
      <c r="EYI56" s="320" t="s">
        <v>23</v>
      </c>
      <c r="EYJ56" s="320" t="s">
        <v>23</v>
      </c>
      <c r="EYK56" s="320" t="s">
        <v>23</v>
      </c>
      <c r="EYL56" s="320" t="s">
        <v>23</v>
      </c>
      <c r="EYM56" s="320" t="s">
        <v>23</v>
      </c>
      <c r="EYN56" s="320" t="s">
        <v>23</v>
      </c>
      <c r="EYO56" s="320" t="s">
        <v>23</v>
      </c>
      <c r="EYP56" s="320" t="s">
        <v>23</v>
      </c>
      <c r="EYQ56" s="320" t="s">
        <v>23</v>
      </c>
      <c r="EYR56" s="320" t="s">
        <v>23</v>
      </c>
      <c r="EYS56" s="320" t="s">
        <v>23</v>
      </c>
      <c r="EYT56" s="320" t="s">
        <v>23</v>
      </c>
      <c r="EYU56" s="320" t="s">
        <v>23</v>
      </c>
      <c r="EYV56" s="320" t="s">
        <v>23</v>
      </c>
      <c r="EYW56" s="320" t="s">
        <v>23</v>
      </c>
      <c r="EYX56" s="320" t="s">
        <v>23</v>
      </c>
      <c r="EYY56" s="320" t="s">
        <v>23</v>
      </c>
      <c r="EYZ56" s="320" t="s">
        <v>23</v>
      </c>
      <c r="EZA56" s="320" t="s">
        <v>23</v>
      </c>
      <c r="EZB56" s="320" t="s">
        <v>23</v>
      </c>
      <c r="EZC56" s="320" t="s">
        <v>23</v>
      </c>
      <c r="EZD56" s="320" t="s">
        <v>23</v>
      </c>
      <c r="EZE56" s="320" t="s">
        <v>23</v>
      </c>
      <c r="EZF56" s="320" t="s">
        <v>23</v>
      </c>
      <c r="EZG56" s="320" t="s">
        <v>23</v>
      </c>
      <c r="EZH56" s="320" t="s">
        <v>23</v>
      </c>
      <c r="EZI56" s="320" t="s">
        <v>23</v>
      </c>
      <c r="EZJ56" s="320" t="s">
        <v>23</v>
      </c>
      <c r="EZK56" s="320" t="s">
        <v>23</v>
      </c>
      <c r="EZL56" s="320" t="s">
        <v>23</v>
      </c>
      <c r="EZM56" s="320" t="s">
        <v>23</v>
      </c>
      <c r="EZN56" s="320" t="s">
        <v>23</v>
      </c>
      <c r="EZO56" s="320" t="s">
        <v>23</v>
      </c>
      <c r="EZP56" s="320" t="s">
        <v>23</v>
      </c>
      <c r="EZQ56" s="320" t="s">
        <v>23</v>
      </c>
      <c r="EZR56" s="320" t="s">
        <v>23</v>
      </c>
      <c r="EZS56" s="320" t="s">
        <v>23</v>
      </c>
      <c r="EZT56" s="320" t="s">
        <v>23</v>
      </c>
      <c r="EZU56" s="320" t="s">
        <v>23</v>
      </c>
      <c r="EZV56" s="320" t="s">
        <v>23</v>
      </c>
      <c r="EZW56" s="320" t="s">
        <v>23</v>
      </c>
      <c r="EZX56" s="320" t="s">
        <v>23</v>
      </c>
      <c r="EZY56" s="320" t="s">
        <v>23</v>
      </c>
      <c r="EZZ56" s="320" t="s">
        <v>23</v>
      </c>
      <c r="FAA56" s="320" t="s">
        <v>23</v>
      </c>
      <c r="FAB56" s="320" t="s">
        <v>23</v>
      </c>
      <c r="FAC56" s="320" t="s">
        <v>23</v>
      </c>
      <c r="FAD56" s="320" t="s">
        <v>23</v>
      </c>
      <c r="FAE56" s="320" t="s">
        <v>23</v>
      </c>
      <c r="FAF56" s="320" t="s">
        <v>23</v>
      </c>
      <c r="FAG56" s="320" t="s">
        <v>23</v>
      </c>
      <c r="FAH56" s="320" t="s">
        <v>23</v>
      </c>
      <c r="FAI56" s="320" t="s">
        <v>23</v>
      </c>
      <c r="FAJ56" s="320" t="s">
        <v>23</v>
      </c>
      <c r="FAK56" s="320" t="s">
        <v>23</v>
      </c>
      <c r="FAL56" s="320" t="s">
        <v>23</v>
      </c>
      <c r="FAM56" s="320" t="s">
        <v>23</v>
      </c>
      <c r="FAN56" s="320" t="s">
        <v>23</v>
      </c>
      <c r="FAO56" s="320" t="s">
        <v>23</v>
      </c>
      <c r="FAP56" s="320" t="s">
        <v>23</v>
      </c>
      <c r="FAQ56" s="320" t="s">
        <v>23</v>
      </c>
      <c r="FAR56" s="320" t="s">
        <v>23</v>
      </c>
      <c r="FAS56" s="320" t="s">
        <v>23</v>
      </c>
      <c r="FAT56" s="320" t="s">
        <v>23</v>
      </c>
      <c r="FAU56" s="320" t="s">
        <v>23</v>
      </c>
      <c r="FAV56" s="320" t="s">
        <v>23</v>
      </c>
      <c r="FAW56" s="320" t="s">
        <v>23</v>
      </c>
      <c r="FAX56" s="320" t="s">
        <v>23</v>
      </c>
      <c r="FAY56" s="320" t="s">
        <v>23</v>
      </c>
      <c r="FAZ56" s="320" t="s">
        <v>23</v>
      </c>
      <c r="FBA56" s="320" t="s">
        <v>23</v>
      </c>
      <c r="FBB56" s="320" t="s">
        <v>23</v>
      </c>
      <c r="FBC56" s="320" t="s">
        <v>23</v>
      </c>
      <c r="FBD56" s="320" t="s">
        <v>23</v>
      </c>
      <c r="FBE56" s="320" t="s">
        <v>23</v>
      </c>
      <c r="FBF56" s="320" t="s">
        <v>23</v>
      </c>
      <c r="FBG56" s="320" t="s">
        <v>23</v>
      </c>
      <c r="FBH56" s="320" t="s">
        <v>23</v>
      </c>
      <c r="FBI56" s="320" t="s">
        <v>23</v>
      </c>
      <c r="FBJ56" s="320" t="s">
        <v>23</v>
      </c>
      <c r="FBK56" s="320" t="s">
        <v>23</v>
      </c>
      <c r="FBL56" s="320" t="s">
        <v>23</v>
      </c>
      <c r="FBM56" s="320" t="s">
        <v>23</v>
      </c>
      <c r="FBN56" s="320" t="s">
        <v>23</v>
      </c>
      <c r="FBO56" s="320" t="s">
        <v>23</v>
      </c>
      <c r="FBP56" s="320" t="s">
        <v>23</v>
      </c>
      <c r="FBQ56" s="320" t="s">
        <v>23</v>
      </c>
      <c r="FBR56" s="320" t="s">
        <v>23</v>
      </c>
      <c r="FBS56" s="320" t="s">
        <v>23</v>
      </c>
      <c r="FBT56" s="320" t="s">
        <v>23</v>
      </c>
      <c r="FBU56" s="320" t="s">
        <v>23</v>
      </c>
      <c r="FBV56" s="320" t="s">
        <v>23</v>
      </c>
      <c r="FBW56" s="320" t="s">
        <v>23</v>
      </c>
      <c r="FBX56" s="320" t="s">
        <v>23</v>
      </c>
      <c r="FBY56" s="320" t="s">
        <v>23</v>
      </c>
      <c r="FBZ56" s="320" t="s">
        <v>23</v>
      </c>
      <c r="FCA56" s="320" t="s">
        <v>23</v>
      </c>
      <c r="FCB56" s="320" t="s">
        <v>23</v>
      </c>
      <c r="FCC56" s="320" t="s">
        <v>23</v>
      </c>
      <c r="FCD56" s="320" t="s">
        <v>23</v>
      </c>
      <c r="FCE56" s="320" t="s">
        <v>23</v>
      </c>
      <c r="FCF56" s="320" t="s">
        <v>23</v>
      </c>
      <c r="FCG56" s="320" t="s">
        <v>23</v>
      </c>
      <c r="FCH56" s="320" t="s">
        <v>23</v>
      </c>
      <c r="FCI56" s="320" t="s">
        <v>23</v>
      </c>
      <c r="FCJ56" s="320" t="s">
        <v>23</v>
      </c>
      <c r="FCK56" s="320" t="s">
        <v>23</v>
      </c>
      <c r="FCL56" s="320" t="s">
        <v>23</v>
      </c>
      <c r="FCM56" s="320" t="s">
        <v>23</v>
      </c>
      <c r="FCN56" s="320" t="s">
        <v>23</v>
      </c>
      <c r="FCO56" s="320" t="s">
        <v>23</v>
      </c>
      <c r="FCP56" s="320" t="s">
        <v>23</v>
      </c>
      <c r="FCQ56" s="320" t="s">
        <v>23</v>
      </c>
      <c r="FCR56" s="320" t="s">
        <v>23</v>
      </c>
      <c r="FCS56" s="320" t="s">
        <v>23</v>
      </c>
      <c r="FCT56" s="320" t="s">
        <v>23</v>
      </c>
      <c r="FCU56" s="320" t="s">
        <v>23</v>
      </c>
      <c r="FCV56" s="320" t="s">
        <v>23</v>
      </c>
      <c r="FCW56" s="320" t="s">
        <v>23</v>
      </c>
      <c r="FCX56" s="320" t="s">
        <v>23</v>
      </c>
      <c r="FCY56" s="320" t="s">
        <v>23</v>
      </c>
      <c r="FCZ56" s="320" t="s">
        <v>23</v>
      </c>
      <c r="FDA56" s="320" t="s">
        <v>23</v>
      </c>
      <c r="FDB56" s="320" t="s">
        <v>23</v>
      </c>
      <c r="FDC56" s="320" t="s">
        <v>23</v>
      </c>
      <c r="FDD56" s="320" t="s">
        <v>23</v>
      </c>
      <c r="FDE56" s="320" t="s">
        <v>23</v>
      </c>
      <c r="FDF56" s="320" t="s">
        <v>23</v>
      </c>
      <c r="FDG56" s="320" t="s">
        <v>23</v>
      </c>
      <c r="FDH56" s="320" t="s">
        <v>23</v>
      </c>
      <c r="FDI56" s="320" t="s">
        <v>23</v>
      </c>
      <c r="FDJ56" s="320" t="s">
        <v>23</v>
      </c>
      <c r="FDK56" s="320" t="s">
        <v>23</v>
      </c>
      <c r="FDL56" s="320" t="s">
        <v>23</v>
      </c>
      <c r="FDM56" s="320" t="s">
        <v>23</v>
      </c>
      <c r="FDN56" s="320" t="s">
        <v>23</v>
      </c>
      <c r="FDO56" s="320" t="s">
        <v>23</v>
      </c>
      <c r="FDP56" s="320" t="s">
        <v>23</v>
      </c>
      <c r="FDQ56" s="320" t="s">
        <v>23</v>
      </c>
      <c r="FDR56" s="320" t="s">
        <v>23</v>
      </c>
      <c r="FDS56" s="320" t="s">
        <v>23</v>
      </c>
      <c r="FDT56" s="320" t="s">
        <v>23</v>
      </c>
      <c r="FDU56" s="320" t="s">
        <v>23</v>
      </c>
      <c r="FDV56" s="320" t="s">
        <v>23</v>
      </c>
      <c r="FDW56" s="320" t="s">
        <v>23</v>
      </c>
      <c r="FDX56" s="320" t="s">
        <v>23</v>
      </c>
      <c r="FDY56" s="320" t="s">
        <v>23</v>
      </c>
      <c r="FDZ56" s="320" t="s">
        <v>23</v>
      </c>
      <c r="FEA56" s="320" t="s">
        <v>23</v>
      </c>
      <c r="FEB56" s="320" t="s">
        <v>23</v>
      </c>
      <c r="FEC56" s="320" t="s">
        <v>23</v>
      </c>
      <c r="FED56" s="320" t="s">
        <v>23</v>
      </c>
      <c r="FEE56" s="320" t="s">
        <v>23</v>
      </c>
      <c r="FEF56" s="320" t="s">
        <v>23</v>
      </c>
      <c r="FEG56" s="320" t="s">
        <v>23</v>
      </c>
      <c r="FEH56" s="320" t="s">
        <v>23</v>
      </c>
      <c r="FEI56" s="320" t="s">
        <v>23</v>
      </c>
      <c r="FEJ56" s="320" t="s">
        <v>23</v>
      </c>
      <c r="FEK56" s="320" t="s">
        <v>23</v>
      </c>
      <c r="FEL56" s="320" t="s">
        <v>23</v>
      </c>
      <c r="FEM56" s="320" t="s">
        <v>23</v>
      </c>
      <c r="FEN56" s="320" t="s">
        <v>23</v>
      </c>
      <c r="FEO56" s="320" t="s">
        <v>23</v>
      </c>
      <c r="FEP56" s="320" t="s">
        <v>23</v>
      </c>
      <c r="FEQ56" s="320" t="s">
        <v>23</v>
      </c>
      <c r="FER56" s="320" t="s">
        <v>23</v>
      </c>
      <c r="FES56" s="320" t="s">
        <v>23</v>
      </c>
      <c r="FET56" s="320" t="s">
        <v>23</v>
      </c>
      <c r="FEU56" s="320" t="s">
        <v>23</v>
      </c>
      <c r="FEV56" s="320" t="s">
        <v>23</v>
      </c>
      <c r="FEW56" s="320" t="s">
        <v>23</v>
      </c>
      <c r="FEX56" s="320" t="s">
        <v>23</v>
      </c>
      <c r="FEY56" s="320" t="s">
        <v>23</v>
      </c>
      <c r="FEZ56" s="320" t="s">
        <v>23</v>
      </c>
      <c r="FFA56" s="320" t="s">
        <v>23</v>
      </c>
      <c r="FFB56" s="320" t="s">
        <v>23</v>
      </c>
      <c r="FFC56" s="320" t="s">
        <v>23</v>
      </c>
      <c r="FFD56" s="320" t="s">
        <v>23</v>
      </c>
      <c r="FFE56" s="320" t="s">
        <v>23</v>
      </c>
      <c r="FFF56" s="320" t="s">
        <v>23</v>
      </c>
      <c r="FFG56" s="320" t="s">
        <v>23</v>
      </c>
      <c r="FFH56" s="320" t="s">
        <v>23</v>
      </c>
      <c r="FFI56" s="320" t="s">
        <v>23</v>
      </c>
      <c r="FFJ56" s="320" t="s">
        <v>23</v>
      </c>
      <c r="FFK56" s="320" t="s">
        <v>23</v>
      </c>
      <c r="FFL56" s="320" t="s">
        <v>23</v>
      </c>
      <c r="FFM56" s="320" t="s">
        <v>23</v>
      </c>
      <c r="FFN56" s="320" t="s">
        <v>23</v>
      </c>
      <c r="FFO56" s="320" t="s">
        <v>23</v>
      </c>
      <c r="FFP56" s="320" t="s">
        <v>23</v>
      </c>
      <c r="FFQ56" s="320" t="s">
        <v>23</v>
      </c>
      <c r="FFR56" s="320" t="s">
        <v>23</v>
      </c>
      <c r="FFS56" s="320" t="s">
        <v>23</v>
      </c>
      <c r="FFT56" s="320" t="s">
        <v>23</v>
      </c>
      <c r="FFU56" s="320" t="s">
        <v>23</v>
      </c>
      <c r="FFV56" s="320" t="s">
        <v>23</v>
      </c>
      <c r="FFW56" s="320" t="s">
        <v>23</v>
      </c>
      <c r="FFX56" s="320" t="s">
        <v>23</v>
      </c>
      <c r="FFY56" s="320" t="s">
        <v>23</v>
      </c>
      <c r="FFZ56" s="320" t="s">
        <v>23</v>
      </c>
      <c r="FGA56" s="320" t="s">
        <v>23</v>
      </c>
      <c r="FGB56" s="320" t="s">
        <v>23</v>
      </c>
      <c r="FGC56" s="320" t="s">
        <v>23</v>
      </c>
      <c r="FGD56" s="320" t="s">
        <v>23</v>
      </c>
      <c r="FGE56" s="320" t="s">
        <v>23</v>
      </c>
      <c r="FGF56" s="320" t="s">
        <v>23</v>
      </c>
      <c r="FGG56" s="320" t="s">
        <v>23</v>
      </c>
      <c r="FGH56" s="320" t="s">
        <v>23</v>
      </c>
      <c r="FGI56" s="320" t="s">
        <v>23</v>
      </c>
      <c r="FGJ56" s="320" t="s">
        <v>23</v>
      </c>
      <c r="FGK56" s="320" t="s">
        <v>23</v>
      </c>
      <c r="FGL56" s="320" t="s">
        <v>23</v>
      </c>
      <c r="FGM56" s="320" t="s">
        <v>23</v>
      </c>
      <c r="FGN56" s="320" t="s">
        <v>23</v>
      </c>
      <c r="FGO56" s="320" t="s">
        <v>23</v>
      </c>
      <c r="FGP56" s="320" t="s">
        <v>23</v>
      </c>
      <c r="FGQ56" s="320" t="s">
        <v>23</v>
      </c>
      <c r="FGR56" s="320" t="s">
        <v>23</v>
      </c>
      <c r="FGS56" s="320" t="s">
        <v>23</v>
      </c>
      <c r="FGT56" s="320" t="s">
        <v>23</v>
      </c>
      <c r="FGU56" s="320" t="s">
        <v>23</v>
      </c>
      <c r="FGV56" s="320" t="s">
        <v>23</v>
      </c>
      <c r="FGW56" s="320" t="s">
        <v>23</v>
      </c>
      <c r="FGX56" s="320" t="s">
        <v>23</v>
      </c>
      <c r="FGY56" s="320" t="s">
        <v>23</v>
      </c>
      <c r="FGZ56" s="320" t="s">
        <v>23</v>
      </c>
      <c r="FHA56" s="320" t="s">
        <v>23</v>
      </c>
      <c r="FHB56" s="320" t="s">
        <v>23</v>
      </c>
      <c r="FHC56" s="320" t="s">
        <v>23</v>
      </c>
      <c r="FHD56" s="320" t="s">
        <v>23</v>
      </c>
      <c r="FHE56" s="320" t="s">
        <v>23</v>
      </c>
      <c r="FHF56" s="320" t="s">
        <v>23</v>
      </c>
      <c r="FHG56" s="320" t="s">
        <v>23</v>
      </c>
      <c r="FHH56" s="320" t="s">
        <v>23</v>
      </c>
      <c r="FHI56" s="320" t="s">
        <v>23</v>
      </c>
      <c r="FHJ56" s="320" t="s">
        <v>23</v>
      </c>
      <c r="FHK56" s="320" t="s">
        <v>23</v>
      </c>
      <c r="FHL56" s="320" t="s">
        <v>23</v>
      </c>
      <c r="FHM56" s="320" t="s">
        <v>23</v>
      </c>
      <c r="FHN56" s="320" t="s">
        <v>23</v>
      </c>
      <c r="FHO56" s="320" t="s">
        <v>23</v>
      </c>
      <c r="FHP56" s="320" t="s">
        <v>23</v>
      </c>
      <c r="FHQ56" s="320" t="s">
        <v>23</v>
      </c>
      <c r="FHR56" s="320" t="s">
        <v>23</v>
      </c>
      <c r="FHS56" s="320" t="s">
        <v>23</v>
      </c>
      <c r="FHT56" s="320" t="s">
        <v>23</v>
      </c>
      <c r="FHU56" s="320" t="s">
        <v>23</v>
      </c>
      <c r="FHV56" s="320" t="s">
        <v>23</v>
      </c>
      <c r="FHW56" s="320" t="s">
        <v>23</v>
      </c>
      <c r="FHX56" s="320" t="s">
        <v>23</v>
      </c>
      <c r="FHY56" s="320" t="s">
        <v>23</v>
      </c>
      <c r="FHZ56" s="320" t="s">
        <v>23</v>
      </c>
      <c r="FIA56" s="320" t="s">
        <v>23</v>
      </c>
      <c r="FIB56" s="320" t="s">
        <v>23</v>
      </c>
      <c r="FIC56" s="320" t="s">
        <v>23</v>
      </c>
      <c r="FID56" s="320" t="s">
        <v>23</v>
      </c>
      <c r="FIE56" s="320" t="s">
        <v>23</v>
      </c>
      <c r="FIF56" s="320" t="s">
        <v>23</v>
      </c>
      <c r="FIG56" s="320" t="s">
        <v>23</v>
      </c>
      <c r="FIH56" s="320" t="s">
        <v>23</v>
      </c>
      <c r="FII56" s="320" t="s">
        <v>23</v>
      </c>
      <c r="FIJ56" s="320" t="s">
        <v>23</v>
      </c>
      <c r="FIK56" s="320" t="s">
        <v>23</v>
      </c>
      <c r="FIL56" s="320" t="s">
        <v>23</v>
      </c>
      <c r="FIM56" s="320" t="s">
        <v>23</v>
      </c>
      <c r="FIN56" s="320" t="s">
        <v>23</v>
      </c>
      <c r="FIO56" s="320" t="s">
        <v>23</v>
      </c>
      <c r="FIP56" s="320" t="s">
        <v>23</v>
      </c>
      <c r="FIQ56" s="320" t="s">
        <v>23</v>
      </c>
      <c r="FIR56" s="320" t="s">
        <v>23</v>
      </c>
      <c r="FIS56" s="320" t="s">
        <v>23</v>
      </c>
      <c r="FIT56" s="320" t="s">
        <v>23</v>
      </c>
      <c r="FIU56" s="320" t="s">
        <v>23</v>
      </c>
      <c r="FIV56" s="320" t="s">
        <v>23</v>
      </c>
      <c r="FIW56" s="320" t="s">
        <v>23</v>
      </c>
      <c r="FIX56" s="320" t="s">
        <v>23</v>
      </c>
      <c r="FIY56" s="320" t="s">
        <v>23</v>
      </c>
      <c r="FIZ56" s="320" t="s">
        <v>23</v>
      </c>
      <c r="FJA56" s="320" t="s">
        <v>23</v>
      </c>
      <c r="FJB56" s="320" t="s">
        <v>23</v>
      </c>
      <c r="FJC56" s="320" t="s">
        <v>23</v>
      </c>
      <c r="FJD56" s="320" t="s">
        <v>23</v>
      </c>
      <c r="FJE56" s="320" t="s">
        <v>23</v>
      </c>
      <c r="FJF56" s="320" t="s">
        <v>23</v>
      </c>
      <c r="FJG56" s="320" t="s">
        <v>23</v>
      </c>
      <c r="FJH56" s="320" t="s">
        <v>23</v>
      </c>
      <c r="FJI56" s="320" t="s">
        <v>23</v>
      </c>
      <c r="FJJ56" s="320" t="s">
        <v>23</v>
      </c>
      <c r="FJK56" s="320" t="s">
        <v>23</v>
      </c>
      <c r="FJL56" s="320" t="s">
        <v>23</v>
      </c>
      <c r="FJM56" s="320" t="s">
        <v>23</v>
      </c>
      <c r="FJN56" s="320" t="s">
        <v>23</v>
      </c>
      <c r="FJO56" s="320" t="s">
        <v>23</v>
      </c>
      <c r="FJP56" s="320" t="s">
        <v>23</v>
      </c>
      <c r="FJQ56" s="320" t="s">
        <v>23</v>
      </c>
      <c r="FJR56" s="320" t="s">
        <v>23</v>
      </c>
      <c r="FJS56" s="320" t="s">
        <v>23</v>
      </c>
      <c r="FJT56" s="320" t="s">
        <v>23</v>
      </c>
      <c r="FJU56" s="320" t="s">
        <v>23</v>
      </c>
      <c r="FJV56" s="320" t="s">
        <v>23</v>
      </c>
      <c r="FJW56" s="320" t="s">
        <v>23</v>
      </c>
      <c r="FJX56" s="320" t="s">
        <v>23</v>
      </c>
      <c r="FJY56" s="320" t="s">
        <v>23</v>
      </c>
      <c r="FJZ56" s="320" t="s">
        <v>23</v>
      </c>
      <c r="FKA56" s="320" t="s">
        <v>23</v>
      </c>
      <c r="FKB56" s="320" t="s">
        <v>23</v>
      </c>
      <c r="FKC56" s="320" t="s">
        <v>23</v>
      </c>
      <c r="FKD56" s="320" t="s">
        <v>23</v>
      </c>
      <c r="FKE56" s="320" t="s">
        <v>23</v>
      </c>
      <c r="FKF56" s="320" t="s">
        <v>23</v>
      </c>
      <c r="FKG56" s="320" t="s">
        <v>23</v>
      </c>
      <c r="FKH56" s="320" t="s">
        <v>23</v>
      </c>
      <c r="FKI56" s="320" t="s">
        <v>23</v>
      </c>
      <c r="FKJ56" s="320" t="s">
        <v>23</v>
      </c>
      <c r="FKK56" s="320" t="s">
        <v>23</v>
      </c>
      <c r="FKL56" s="320" t="s">
        <v>23</v>
      </c>
      <c r="FKM56" s="320" t="s">
        <v>23</v>
      </c>
      <c r="FKN56" s="320" t="s">
        <v>23</v>
      </c>
      <c r="FKO56" s="320" t="s">
        <v>23</v>
      </c>
      <c r="FKP56" s="320" t="s">
        <v>23</v>
      </c>
      <c r="FKQ56" s="320" t="s">
        <v>23</v>
      </c>
      <c r="FKR56" s="320" t="s">
        <v>23</v>
      </c>
      <c r="FKS56" s="320" t="s">
        <v>23</v>
      </c>
      <c r="FKT56" s="320" t="s">
        <v>23</v>
      </c>
      <c r="FKU56" s="320" t="s">
        <v>23</v>
      </c>
      <c r="FKV56" s="320" t="s">
        <v>23</v>
      </c>
      <c r="FKW56" s="320" t="s">
        <v>23</v>
      </c>
      <c r="FKX56" s="320" t="s">
        <v>23</v>
      </c>
      <c r="FKY56" s="320" t="s">
        <v>23</v>
      </c>
      <c r="FKZ56" s="320" t="s">
        <v>23</v>
      </c>
      <c r="FLA56" s="320" t="s">
        <v>23</v>
      </c>
      <c r="FLB56" s="320" t="s">
        <v>23</v>
      </c>
      <c r="FLC56" s="320" t="s">
        <v>23</v>
      </c>
      <c r="FLD56" s="320" t="s">
        <v>23</v>
      </c>
      <c r="FLE56" s="320" t="s">
        <v>23</v>
      </c>
      <c r="FLF56" s="320" t="s">
        <v>23</v>
      </c>
      <c r="FLG56" s="320" t="s">
        <v>23</v>
      </c>
      <c r="FLH56" s="320" t="s">
        <v>23</v>
      </c>
      <c r="FLI56" s="320" t="s">
        <v>23</v>
      </c>
      <c r="FLJ56" s="320" t="s">
        <v>23</v>
      </c>
      <c r="FLK56" s="320" t="s">
        <v>23</v>
      </c>
      <c r="FLL56" s="320" t="s">
        <v>23</v>
      </c>
      <c r="FLM56" s="320" t="s">
        <v>23</v>
      </c>
      <c r="FLN56" s="320" t="s">
        <v>23</v>
      </c>
      <c r="FLO56" s="320" t="s">
        <v>23</v>
      </c>
      <c r="FLP56" s="320" t="s">
        <v>23</v>
      </c>
      <c r="FLQ56" s="320" t="s">
        <v>23</v>
      </c>
      <c r="FLR56" s="320" t="s">
        <v>23</v>
      </c>
      <c r="FLS56" s="320" t="s">
        <v>23</v>
      </c>
      <c r="FLT56" s="320" t="s">
        <v>23</v>
      </c>
      <c r="FLU56" s="320" t="s">
        <v>23</v>
      </c>
      <c r="FLV56" s="320" t="s">
        <v>23</v>
      </c>
      <c r="FLW56" s="320" t="s">
        <v>23</v>
      </c>
      <c r="FLX56" s="320" t="s">
        <v>23</v>
      </c>
      <c r="FLY56" s="320" t="s">
        <v>23</v>
      </c>
      <c r="FLZ56" s="320" t="s">
        <v>23</v>
      </c>
      <c r="FMA56" s="320" t="s">
        <v>23</v>
      </c>
      <c r="FMB56" s="320" t="s">
        <v>23</v>
      </c>
      <c r="FMC56" s="320" t="s">
        <v>23</v>
      </c>
      <c r="FMD56" s="320" t="s">
        <v>23</v>
      </c>
      <c r="FME56" s="320" t="s">
        <v>23</v>
      </c>
      <c r="FMF56" s="320" t="s">
        <v>23</v>
      </c>
      <c r="FMG56" s="320" t="s">
        <v>23</v>
      </c>
      <c r="FMH56" s="320" t="s">
        <v>23</v>
      </c>
      <c r="FMI56" s="320" t="s">
        <v>23</v>
      </c>
      <c r="FMJ56" s="320" t="s">
        <v>23</v>
      </c>
      <c r="FMK56" s="320" t="s">
        <v>23</v>
      </c>
      <c r="FML56" s="320" t="s">
        <v>23</v>
      </c>
      <c r="FMM56" s="320" t="s">
        <v>23</v>
      </c>
      <c r="FMN56" s="320" t="s">
        <v>23</v>
      </c>
      <c r="FMO56" s="320" t="s">
        <v>23</v>
      </c>
      <c r="FMP56" s="320" t="s">
        <v>23</v>
      </c>
      <c r="FMQ56" s="320" t="s">
        <v>23</v>
      </c>
      <c r="FMR56" s="320" t="s">
        <v>23</v>
      </c>
      <c r="FMS56" s="320" t="s">
        <v>23</v>
      </c>
      <c r="FMT56" s="320" t="s">
        <v>23</v>
      </c>
      <c r="FMU56" s="320" t="s">
        <v>23</v>
      </c>
      <c r="FMV56" s="320" t="s">
        <v>23</v>
      </c>
      <c r="FMW56" s="320" t="s">
        <v>23</v>
      </c>
      <c r="FMX56" s="320" t="s">
        <v>23</v>
      </c>
      <c r="FMY56" s="320" t="s">
        <v>23</v>
      </c>
      <c r="FMZ56" s="320" t="s">
        <v>23</v>
      </c>
      <c r="FNA56" s="320" t="s">
        <v>23</v>
      </c>
      <c r="FNB56" s="320" t="s">
        <v>23</v>
      </c>
      <c r="FNC56" s="320" t="s">
        <v>23</v>
      </c>
      <c r="FND56" s="320" t="s">
        <v>23</v>
      </c>
      <c r="FNE56" s="320" t="s">
        <v>23</v>
      </c>
      <c r="FNF56" s="320" t="s">
        <v>23</v>
      </c>
      <c r="FNG56" s="320" t="s">
        <v>23</v>
      </c>
      <c r="FNH56" s="320" t="s">
        <v>23</v>
      </c>
      <c r="FNI56" s="320" t="s">
        <v>23</v>
      </c>
      <c r="FNJ56" s="320" t="s">
        <v>23</v>
      </c>
      <c r="FNK56" s="320" t="s">
        <v>23</v>
      </c>
      <c r="FNL56" s="320" t="s">
        <v>23</v>
      </c>
      <c r="FNM56" s="320" t="s">
        <v>23</v>
      </c>
      <c r="FNN56" s="320" t="s">
        <v>23</v>
      </c>
      <c r="FNO56" s="320" t="s">
        <v>23</v>
      </c>
      <c r="FNP56" s="320" t="s">
        <v>23</v>
      </c>
      <c r="FNQ56" s="320" t="s">
        <v>23</v>
      </c>
      <c r="FNR56" s="320" t="s">
        <v>23</v>
      </c>
      <c r="FNS56" s="320" t="s">
        <v>23</v>
      </c>
      <c r="FNT56" s="320" t="s">
        <v>23</v>
      </c>
      <c r="FNU56" s="320" t="s">
        <v>23</v>
      </c>
      <c r="FNV56" s="320" t="s">
        <v>23</v>
      </c>
      <c r="FNW56" s="320" t="s">
        <v>23</v>
      </c>
      <c r="FNX56" s="320" t="s">
        <v>23</v>
      </c>
      <c r="FNY56" s="320" t="s">
        <v>23</v>
      </c>
      <c r="FNZ56" s="320" t="s">
        <v>23</v>
      </c>
      <c r="FOA56" s="320" t="s">
        <v>23</v>
      </c>
      <c r="FOB56" s="320" t="s">
        <v>23</v>
      </c>
      <c r="FOC56" s="320" t="s">
        <v>23</v>
      </c>
      <c r="FOD56" s="320" t="s">
        <v>23</v>
      </c>
      <c r="FOE56" s="320" t="s">
        <v>23</v>
      </c>
      <c r="FOF56" s="320" t="s">
        <v>23</v>
      </c>
      <c r="FOG56" s="320" t="s">
        <v>23</v>
      </c>
      <c r="FOH56" s="320" t="s">
        <v>23</v>
      </c>
      <c r="FOI56" s="320" t="s">
        <v>23</v>
      </c>
      <c r="FOJ56" s="320" t="s">
        <v>23</v>
      </c>
      <c r="FOK56" s="320" t="s">
        <v>23</v>
      </c>
      <c r="FOL56" s="320" t="s">
        <v>23</v>
      </c>
      <c r="FOM56" s="320" t="s">
        <v>23</v>
      </c>
      <c r="FON56" s="320" t="s">
        <v>23</v>
      </c>
      <c r="FOO56" s="320" t="s">
        <v>23</v>
      </c>
      <c r="FOP56" s="320" t="s">
        <v>23</v>
      </c>
      <c r="FOQ56" s="320" t="s">
        <v>23</v>
      </c>
      <c r="FOR56" s="320" t="s">
        <v>23</v>
      </c>
      <c r="FOS56" s="320" t="s">
        <v>23</v>
      </c>
      <c r="FOT56" s="320" t="s">
        <v>23</v>
      </c>
      <c r="FOU56" s="320" t="s">
        <v>23</v>
      </c>
      <c r="FOV56" s="320" t="s">
        <v>23</v>
      </c>
      <c r="FOW56" s="320" t="s">
        <v>23</v>
      </c>
      <c r="FOX56" s="320" t="s">
        <v>23</v>
      </c>
      <c r="FOY56" s="320" t="s">
        <v>23</v>
      </c>
      <c r="FOZ56" s="320" t="s">
        <v>23</v>
      </c>
      <c r="FPA56" s="320" t="s">
        <v>23</v>
      </c>
      <c r="FPB56" s="320" t="s">
        <v>23</v>
      </c>
      <c r="FPC56" s="320" t="s">
        <v>23</v>
      </c>
      <c r="FPD56" s="320" t="s">
        <v>23</v>
      </c>
      <c r="FPE56" s="320" t="s">
        <v>23</v>
      </c>
      <c r="FPF56" s="320" t="s">
        <v>23</v>
      </c>
      <c r="FPG56" s="320" t="s">
        <v>23</v>
      </c>
      <c r="FPH56" s="320" t="s">
        <v>23</v>
      </c>
      <c r="FPI56" s="320" t="s">
        <v>23</v>
      </c>
      <c r="FPJ56" s="320" t="s">
        <v>23</v>
      </c>
      <c r="FPK56" s="320" t="s">
        <v>23</v>
      </c>
      <c r="FPL56" s="320" t="s">
        <v>23</v>
      </c>
      <c r="FPM56" s="320" t="s">
        <v>23</v>
      </c>
      <c r="FPN56" s="320" t="s">
        <v>23</v>
      </c>
      <c r="FPO56" s="320" t="s">
        <v>23</v>
      </c>
      <c r="FPP56" s="320" t="s">
        <v>23</v>
      </c>
      <c r="FPQ56" s="320" t="s">
        <v>23</v>
      </c>
      <c r="FPR56" s="320" t="s">
        <v>23</v>
      </c>
      <c r="FPS56" s="320" t="s">
        <v>23</v>
      </c>
      <c r="FPT56" s="320" t="s">
        <v>23</v>
      </c>
      <c r="FPU56" s="320" t="s">
        <v>23</v>
      </c>
      <c r="FPV56" s="320" t="s">
        <v>23</v>
      </c>
      <c r="FPW56" s="320" t="s">
        <v>23</v>
      </c>
      <c r="FPX56" s="320" t="s">
        <v>23</v>
      </c>
      <c r="FPY56" s="320" t="s">
        <v>23</v>
      </c>
      <c r="FPZ56" s="320" t="s">
        <v>23</v>
      </c>
      <c r="FQA56" s="320" t="s">
        <v>23</v>
      </c>
      <c r="FQB56" s="320" t="s">
        <v>23</v>
      </c>
      <c r="FQC56" s="320" t="s">
        <v>23</v>
      </c>
      <c r="FQD56" s="320" t="s">
        <v>23</v>
      </c>
      <c r="FQE56" s="320" t="s">
        <v>23</v>
      </c>
      <c r="FQF56" s="320" t="s">
        <v>23</v>
      </c>
      <c r="FQG56" s="320" t="s">
        <v>23</v>
      </c>
      <c r="FQH56" s="320" t="s">
        <v>23</v>
      </c>
      <c r="FQI56" s="320" t="s">
        <v>23</v>
      </c>
      <c r="FQJ56" s="320" t="s">
        <v>23</v>
      </c>
      <c r="FQK56" s="320" t="s">
        <v>23</v>
      </c>
      <c r="FQL56" s="320" t="s">
        <v>23</v>
      </c>
      <c r="FQM56" s="320" t="s">
        <v>23</v>
      </c>
      <c r="FQN56" s="320" t="s">
        <v>23</v>
      </c>
      <c r="FQO56" s="320" t="s">
        <v>23</v>
      </c>
      <c r="FQP56" s="320" t="s">
        <v>23</v>
      </c>
      <c r="FQQ56" s="320" t="s">
        <v>23</v>
      </c>
      <c r="FQR56" s="320" t="s">
        <v>23</v>
      </c>
      <c r="FQS56" s="320" t="s">
        <v>23</v>
      </c>
      <c r="FQT56" s="320" t="s">
        <v>23</v>
      </c>
      <c r="FQU56" s="320" t="s">
        <v>23</v>
      </c>
      <c r="FQV56" s="320" t="s">
        <v>23</v>
      </c>
      <c r="FQW56" s="320" t="s">
        <v>23</v>
      </c>
      <c r="FQX56" s="320" t="s">
        <v>23</v>
      </c>
      <c r="FQY56" s="320" t="s">
        <v>23</v>
      </c>
      <c r="FQZ56" s="320" t="s">
        <v>23</v>
      </c>
      <c r="FRA56" s="320" t="s">
        <v>23</v>
      </c>
      <c r="FRB56" s="320" t="s">
        <v>23</v>
      </c>
      <c r="FRC56" s="320" t="s">
        <v>23</v>
      </c>
      <c r="FRD56" s="320" t="s">
        <v>23</v>
      </c>
      <c r="FRE56" s="320" t="s">
        <v>23</v>
      </c>
      <c r="FRF56" s="320" t="s">
        <v>23</v>
      </c>
      <c r="FRG56" s="320" t="s">
        <v>23</v>
      </c>
      <c r="FRH56" s="320" t="s">
        <v>23</v>
      </c>
      <c r="FRI56" s="320" t="s">
        <v>23</v>
      </c>
      <c r="FRJ56" s="320" t="s">
        <v>23</v>
      </c>
      <c r="FRK56" s="320" t="s">
        <v>23</v>
      </c>
      <c r="FRL56" s="320" t="s">
        <v>23</v>
      </c>
      <c r="FRM56" s="320" t="s">
        <v>23</v>
      </c>
      <c r="FRN56" s="320" t="s">
        <v>23</v>
      </c>
      <c r="FRO56" s="320" t="s">
        <v>23</v>
      </c>
      <c r="FRP56" s="320" t="s">
        <v>23</v>
      </c>
      <c r="FRQ56" s="320" t="s">
        <v>23</v>
      </c>
      <c r="FRR56" s="320" t="s">
        <v>23</v>
      </c>
      <c r="FRS56" s="320" t="s">
        <v>23</v>
      </c>
      <c r="FRT56" s="320" t="s">
        <v>23</v>
      </c>
      <c r="FRU56" s="320" t="s">
        <v>23</v>
      </c>
      <c r="FRV56" s="320" t="s">
        <v>23</v>
      </c>
      <c r="FRW56" s="320" t="s">
        <v>23</v>
      </c>
      <c r="FRX56" s="320" t="s">
        <v>23</v>
      </c>
      <c r="FRY56" s="320" t="s">
        <v>23</v>
      </c>
      <c r="FRZ56" s="320" t="s">
        <v>23</v>
      </c>
      <c r="FSA56" s="320" t="s">
        <v>23</v>
      </c>
      <c r="FSB56" s="320" t="s">
        <v>23</v>
      </c>
      <c r="FSC56" s="320" t="s">
        <v>23</v>
      </c>
      <c r="FSD56" s="320" t="s">
        <v>23</v>
      </c>
      <c r="FSE56" s="320" t="s">
        <v>23</v>
      </c>
      <c r="FSF56" s="320" t="s">
        <v>23</v>
      </c>
      <c r="FSG56" s="320" t="s">
        <v>23</v>
      </c>
      <c r="FSH56" s="320" t="s">
        <v>23</v>
      </c>
      <c r="FSI56" s="320" t="s">
        <v>23</v>
      </c>
      <c r="FSJ56" s="320" t="s">
        <v>23</v>
      </c>
      <c r="FSK56" s="320" t="s">
        <v>23</v>
      </c>
      <c r="FSL56" s="320" t="s">
        <v>23</v>
      </c>
      <c r="FSM56" s="320" t="s">
        <v>23</v>
      </c>
      <c r="FSN56" s="320" t="s">
        <v>23</v>
      </c>
      <c r="FSO56" s="320" t="s">
        <v>23</v>
      </c>
      <c r="FSP56" s="320" t="s">
        <v>23</v>
      </c>
      <c r="FSQ56" s="320" t="s">
        <v>23</v>
      </c>
      <c r="FSR56" s="320" t="s">
        <v>23</v>
      </c>
      <c r="FSS56" s="320" t="s">
        <v>23</v>
      </c>
      <c r="FST56" s="320" t="s">
        <v>23</v>
      </c>
      <c r="FSU56" s="320" t="s">
        <v>23</v>
      </c>
      <c r="FSV56" s="320" t="s">
        <v>23</v>
      </c>
      <c r="FSW56" s="320" t="s">
        <v>23</v>
      </c>
      <c r="FSX56" s="320" t="s">
        <v>23</v>
      </c>
      <c r="FSY56" s="320" t="s">
        <v>23</v>
      </c>
      <c r="FSZ56" s="320" t="s">
        <v>23</v>
      </c>
      <c r="FTA56" s="320" t="s">
        <v>23</v>
      </c>
      <c r="FTB56" s="320" t="s">
        <v>23</v>
      </c>
      <c r="FTC56" s="320" t="s">
        <v>23</v>
      </c>
      <c r="FTD56" s="320" t="s">
        <v>23</v>
      </c>
      <c r="FTE56" s="320" t="s">
        <v>23</v>
      </c>
      <c r="FTF56" s="320" t="s">
        <v>23</v>
      </c>
      <c r="FTG56" s="320" t="s">
        <v>23</v>
      </c>
      <c r="FTH56" s="320" t="s">
        <v>23</v>
      </c>
      <c r="FTI56" s="320" t="s">
        <v>23</v>
      </c>
      <c r="FTJ56" s="320" t="s">
        <v>23</v>
      </c>
      <c r="FTK56" s="320" t="s">
        <v>23</v>
      </c>
      <c r="FTL56" s="320" t="s">
        <v>23</v>
      </c>
      <c r="FTM56" s="320" t="s">
        <v>23</v>
      </c>
      <c r="FTN56" s="320" t="s">
        <v>23</v>
      </c>
      <c r="FTO56" s="320" t="s">
        <v>23</v>
      </c>
      <c r="FTP56" s="320" t="s">
        <v>23</v>
      </c>
      <c r="FTQ56" s="320" t="s">
        <v>23</v>
      </c>
      <c r="FTR56" s="320" t="s">
        <v>23</v>
      </c>
      <c r="FTS56" s="320" t="s">
        <v>23</v>
      </c>
      <c r="FTT56" s="320" t="s">
        <v>23</v>
      </c>
      <c r="FTU56" s="320" t="s">
        <v>23</v>
      </c>
      <c r="FTV56" s="320" t="s">
        <v>23</v>
      </c>
      <c r="FTW56" s="320" t="s">
        <v>23</v>
      </c>
      <c r="FTX56" s="320" t="s">
        <v>23</v>
      </c>
      <c r="FTY56" s="320" t="s">
        <v>23</v>
      </c>
      <c r="FTZ56" s="320" t="s">
        <v>23</v>
      </c>
      <c r="FUA56" s="320" t="s">
        <v>23</v>
      </c>
      <c r="FUB56" s="320" t="s">
        <v>23</v>
      </c>
      <c r="FUC56" s="320" t="s">
        <v>23</v>
      </c>
      <c r="FUD56" s="320" t="s">
        <v>23</v>
      </c>
      <c r="FUE56" s="320" t="s">
        <v>23</v>
      </c>
      <c r="FUF56" s="320" t="s">
        <v>23</v>
      </c>
      <c r="FUG56" s="320" t="s">
        <v>23</v>
      </c>
      <c r="FUH56" s="320" t="s">
        <v>23</v>
      </c>
      <c r="FUI56" s="320" t="s">
        <v>23</v>
      </c>
      <c r="FUJ56" s="320" t="s">
        <v>23</v>
      </c>
      <c r="FUK56" s="320" t="s">
        <v>23</v>
      </c>
      <c r="FUL56" s="320" t="s">
        <v>23</v>
      </c>
      <c r="FUM56" s="320" t="s">
        <v>23</v>
      </c>
      <c r="FUN56" s="320" t="s">
        <v>23</v>
      </c>
      <c r="FUO56" s="320" t="s">
        <v>23</v>
      </c>
      <c r="FUP56" s="320" t="s">
        <v>23</v>
      </c>
      <c r="FUQ56" s="320" t="s">
        <v>23</v>
      </c>
      <c r="FUR56" s="320" t="s">
        <v>23</v>
      </c>
      <c r="FUS56" s="320" t="s">
        <v>23</v>
      </c>
      <c r="FUT56" s="320" t="s">
        <v>23</v>
      </c>
      <c r="FUU56" s="320" t="s">
        <v>23</v>
      </c>
      <c r="FUV56" s="320" t="s">
        <v>23</v>
      </c>
      <c r="FUW56" s="320" t="s">
        <v>23</v>
      </c>
      <c r="FUX56" s="320" t="s">
        <v>23</v>
      </c>
      <c r="FUY56" s="320" t="s">
        <v>23</v>
      </c>
      <c r="FUZ56" s="320" t="s">
        <v>23</v>
      </c>
      <c r="FVA56" s="320" t="s">
        <v>23</v>
      </c>
      <c r="FVB56" s="320" t="s">
        <v>23</v>
      </c>
      <c r="FVC56" s="320" t="s">
        <v>23</v>
      </c>
      <c r="FVD56" s="320" t="s">
        <v>23</v>
      </c>
      <c r="FVE56" s="320" t="s">
        <v>23</v>
      </c>
      <c r="FVF56" s="320" t="s">
        <v>23</v>
      </c>
      <c r="FVG56" s="320" t="s">
        <v>23</v>
      </c>
      <c r="FVH56" s="320" t="s">
        <v>23</v>
      </c>
      <c r="FVI56" s="320" t="s">
        <v>23</v>
      </c>
      <c r="FVJ56" s="320" t="s">
        <v>23</v>
      </c>
      <c r="FVK56" s="320" t="s">
        <v>23</v>
      </c>
      <c r="FVL56" s="320" t="s">
        <v>23</v>
      </c>
      <c r="FVM56" s="320" t="s">
        <v>23</v>
      </c>
      <c r="FVN56" s="320" t="s">
        <v>23</v>
      </c>
      <c r="FVO56" s="320" t="s">
        <v>23</v>
      </c>
      <c r="FVP56" s="320" t="s">
        <v>23</v>
      </c>
      <c r="FVQ56" s="320" t="s">
        <v>23</v>
      </c>
      <c r="FVR56" s="320" t="s">
        <v>23</v>
      </c>
      <c r="FVS56" s="320" t="s">
        <v>23</v>
      </c>
      <c r="FVT56" s="320" t="s">
        <v>23</v>
      </c>
      <c r="FVU56" s="320" t="s">
        <v>23</v>
      </c>
      <c r="FVV56" s="320" t="s">
        <v>23</v>
      </c>
      <c r="FVW56" s="320" t="s">
        <v>23</v>
      </c>
      <c r="FVX56" s="320" t="s">
        <v>23</v>
      </c>
      <c r="FVY56" s="320" t="s">
        <v>23</v>
      </c>
      <c r="FVZ56" s="320" t="s">
        <v>23</v>
      </c>
      <c r="FWA56" s="320" t="s">
        <v>23</v>
      </c>
      <c r="FWB56" s="320" t="s">
        <v>23</v>
      </c>
      <c r="FWC56" s="320" t="s">
        <v>23</v>
      </c>
      <c r="FWD56" s="320" t="s">
        <v>23</v>
      </c>
      <c r="FWE56" s="320" t="s">
        <v>23</v>
      </c>
      <c r="FWF56" s="320" t="s">
        <v>23</v>
      </c>
      <c r="FWG56" s="320" t="s">
        <v>23</v>
      </c>
      <c r="FWH56" s="320" t="s">
        <v>23</v>
      </c>
      <c r="FWI56" s="320" t="s">
        <v>23</v>
      </c>
      <c r="FWJ56" s="320" t="s">
        <v>23</v>
      </c>
      <c r="FWK56" s="320" t="s">
        <v>23</v>
      </c>
      <c r="FWL56" s="320" t="s">
        <v>23</v>
      </c>
      <c r="FWM56" s="320" t="s">
        <v>23</v>
      </c>
      <c r="FWN56" s="320" t="s">
        <v>23</v>
      </c>
      <c r="FWO56" s="320" t="s">
        <v>23</v>
      </c>
      <c r="FWP56" s="320" t="s">
        <v>23</v>
      </c>
      <c r="FWQ56" s="320" t="s">
        <v>23</v>
      </c>
      <c r="FWR56" s="320" t="s">
        <v>23</v>
      </c>
      <c r="FWS56" s="320" t="s">
        <v>23</v>
      </c>
      <c r="FWT56" s="320" t="s">
        <v>23</v>
      </c>
      <c r="FWU56" s="320" t="s">
        <v>23</v>
      </c>
      <c r="FWV56" s="320" t="s">
        <v>23</v>
      </c>
      <c r="FWW56" s="320" t="s">
        <v>23</v>
      </c>
      <c r="FWX56" s="320" t="s">
        <v>23</v>
      </c>
      <c r="FWY56" s="320" t="s">
        <v>23</v>
      </c>
      <c r="FWZ56" s="320" t="s">
        <v>23</v>
      </c>
      <c r="FXA56" s="320" t="s">
        <v>23</v>
      </c>
      <c r="FXB56" s="320" t="s">
        <v>23</v>
      </c>
      <c r="FXC56" s="320" t="s">
        <v>23</v>
      </c>
      <c r="FXD56" s="320" t="s">
        <v>23</v>
      </c>
      <c r="FXE56" s="320" t="s">
        <v>23</v>
      </c>
      <c r="FXF56" s="320" t="s">
        <v>23</v>
      </c>
      <c r="FXG56" s="320" t="s">
        <v>23</v>
      </c>
      <c r="FXH56" s="320" t="s">
        <v>23</v>
      </c>
      <c r="FXI56" s="320" t="s">
        <v>23</v>
      </c>
      <c r="FXJ56" s="320" t="s">
        <v>23</v>
      </c>
      <c r="FXK56" s="320" t="s">
        <v>23</v>
      </c>
      <c r="FXL56" s="320" t="s">
        <v>23</v>
      </c>
      <c r="FXM56" s="320" t="s">
        <v>23</v>
      </c>
      <c r="FXN56" s="320" t="s">
        <v>23</v>
      </c>
      <c r="FXO56" s="320" t="s">
        <v>23</v>
      </c>
      <c r="FXP56" s="320" t="s">
        <v>23</v>
      </c>
      <c r="FXQ56" s="320" t="s">
        <v>23</v>
      </c>
      <c r="FXR56" s="320" t="s">
        <v>23</v>
      </c>
      <c r="FXS56" s="320" t="s">
        <v>23</v>
      </c>
      <c r="FXT56" s="320" t="s">
        <v>23</v>
      </c>
      <c r="FXU56" s="320" t="s">
        <v>23</v>
      </c>
      <c r="FXV56" s="320" t="s">
        <v>23</v>
      </c>
      <c r="FXW56" s="320" t="s">
        <v>23</v>
      </c>
      <c r="FXX56" s="320" t="s">
        <v>23</v>
      </c>
      <c r="FXY56" s="320" t="s">
        <v>23</v>
      </c>
      <c r="FXZ56" s="320" t="s">
        <v>23</v>
      </c>
      <c r="FYA56" s="320" t="s">
        <v>23</v>
      </c>
      <c r="FYB56" s="320" t="s">
        <v>23</v>
      </c>
      <c r="FYC56" s="320" t="s">
        <v>23</v>
      </c>
      <c r="FYD56" s="320" t="s">
        <v>23</v>
      </c>
      <c r="FYE56" s="320" t="s">
        <v>23</v>
      </c>
      <c r="FYF56" s="320" t="s">
        <v>23</v>
      </c>
      <c r="FYG56" s="320" t="s">
        <v>23</v>
      </c>
      <c r="FYH56" s="320" t="s">
        <v>23</v>
      </c>
      <c r="FYI56" s="320" t="s">
        <v>23</v>
      </c>
      <c r="FYJ56" s="320" t="s">
        <v>23</v>
      </c>
      <c r="FYK56" s="320" t="s">
        <v>23</v>
      </c>
      <c r="FYL56" s="320" t="s">
        <v>23</v>
      </c>
      <c r="FYM56" s="320" t="s">
        <v>23</v>
      </c>
      <c r="FYN56" s="320" t="s">
        <v>23</v>
      </c>
      <c r="FYO56" s="320" t="s">
        <v>23</v>
      </c>
      <c r="FYP56" s="320" t="s">
        <v>23</v>
      </c>
      <c r="FYQ56" s="320" t="s">
        <v>23</v>
      </c>
      <c r="FYR56" s="320" t="s">
        <v>23</v>
      </c>
      <c r="FYS56" s="320" t="s">
        <v>23</v>
      </c>
      <c r="FYT56" s="320" t="s">
        <v>23</v>
      </c>
      <c r="FYU56" s="320" t="s">
        <v>23</v>
      </c>
      <c r="FYV56" s="320" t="s">
        <v>23</v>
      </c>
      <c r="FYW56" s="320" t="s">
        <v>23</v>
      </c>
      <c r="FYX56" s="320" t="s">
        <v>23</v>
      </c>
      <c r="FYY56" s="320" t="s">
        <v>23</v>
      </c>
      <c r="FYZ56" s="320" t="s">
        <v>23</v>
      </c>
      <c r="FZA56" s="320" t="s">
        <v>23</v>
      </c>
      <c r="FZB56" s="320" t="s">
        <v>23</v>
      </c>
      <c r="FZC56" s="320" t="s">
        <v>23</v>
      </c>
      <c r="FZD56" s="320" t="s">
        <v>23</v>
      </c>
      <c r="FZE56" s="320" t="s">
        <v>23</v>
      </c>
      <c r="FZF56" s="320" t="s">
        <v>23</v>
      </c>
      <c r="FZG56" s="320" t="s">
        <v>23</v>
      </c>
      <c r="FZH56" s="320" t="s">
        <v>23</v>
      </c>
      <c r="FZI56" s="320" t="s">
        <v>23</v>
      </c>
      <c r="FZJ56" s="320" t="s">
        <v>23</v>
      </c>
      <c r="FZK56" s="320" t="s">
        <v>23</v>
      </c>
      <c r="FZL56" s="320" t="s">
        <v>23</v>
      </c>
      <c r="FZM56" s="320" t="s">
        <v>23</v>
      </c>
      <c r="FZN56" s="320" t="s">
        <v>23</v>
      </c>
      <c r="FZO56" s="320" t="s">
        <v>23</v>
      </c>
      <c r="FZP56" s="320" t="s">
        <v>23</v>
      </c>
      <c r="FZQ56" s="320" t="s">
        <v>23</v>
      </c>
      <c r="FZR56" s="320" t="s">
        <v>23</v>
      </c>
      <c r="FZS56" s="320" t="s">
        <v>23</v>
      </c>
      <c r="FZT56" s="320" t="s">
        <v>23</v>
      </c>
      <c r="FZU56" s="320" t="s">
        <v>23</v>
      </c>
      <c r="FZV56" s="320" t="s">
        <v>23</v>
      </c>
      <c r="FZW56" s="320" t="s">
        <v>23</v>
      </c>
      <c r="FZX56" s="320" t="s">
        <v>23</v>
      </c>
      <c r="FZY56" s="320" t="s">
        <v>23</v>
      </c>
      <c r="FZZ56" s="320" t="s">
        <v>23</v>
      </c>
      <c r="GAA56" s="320" t="s">
        <v>23</v>
      </c>
      <c r="GAB56" s="320" t="s">
        <v>23</v>
      </c>
      <c r="GAC56" s="320" t="s">
        <v>23</v>
      </c>
      <c r="GAD56" s="320" t="s">
        <v>23</v>
      </c>
      <c r="GAE56" s="320" t="s">
        <v>23</v>
      </c>
      <c r="GAF56" s="320" t="s">
        <v>23</v>
      </c>
      <c r="GAG56" s="320" t="s">
        <v>23</v>
      </c>
      <c r="GAH56" s="320" t="s">
        <v>23</v>
      </c>
      <c r="GAI56" s="320" t="s">
        <v>23</v>
      </c>
      <c r="GAJ56" s="320" t="s">
        <v>23</v>
      </c>
      <c r="GAK56" s="320" t="s">
        <v>23</v>
      </c>
      <c r="GAL56" s="320" t="s">
        <v>23</v>
      </c>
      <c r="GAM56" s="320" t="s">
        <v>23</v>
      </c>
      <c r="GAN56" s="320" t="s">
        <v>23</v>
      </c>
      <c r="GAO56" s="320" t="s">
        <v>23</v>
      </c>
      <c r="GAP56" s="320" t="s">
        <v>23</v>
      </c>
      <c r="GAQ56" s="320" t="s">
        <v>23</v>
      </c>
      <c r="GAR56" s="320" t="s">
        <v>23</v>
      </c>
      <c r="GAS56" s="320" t="s">
        <v>23</v>
      </c>
      <c r="GAT56" s="320" t="s">
        <v>23</v>
      </c>
      <c r="GAU56" s="320" t="s">
        <v>23</v>
      </c>
      <c r="GAV56" s="320" t="s">
        <v>23</v>
      </c>
      <c r="GAW56" s="320" t="s">
        <v>23</v>
      </c>
      <c r="GAX56" s="320" t="s">
        <v>23</v>
      </c>
      <c r="GAY56" s="320" t="s">
        <v>23</v>
      </c>
      <c r="GAZ56" s="320" t="s">
        <v>23</v>
      </c>
      <c r="GBA56" s="320" t="s">
        <v>23</v>
      </c>
      <c r="GBB56" s="320" t="s">
        <v>23</v>
      </c>
      <c r="GBC56" s="320" t="s">
        <v>23</v>
      </c>
      <c r="GBD56" s="320" t="s">
        <v>23</v>
      </c>
      <c r="GBE56" s="320" t="s">
        <v>23</v>
      </c>
      <c r="GBF56" s="320" t="s">
        <v>23</v>
      </c>
      <c r="GBG56" s="320" t="s">
        <v>23</v>
      </c>
      <c r="GBH56" s="320" t="s">
        <v>23</v>
      </c>
      <c r="GBI56" s="320" t="s">
        <v>23</v>
      </c>
      <c r="GBJ56" s="320" t="s">
        <v>23</v>
      </c>
      <c r="GBK56" s="320" t="s">
        <v>23</v>
      </c>
      <c r="GBL56" s="320" t="s">
        <v>23</v>
      </c>
      <c r="GBM56" s="320" t="s">
        <v>23</v>
      </c>
      <c r="GBN56" s="320" t="s">
        <v>23</v>
      </c>
      <c r="GBO56" s="320" t="s">
        <v>23</v>
      </c>
      <c r="GBP56" s="320" t="s">
        <v>23</v>
      </c>
      <c r="GBQ56" s="320" t="s">
        <v>23</v>
      </c>
      <c r="GBR56" s="320" t="s">
        <v>23</v>
      </c>
      <c r="GBS56" s="320" t="s">
        <v>23</v>
      </c>
      <c r="GBT56" s="320" t="s">
        <v>23</v>
      </c>
      <c r="GBU56" s="320" t="s">
        <v>23</v>
      </c>
      <c r="GBV56" s="320" t="s">
        <v>23</v>
      </c>
      <c r="GBW56" s="320" t="s">
        <v>23</v>
      </c>
      <c r="GBX56" s="320" t="s">
        <v>23</v>
      </c>
      <c r="GBY56" s="320" t="s">
        <v>23</v>
      </c>
      <c r="GBZ56" s="320" t="s">
        <v>23</v>
      </c>
      <c r="GCA56" s="320" t="s">
        <v>23</v>
      </c>
      <c r="GCB56" s="320" t="s">
        <v>23</v>
      </c>
      <c r="GCC56" s="320" t="s">
        <v>23</v>
      </c>
      <c r="GCD56" s="320" t="s">
        <v>23</v>
      </c>
      <c r="GCE56" s="320" t="s">
        <v>23</v>
      </c>
      <c r="GCF56" s="320" t="s">
        <v>23</v>
      </c>
      <c r="GCG56" s="320" t="s">
        <v>23</v>
      </c>
      <c r="GCH56" s="320" t="s">
        <v>23</v>
      </c>
      <c r="GCI56" s="320" t="s">
        <v>23</v>
      </c>
      <c r="GCJ56" s="320" t="s">
        <v>23</v>
      </c>
      <c r="GCK56" s="320" t="s">
        <v>23</v>
      </c>
      <c r="GCL56" s="320" t="s">
        <v>23</v>
      </c>
      <c r="GCM56" s="320" t="s">
        <v>23</v>
      </c>
      <c r="GCN56" s="320" t="s">
        <v>23</v>
      </c>
      <c r="GCO56" s="320" t="s">
        <v>23</v>
      </c>
      <c r="GCP56" s="320" t="s">
        <v>23</v>
      </c>
      <c r="GCQ56" s="320" t="s">
        <v>23</v>
      </c>
      <c r="GCR56" s="320" t="s">
        <v>23</v>
      </c>
      <c r="GCS56" s="320" t="s">
        <v>23</v>
      </c>
      <c r="GCT56" s="320" t="s">
        <v>23</v>
      </c>
      <c r="GCU56" s="320" t="s">
        <v>23</v>
      </c>
      <c r="GCV56" s="320" t="s">
        <v>23</v>
      </c>
      <c r="GCW56" s="320" t="s">
        <v>23</v>
      </c>
      <c r="GCX56" s="320" t="s">
        <v>23</v>
      </c>
      <c r="GCY56" s="320" t="s">
        <v>23</v>
      </c>
      <c r="GCZ56" s="320" t="s">
        <v>23</v>
      </c>
      <c r="GDA56" s="320" t="s">
        <v>23</v>
      </c>
      <c r="GDB56" s="320" t="s">
        <v>23</v>
      </c>
      <c r="GDC56" s="320" t="s">
        <v>23</v>
      </c>
      <c r="GDD56" s="320" t="s">
        <v>23</v>
      </c>
      <c r="GDE56" s="320" t="s">
        <v>23</v>
      </c>
      <c r="GDF56" s="320" t="s">
        <v>23</v>
      </c>
      <c r="GDG56" s="320" t="s">
        <v>23</v>
      </c>
      <c r="GDH56" s="320" t="s">
        <v>23</v>
      </c>
      <c r="GDI56" s="320" t="s">
        <v>23</v>
      </c>
      <c r="GDJ56" s="320" t="s">
        <v>23</v>
      </c>
      <c r="GDK56" s="320" t="s">
        <v>23</v>
      </c>
      <c r="GDL56" s="320" t="s">
        <v>23</v>
      </c>
      <c r="GDM56" s="320" t="s">
        <v>23</v>
      </c>
      <c r="GDN56" s="320" t="s">
        <v>23</v>
      </c>
      <c r="GDO56" s="320" t="s">
        <v>23</v>
      </c>
      <c r="GDP56" s="320" t="s">
        <v>23</v>
      </c>
      <c r="GDQ56" s="320" t="s">
        <v>23</v>
      </c>
      <c r="GDR56" s="320" t="s">
        <v>23</v>
      </c>
      <c r="GDS56" s="320" t="s">
        <v>23</v>
      </c>
      <c r="GDT56" s="320" t="s">
        <v>23</v>
      </c>
      <c r="GDU56" s="320" t="s">
        <v>23</v>
      </c>
      <c r="GDV56" s="320" t="s">
        <v>23</v>
      </c>
      <c r="GDW56" s="320" t="s">
        <v>23</v>
      </c>
      <c r="GDX56" s="320" t="s">
        <v>23</v>
      </c>
      <c r="GDY56" s="320" t="s">
        <v>23</v>
      </c>
      <c r="GDZ56" s="320" t="s">
        <v>23</v>
      </c>
      <c r="GEA56" s="320" t="s">
        <v>23</v>
      </c>
      <c r="GEB56" s="320" t="s">
        <v>23</v>
      </c>
      <c r="GEC56" s="320" t="s">
        <v>23</v>
      </c>
      <c r="GED56" s="320" t="s">
        <v>23</v>
      </c>
      <c r="GEE56" s="320" t="s">
        <v>23</v>
      </c>
      <c r="GEF56" s="320" t="s">
        <v>23</v>
      </c>
      <c r="GEG56" s="320" t="s">
        <v>23</v>
      </c>
      <c r="GEH56" s="320" t="s">
        <v>23</v>
      </c>
      <c r="GEI56" s="320" t="s">
        <v>23</v>
      </c>
      <c r="GEJ56" s="320" t="s">
        <v>23</v>
      </c>
      <c r="GEK56" s="320" t="s">
        <v>23</v>
      </c>
      <c r="GEL56" s="320" t="s">
        <v>23</v>
      </c>
      <c r="GEM56" s="320" t="s">
        <v>23</v>
      </c>
      <c r="GEN56" s="320" t="s">
        <v>23</v>
      </c>
      <c r="GEO56" s="320" t="s">
        <v>23</v>
      </c>
      <c r="GEP56" s="320" t="s">
        <v>23</v>
      </c>
      <c r="GEQ56" s="320" t="s">
        <v>23</v>
      </c>
      <c r="GER56" s="320" t="s">
        <v>23</v>
      </c>
      <c r="GES56" s="320" t="s">
        <v>23</v>
      </c>
      <c r="GET56" s="320" t="s">
        <v>23</v>
      </c>
      <c r="GEU56" s="320" t="s">
        <v>23</v>
      </c>
      <c r="GEV56" s="320" t="s">
        <v>23</v>
      </c>
      <c r="GEW56" s="320" t="s">
        <v>23</v>
      </c>
      <c r="GEX56" s="320" t="s">
        <v>23</v>
      </c>
      <c r="GEY56" s="320" t="s">
        <v>23</v>
      </c>
      <c r="GEZ56" s="320" t="s">
        <v>23</v>
      </c>
      <c r="GFA56" s="320" t="s">
        <v>23</v>
      </c>
      <c r="GFB56" s="320" t="s">
        <v>23</v>
      </c>
      <c r="GFC56" s="320" t="s">
        <v>23</v>
      </c>
      <c r="GFD56" s="320" t="s">
        <v>23</v>
      </c>
      <c r="GFE56" s="320" t="s">
        <v>23</v>
      </c>
      <c r="GFF56" s="320" t="s">
        <v>23</v>
      </c>
      <c r="GFG56" s="320" t="s">
        <v>23</v>
      </c>
      <c r="GFH56" s="320" t="s">
        <v>23</v>
      </c>
      <c r="GFI56" s="320" t="s">
        <v>23</v>
      </c>
      <c r="GFJ56" s="320" t="s">
        <v>23</v>
      </c>
      <c r="GFK56" s="320" t="s">
        <v>23</v>
      </c>
      <c r="GFL56" s="320" t="s">
        <v>23</v>
      </c>
      <c r="GFM56" s="320" t="s">
        <v>23</v>
      </c>
      <c r="GFN56" s="320" t="s">
        <v>23</v>
      </c>
      <c r="GFO56" s="320" t="s">
        <v>23</v>
      </c>
      <c r="GFP56" s="320" t="s">
        <v>23</v>
      </c>
      <c r="GFQ56" s="320" t="s">
        <v>23</v>
      </c>
      <c r="GFR56" s="320" t="s">
        <v>23</v>
      </c>
      <c r="GFS56" s="320" t="s">
        <v>23</v>
      </c>
      <c r="GFT56" s="320" t="s">
        <v>23</v>
      </c>
      <c r="GFU56" s="320" t="s">
        <v>23</v>
      </c>
      <c r="GFV56" s="320" t="s">
        <v>23</v>
      </c>
      <c r="GFW56" s="320" t="s">
        <v>23</v>
      </c>
      <c r="GFX56" s="320" t="s">
        <v>23</v>
      </c>
      <c r="GFY56" s="320" t="s">
        <v>23</v>
      </c>
      <c r="GFZ56" s="320" t="s">
        <v>23</v>
      </c>
      <c r="GGA56" s="320" t="s">
        <v>23</v>
      </c>
      <c r="GGB56" s="320" t="s">
        <v>23</v>
      </c>
      <c r="GGC56" s="320" t="s">
        <v>23</v>
      </c>
      <c r="GGD56" s="320" t="s">
        <v>23</v>
      </c>
      <c r="GGE56" s="320" t="s">
        <v>23</v>
      </c>
      <c r="GGF56" s="320" t="s">
        <v>23</v>
      </c>
      <c r="GGG56" s="320" t="s">
        <v>23</v>
      </c>
      <c r="GGH56" s="320" t="s">
        <v>23</v>
      </c>
      <c r="GGI56" s="320" t="s">
        <v>23</v>
      </c>
      <c r="GGJ56" s="320" t="s">
        <v>23</v>
      </c>
      <c r="GGK56" s="320" t="s">
        <v>23</v>
      </c>
      <c r="GGL56" s="320" t="s">
        <v>23</v>
      </c>
      <c r="GGM56" s="320" t="s">
        <v>23</v>
      </c>
      <c r="GGN56" s="320" t="s">
        <v>23</v>
      </c>
      <c r="GGO56" s="320" t="s">
        <v>23</v>
      </c>
      <c r="GGP56" s="320" t="s">
        <v>23</v>
      </c>
      <c r="GGQ56" s="320" t="s">
        <v>23</v>
      </c>
      <c r="GGR56" s="320" t="s">
        <v>23</v>
      </c>
      <c r="GGS56" s="320" t="s">
        <v>23</v>
      </c>
      <c r="GGT56" s="320" t="s">
        <v>23</v>
      </c>
      <c r="GGU56" s="320" t="s">
        <v>23</v>
      </c>
      <c r="GGV56" s="320" t="s">
        <v>23</v>
      </c>
      <c r="GGW56" s="320" t="s">
        <v>23</v>
      </c>
      <c r="GGX56" s="320" t="s">
        <v>23</v>
      </c>
      <c r="GGY56" s="320" t="s">
        <v>23</v>
      </c>
      <c r="GGZ56" s="320" t="s">
        <v>23</v>
      </c>
      <c r="GHA56" s="320" t="s">
        <v>23</v>
      </c>
      <c r="GHB56" s="320" t="s">
        <v>23</v>
      </c>
      <c r="GHC56" s="320" t="s">
        <v>23</v>
      </c>
      <c r="GHD56" s="320" t="s">
        <v>23</v>
      </c>
      <c r="GHE56" s="320" t="s">
        <v>23</v>
      </c>
      <c r="GHF56" s="320" t="s">
        <v>23</v>
      </c>
      <c r="GHG56" s="320" t="s">
        <v>23</v>
      </c>
      <c r="GHH56" s="320" t="s">
        <v>23</v>
      </c>
      <c r="GHI56" s="320" t="s">
        <v>23</v>
      </c>
      <c r="GHJ56" s="320" t="s">
        <v>23</v>
      </c>
      <c r="GHK56" s="320" t="s">
        <v>23</v>
      </c>
      <c r="GHL56" s="320" t="s">
        <v>23</v>
      </c>
      <c r="GHM56" s="320" t="s">
        <v>23</v>
      </c>
      <c r="GHN56" s="320" t="s">
        <v>23</v>
      </c>
      <c r="GHO56" s="320" t="s">
        <v>23</v>
      </c>
      <c r="GHP56" s="320" t="s">
        <v>23</v>
      </c>
      <c r="GHQ56" s="320" t="s">
        <v>23</v>
      </c>
      <c r="GHR56" s="320" t="s">
        <v>23</v>
      </c>
      <c r="GHS56" s="320" t="s">
        <v>23</v>
      </c>
      <c r="GHT56" s="320" t="s">
        <v>23</v>
      </c>
      <c r="GHU56" s="320" t="s">
        <v>23</v>
      </c>
      <c r="GHV56" s="320" t="s">
        <v>23</v>
      </c>
      <c r="GHW56" s="320" t="s">
        <v>23</v>
      </c>
      <c r="GHX56" s="320" t="s">
        <v>23</v>
      </c>
      <c r="GHY56" s="320" t="s">
        <v>23</v>
      </c>
      <c r="GHZ56" s="320" t="s">
        <v>23</v>
      </c>
      <c r="GIA56" s="320" t="s">
        <v>23</v>
      </c>
      <c r="GIB56" s="320" t="s">
        <v>23</v>
      </c>
      <c r="GIC56" s="320" t="s">
        <v>23</v>
      </c>
      <c r="GID56" s="320" t="s">
        <v>23</v>
      </c>
      <c r="GIE56" s="320" t="s">
        <v>23</v>
      </c>
      <c r="GIF56" s="320" t="s">
        <v>23</v>
      </c>
      <c r="GIG56" s="320" t="s">
        <v>23</v>
      </c>
      <c r="GIH56" s="320" t="s">
        <v>23</v>
      </c>
      <c r="GII56" s="320" t="s">
        <v>23</v>
      </c>
      <c r="GIJ56" s="320" t="s">
        <v>23</v>
      </c>
      <c r="GIK56" s="320" t="s">
        <v>23</v>
      </c>
      <c r="GIL56" s="320" t="s">
        <v>23</v>
      </c>
      <c r="GIM56" s="320" t="s">
        <v>23</v>
      </c>
      <c r="GIN56" s="320" t="s">
        <v>23</v>
      </c>
      <c r="GIO56" s="320" t="s">
        <v>23</v>
      </c>
      <c r="GIP56" s="320" t="s">
        <v>23</v>
      </c>
      <c r="GIQ56" s="320" t="s">
        <v>23</v>
      </c>
      <c r="GIR56" s="320" t="s">
        <v>23</v>
      </c>
      <c r="GIS56" s="320" t="s">
        <v>23</v>
      </c>
      <c r="GIT56" s="320" t="s">
        <v>23</v>
      </c>
      <c r="GIU56" s="320" t="s">
        <v>23</v>
      </c>
      <c r="GIV56" s="320" t="s">
        <v>23</v>
      </c>
      <c r="GIW56" s="320" t="s">
        <v>23</v>
      </c>
      <c r="GIX56" s="320" t="s">
        <v>23</v>
      </c>
      <c r="GIY56" s="320" t="s">
        <v>23</v>
      </c>
      <c r="GIZ56" s="320" t="s">
        <v>23</v>
      </c>
      <c r="GJA56" s="320" t="s">
        <v>23</v>
      </c>
      <c r="GJB56" s="320" t="s">
        <v>23</v>
      </c>
      <c r="GJC56" s="320" t="s">
        <v>23</v>
      </c>
      <c r="GJD56" s="320" t="s">
        <v>23</v>
      </c>
      <c r="GJE56" s="320" t="s">
        <v>23</v>
      </c>
      <c r="GJF56" s="320" t="s">
        <v>23</v>
      </c>
      <c r="GJG56" s="320" t="s">
        <v>23</v>
      </c>
      <c r="GJH56" s="320" t="s">
        <v>23</v>
      </c>
      <c r="GJI56" s="320" t="s">
        <v>23</v>
      </c>
      <c r="GJJ56" s="320" t="s">
        <v>23</v>
      </c>
      <c r="GJK56" s="320" t="s">
        <v>23</v>
      </c>
      <c r="GJL56" s="320" t="s">
        <v>23</v>
      </c>
      <c r="GJM56" s="320" t="s">
        <v>23</v>
      </c>
      <c r="GJN56" s="320" t="s">
        <v>23</v>
      </c>
      <c r="GJO56" s="320" t="s">
        <v>23</v>
      </c>
      <c r="GJP56" s="320" t="s">
        <v>23</v>
      </c>
      <c r="GJQ56" s="320" t="s">
        <v>23</v>
      </c>
      <c r="GJR56" s="320" t="s">
        <v>23</v>
      </c>
      <c r="GJS56" s="320" t="s">
        <v>23</v>
      </c>
      <c r="GJT56" s="320" t="s">
        <v>23</v>
      </c>
      <c r="GJU56" s="320" t="s">
        <v>23</v>
      </c>
      <c r="GJV56" s="320" t="s">
        <v>23</v>
      </c>
      <c r="GJW56" s="320" t="s">
        <v>23</v>
      </c>
      <c r="GJX56" s="320" t="s">
        <v>23</v>
      </c>
      <c r="GJY56" s="320" t="s">
        <v>23</v>
      </c>
      <c r="GJZ56" s="320" t="s">
        <v>23</v>
      </c>
      <c r="GKA56" s="320" t="s">
        <v>23</v>
      </c>
      <c r="GKB56" s="320" t="s">
        <v>23</v>
      </c>
      <c r="GKC56" s="320" t="s">
        <v>23</v>
      </c>
      <c r="GKD56" s="320" t="s">
        <v>23</v>
      </c>
      <c r="GKE56" s="320" t="s">
        <v>23</v>
      </c>
      <c r="GKF56" s="320" t="s">
        <v>23</v>
      </c>
      <c r="GKG56" s="320" t="s">
        <v>23</v>
      </c>
      <c r="GKH56" s="320" t="s">
        <v>23</v>
      </c>
      <c r="GKI56" s="320" t="s">
        <v>23</v>
      </c>
      <c r="GKJ56" s="320" t="s">
        <v>23</v>
      </c>
      <c r="GKK56" s="320" t="s">
        <v>23</v>
      </c>
      <c r="GKL56" s="320" t="s">
        <v>23</v>
      </c>
      <c r="GKM56" s="320" t="s">
        <v>23</v>
      </c>
      <c r="GKN56" s="320" t="s">
        <v>23</v>
      </c>
      <c r="GKO56" s="320" t="s">
        <v>23</v>
      </c>
      <c r="GKP56" s="320" t="s">
        <v>23</v>
      </c>
      <c r="GKQ56" s="320" t="s">
        <v>23</v>
      </c>
      <c r="GKR56" s="320" t="s">
        <v>23</v>
      </c>
      <c r="GKS56" s="320" t="s">
        <v>23</v>
      </c>
      <c r="GKT56" s="320" t="s">
        <v>23</v>
      </c>
      <c r="GKU56" s="320" t="s">
        <v>23</v>
      </c>
      <c r="GKV56" s="320" t="s">
        <v>23</v>
      </c>
      <c r="GKW56" s="320" t="s">
        <v>23</v>
      </c>
      <c r="GKX56" s="320" t="s">
        <v>23</v>
      </c>
      <c r="GKY56" s="320" t="s">
        <v>23</v>
      </c>
      <c r="GKZ56" s="320" t="s">
        <v>23</v>
      </c>
      <c r="GLA56" s="320" t="s">
        <v>23</v>
      </c>
      <c r="GLB56" s="320" t="s">
        <v>23</v>
      </c>
      <c r="GLC56" s="320" t="s">
        <v>23</v>
      </c>
      <c r="GLD56" s="320" t="s">
        <v>23</v>
      </c>
      <c r="GLE56" s="320" t="s">
        <v>23</v>
      </c>
      <c r="GLF56" s="320" t="s">
        <v>23</v>
      </c>
      <c r="GLG56" s="320" t="s">
        <v>23</v>
      </c>
      <c r="GLH56" s="320" t="s">
        <v>23</v>
      </c>
      <c r="GLI56" s="320" t="s">
        <v>23</v>
      </c>
      <c r="GLJ56" s="320" t="s">
        <v>23</v>
      </c>
      <c r="GLK56" s="320" t="s">
        <v>23</v>
      </c>
      <c r="GLL56" s="320" t="s">
        <v>23</v>
      </c>
      <c r="GLM56" s="320" t="s">
        <v>23</v>
      </c>
      <c r="GLN56" s="320" t="s">
        <v>23</v>
      </c>
      <c r="GLO56" s="320" t="s">
        <v>23</v>
      </c>
      <c r="GLP56" s="320" t="s">
        <v>23</v>
      </c>
      <c r="GLQ56" s="320" t="s">
        <v>23</v>
      </c>
      <c r="GLR56" s="320" t="s">
        <v>23</v>
      </c>
      <c r="GLS56" s="320" t="s">
        <v>23</v>
      </c>
      <c r="GLT56" s="320" t="s">
        <v>23</v>
      </c>
      <c r="GLU56" s="320" t="s">
        <v>23</v>
      </c>
      <c r="GLV56" s="320" t="s">
        <v>23</v>
      </c>
      <c r="GLW56" s="320" t="s">
        <v>23</v>
      </c>
      <c r="GLX56" s="320" t="s">
        <v>23</v>
      </c>
      <c r="GLY56" s="320" t="s">
        <v>23</v>
      </c>
      <c r="GLZ56" s="320" t="s">
        <v>23</v>
      </c>
      <c r="GMA56" s="320" t="s">
        <v>23</v>
      </c>
      <c r="GMB56" s="320" t="s">
        <v>23</v>
      </c>
      <c r="GMC56" s="320" t="s">
        <v>23</v>
      </c>
      <c r="GMD56" s="320" t="s">
        <v>23</v>
      </c>
      <c r="GME56" s="320" t="s">
        <v>23</v>
      </c>
      <c r="GMF56" s="320" t="s">
        <v>23</v>
      </c>
      <c r="GMG56" s="320" t="s">
        <v>23</v>
      </c>
      <c r="GMH56" s="320" t="s">
        <v>23</v>
      </c>
      <c r="GMI56" s="320" t="s">
        <v>23</v>
      </c>
      <c r="GMJ56" s="320" t="s">
        <v>23</v>
      </c>
      <c r="GMK56" s="320" t="s">
        <v>23</v>
      </c>
      <c r="GML56" s="320" t="s">
        <v>23</v>
      </c>
      <c r="GMM56" s="320" t="s">
        <v>23</v>
      </c>
      <c r="GMN56" s="320" t="s">
        <v>23</v>
      </c>
      <c r="GMO56" s="320" t="s">
        <v>23</v>
      </c>
      <c r="GMP56" s="320" t="s">
        <v>23</v>
      </c>
      <c r="GMQ56" s="320" t="s">
        <v>23</v>
      </c>
      <c r="GMR56" s="320" t="s">
        <v>23</v>
      </c>
      <c r="GMS56" s="320" t="s">
        <v>23</v>
      </c>
      <c r="GMT56" s="320" t="s">
        <v>23</v>
      </c>
      <c r="GMU56" s="320" t="s">
        <v>23</v>
      </c>
      <c r="GMV56" s="320" t="s">
        <v>23</v>
      </c>
      <c r="GMW56" s="320" t="s">
        <v>23</v>
      </c>
      <c r="GMX56" s="320" t="s">
        <v>23</v>
      </c>
      <c r="GMY56" s="320" t="s">
        <v>23</v>
      </c>
      <c r="GMZ56" s="320" t="s">
        <v>23</v>
      </c>
      <c r="GNA56" s="320" t="s">
        <v>23</v>
      </c>
      <c r="GNB56" s="320" t="s">
        <v>23</v>
      </c>
      <c r="GNC56" s="320" t="s">
        <v>23</v>
      </c>
      <c r="GND56" s="320" t="s">
        <v>23</v>
      </c>
      <c r="GNE56" s="320" t="s">
        <v>23</v>
      </c>
      <c r="GNF56" s="320" t="s">
        <v>23</v>
      </c>
      <c r="GNG56" s="320" t="s">
        <v>23</v>
      </c>
      <c r="GNH56" s="320" t="s">
        <v>23</v>
      </c>
      <c r="GNI56" s="320" t="s">
        <v>23</v>
      </c>
      <c r="GNJ56" s="320" t="s">
        <v>23</v>
      </c>
      <c r="GNK56" s="320" t="s">
        <v>23</v>
      </c>
      <c r="GNL56" s="320" t="s">
        <v>23</v>
      </c>
      <c r="GNM56" s="320" t="s">
        <v>23</v>
      </c>
      <c r="GNN56" s="320" t="s">
        <v>23</v>
      </c>
      <c r="GNO56" s="320" t="s">
        <v>23</v>
      </c>
      <c r="GNP56" s="320" t="s">
        <v>23</v>
      </c>
      <c r="GNQ56" s="320" t="s">
        <v>23</v>
      </c>
      <c r="GNR56" s="320" t="s">
        <v>23</v>
      </c>
      <c r="GNS56" s="320" t="s">
        <v>23</v>
      </c>
      <c r="GNT56" s="320" t="s">
        <v>23</v>
      </c>
      <c r="GNU56" s="320" t="s">
        <v>23</v>
      </c>
      <c r="GNV56" s="320" t="s">
        <v>23</v>
      </c>
      <c r="GNW56" s="320" t="s">
        <v>23</v>
      </c>
      <c r="GNX56" s="320" t="s">
        <v>23</v>
      </c>
      <c r="GNY56" s="320" t="s">
        <v>23</v>
      </c>
      <c r="GNZ56" s="320" t="s">
        <v>23</v>
      </c>
      <c r="GOA56" s="320" t="s">
        <v>23</v>
      </c>
      <c r="GOB56" s="320" t="s">
        <v>23</v>
      </c>
      <c r="GOC56" s="320" t="s">
        <v>23</v>
      </c>
      <c r="GOD56" s="320" t="s">
        <v>23</v>
      </c>
      <c r="GOE56" s="320" t="s">
        <v>23</v>
      </c>
      <c r="GOF56" s="320" t="s">
        <v>23</v>
      </c>
      <c r="GOG56" s="320" t="s">
        <v>23</v>
      </c>
      <c r="GOH56" s="320" t="s">
        <v>23</v>
      </c>
      <c r="GOI56" s="320" t="s">
        <v>23</v>
      </c>
      <c r="GOJ56" s="320" t="s">
        <v>23</v>
      </c>
      <c r="GOK56" s="320" t="s">
        <v>23</v>
      </c>
      <c r="GOL56" s="320" t="s">
        <v>23</v>
      </c>
      <c r="GOM56" s="320" t="s">
        <v>23</v>
      </c>
      <c r="GON56" s="320" t="s">
        <v>23</v>
      </c>
      <c r="GOO56" s="320" t="s">
        <v>23</v>
      </c>
      <c r="GOP56" s="320" t="s">
        <v>23</v>
      </c>
      <c r="GOQ56" s="320" t="s">
        <v>23</v>
      </c>
      <c r="GOR56" s="320" t="s">
        <v>23</v>
      </c>
      <c r="GOS56" s="320" t="s">
        <v>23</v>
      </c>
      <c r="GOT56" s="320" t="s">
        <v>23</v>
      </c>
      <c r="GOU56" s="320" t="s">
        <v>23</v>
      </c>
      <c r="GOV56" s="320" t="s">
        <v>23</v>
      </c>
      <c r="GOW56" s="320" t="s">
        <v>23</v>
      </c>
      <c r="GOX56" s="320" t="s">
        <v>23</v>
      </c>
      <c r="GOY56" s="320" t="s">
        <v>23</v>
      </c>
      <c r="GOZ56" s="320" t="s">
        <v>23</v>
      </c>
      <c r="GPA56" s="320" t="s">
        <v>23</v>
      </c>
      <c r="GPB56" s="320" t="s">
        <v>23</v>
      </c>
      <c r="GPC56" s="320" t="s">
        <v>23</v>
      </c>
      <c r="GPD56" s="320" t="s">
        <v>23</v>
      </c>
      <c r="GPE56" s="320" t="s">
        <v>23</v>
      </c>
      <c r="GPF56" s="320" t="s">
        <v>23</v>
      </c>
      <c r="GPG56" s="320" t="s">
        <v>23</v>
      </c>
      <c r="GPH56" s="320" t="s">
        <v>23</v>
      </c>
      <c r="GPI56" s="320" t="s">
        <v>23</v>
      </c>
      <c r="GPJ56" s="320" t="s">
        <v>23</v>
      </c>
      <c r="GPK56" s="320" t="s">
        <v>23</v>
      </c>
      <c r="GPL56" s="320" t="s">
        <v>23</v>
      </c>
      <c r="GPM56" s="320" t="s">
        <v>23</v>
      </c>
      <c r="GPN56" s="320" t="s">
        <v>23</v>
      </c>
      <c r="GPO56" s="320" t="s">
        <v>23</v>
      </c>
      <c r="GPP56" s="320" t="s">
        <v>23</v>
      </c>
      <c r="GPQ56" s="320" t="s">
        <v>23</v>
      </c>
      <c r="GPR56" s="320" t="s">
        <v>23</v>
      </c>
      <c r="GPS56" s="320" t="s">
        <v>23</v>
      </c>
      <c r="GPT56" s="320" t="s">
        <v>23</v>
      </c>
      <c r="GPU56" s="320" t="s">
        <v>23</v>
      </c>
      <c r="GPV56" s="320" t="s">
        <v>23</v>
      </c>
      <c r="GPW56" s="320" t="s">
        <v>23</v>
      </c>
      <c r="GPX56" s="320" t="s">
        <v>23</v>
      </c>
      <c r="GPY56" s="320" t="s">
        <v>23</v>
      </c>
      <c r="GPZ56" s="320" t="s">
        <v>23</v>
      </c>
      <c r="GQA56" s="320" t="s">
        <v>23</v>
      </c>
      <c r="GQB56" s="320" t="s">
        <v>23</v>
      </c>
      <c r="GQC56" s="320" t="s">
        <v>23</v>
      </c>
      <c r="GQD56" s="320" t="s">
        <v>23</v>
      </c>
      <c r="GQE56" s="320" t="s">
        <v>23</v>
      </c>
      <c r="GQF56" s="320" t="s">
        <v>23</v>
      </c>
      <c r="GQG56" s="320" t="s">
        <v>23</v>
      </c>
      <c r="GQH56" s="320" t="s">
        <v>23</v>
      </c>
      <c r="GQI56" s="320" t="s">
        <v>23</v>
      </c>
      <c r="GQJ56" s="320" t="s">
        <v>23</v>
      </c>
      <c r="GQK56" s="320" t="s">
        <v>23</v>
      </c>
      <c r="GQL56" s="320" t="s">
        <v>23</v>
      </c>
      <c r="GQM56" s="320" t="s">
        <v>23</v>
      </c>
      <c r="GQN56" s="320" t="s">
        <v>23</v>
      </c>
      <c r="GQO56" s="320" t="s">
        <v>23</v>
      </c>
      <c r="GQP56" s="320" t="s">
        <v>23</v>
      </c>
      <c r="GQQ56" s="320" t="s">
        <v>23</v>
      </c>
      <c r="GQR56" s="320" t="s">
        <v>23</v>
      </c>
      <c r="GQS56" s="320" t="s">
        <v>23</v>
      </c>
      <c r="GQT56" s="320" t="s">
        <v>23</v>
      </c>
      <c r="GQU56" s="320" t="s">
        <v>23</v>
      </c>
      <c r="GQV56" s="320" t="s">
        <v>23</v>
      </c>
      <c r="GQW56" s="320" t="s">
        <v>23</v>
      </c>
      <c r="GQX56" s="320" t="s">
        <v>23</v>
      </c>
      <c r="GQY56" s="320" t="s">
        <v>23</v>
      </c>
      <c r="GQZ56" s="320" t="s">
        <v>23</v>
      </c>
      <c r="GRA56" s="320" t="s">
        <v>23</v>
      </c>
      <c r="GRB56" s="320" t="s">
        <v>23</v>
      </c>
      <c r="GRC56" s="320" t="s">
        <v>23</v>
      </c>
      <c r="GRD56" s="320" t="s">
        <v>23</v>
      </c>
      <c r="GRE56" s="320" t="s">
        <v>23</v>
      </c>
      <c r="GRF56" s="320" t="s">
        <v>23</v>
      </c>
      <c r="GRG56" s="320" t="s">
        <v>23</v>
      </c>
      <c r="GRH56" s="320" t="s">
        <v>23</v>
      </c>
      <c r="GRI56" s="320" t="s">
        <v>23</v>
      </c>
      <c r="GRJ56" s="320" t="s">
        <v>23</v>
      </c>
      <c r="GRK56" s="320" t="s">
        <v>23</v>
      </c>
      <c r="GRL56" s="320" t="s">
        <v>23</v>
      </c>
      <c r="GRM56" s="320" t="s">
        <v>23</v>
      </c>
      <c r="GRN56" s="320" t="s">
        <v>23</v>
      </c>
      <c r="GRO56" s="320" t="s">
        <v>23</v>
      </c>
      <c r="GRP56" s="320" t="s">
        <v>23</v>
      </c>
      <c r="GRQ56" s="320" t="s">
        <v>23</v>
      </c>
      <c r="GRR56" s="320" t="s">
        <v>23</v>
      </c>
      <c r="GRS56" s="320" t="s">
        <v>23</v>
      </c>
      <c r="GRT56" s="320" t="s">
        <v>23</v>
      </c>
      <c r="GRU56" s="320" t="s">
        <v>23</v>
      </c>
      <c r="GRV56" s="320" t="s">
        <v>23</v>
      </c>
      <c r="GRW56" s="320" t="s">
        <v>23</v>
      </c>
      <c r="GRX56" s="320" t="s">
        <v>23</v>
      </c>
      <c r="GRY56" s="320" t="s">
        <v>23</v>
      </c>
      <c r="GRZ56" s="320" t="s">
        <v>23</v>
      </c>
      <c r="GSA56" s="320" t="s">
        <v>23</v>
      </c>
      <c r="GSB56" s="320" t="s">
        <v>23</v>
      </c>
      <c r="GSC56" s="320" t="s">
        <v>23</v>
      </c>
      <c r="GSD56" s="320" t="s">
        <v>23</v>
      </c>
      <c r="GSE56" s="320" t="s">
        <v>23</v>
      </c>
      <c r="GSF56" s="320" t="s">
        <v>23</v>
      </c>
      <c r="GSG56" s="320" t="s">
        <v>23</v>
      </c>
      <c r="GSH56" s="320" t="s">
        <v>23</v>
      </c>
      <c r="GSI56" s="320" t="s">
        <v>23</v>
      </c>
      <c r="GSJ56" s="320" t="s">
        <v>23</v>
      </c>
      <c r="GSK56" s="320" t="s">
        <v>23</v>
      </c>
      <c r="GSL56" s="320" t="s">
        <v>23</v>
      </c>
      <c r="GSM56" s="320" t="s">
        <v>23</v>
      </c>
      <c r="GSN56" s="320" t="s">
        <v>23</v>
      </c>
      <c r="GSO56" s="320" t="s">
        <v>23</v>
      </c>
      <c r="GSP56" s="320" t="s">
        <v>23</v>
      </c>
      <c r="GSQ56" s="320" t="s">
        <v>23</v>
      </c>
      <c r="GSR56" s="320" t="s">
        <v>23</v>
      </c>
      <c r="GSS56" s="320" t="s">
        <v>23</v>
      </c>
      <c r="GST56" s="320" t="s">
        <v>23</v>
      </c>
      <c r="GSU56" s="320" t="s">
        <v>23</v>
      </c>
      <c r="GSV56" s="320" t="s">
        <v>23</v>
      </c>
      <c r="GSW56" s="320" t="s">
        <v>23</v>
      </c>
      <c r="GSX56" s="320" t="s">
        <v>23</v>
      </c>
      <c r="GSY56" s="320" t="s">
        <v>23</v>
      </c>
      <c r="GSZ56" s="320" t="s">
        <v>23</v>
      </c>
      <c r="GTA56" s="320" t="s">
        <v>23</v>
      </c>
      <c r="GTB56" s="320" t="s">
        <v>23</v>
      </c>
      <c r="GTC56" s="320" t="s">
        <v>23</v>
      </c>
      <c r="GTD56" s="320" t="s">
        <v>23</v>
      </c>
      <c r="GTE56" s="320" t="s">
        <v>23</v>
      </c>
      <c r="GTF56" s="320" t="s">
        <v>23</v>
      </c>
      <c r="GTG56" s="320" t="s">
        <v>23</v>
      </c>
      <c r="GTH56" s="320" t="s">
        <v>23</v>
      </c>
      <c r="GTI56" s="320" t="s">
        <v>23</v>
      </c>
      <c r="GTJ56" s="320" t="s">
        <v>23</v>
      </c>
      <c r="GTK56" s="320" t="s">
        <v>23</v>
      </c>
      <c r="GTL56" s="320" t="s">
        <v>23</v>
      </c>
      <c r="GTM56" s="320" t="s">
        <v>23</v>
      </c>
      <c r="GTN56" s="320" t="s">
        <v>23</v>
      </c>
      <c r="GTO56" s="320" t="s">
        <v>23</v>
      </c>
      <c r="GTP56" s="320" t="s">
        <v>23</v>
      </c>
      <c r="GTQ56" s="320" t="s">
        <v>23</v>
      </c>
      <c r="GTR56" s="320" t="s">
        <v>23</v>
      </c>
      <c r="GTS56" s="320" t="s">
        <v>23</v>
      </c>
      <c r="GTT56" s="320" t="s">
        <v>23</v>
      </c>
      <c r="GTU56" s="320" t="s">
        <v>23</v>
      </c>
      <c r="GTV56" s="320" t="s">
        <v>23</v>
      </c>
      <c r="GTW56" s="320" t="s">
        <v>23</v>
      </c>
      <c r="GTX56" s="320" t="s">
        <v>23</v>
      </c>
      <c r="GTY56" s="320" t="s">
        <v>23</v>
      </c>
      <c r="GTZ56" s="320" t="s">
        <v>23</v>
      </c>
      <c r="GUA56" s="320" t="s">
        <v>23</v>
      </c>
      <c r="GUB56" s="320" t="s">
        <v>23</v>
      </c>
      <c r="GUC56" s="320" t="s">
        <v>23</v>
      </c>
      <c r="GUD56" s="320" t="s">
        <v>23</v>
      </c>
      <c r="GUE56" s="320" t="s">
        <v>23</v>
      </c>
      <c r="GUF56" s="320" t="s">
        <v>23</v>
      </c>
      <c r="GUG56" s="320" t="s">
        <v>23</v>
      </c>
      <c r="GUH56" s="320" t="s">
        <v>23</v>
      </c>
      <c r="GUI56" s="320" t="s">
        <v>23</v>
      </c>
      <c r="GUJ56" s="320" t="s">
        <v>23</v>
      </c>
      <c r="GUK56" s="320" t="s">
        <v>23</v>
      </c>
      <c r="GUL56" s="320" t="s">
        <v>23</v>
      </c>
      <c r="GUM56" s="320" t="s">
        <v>23</v>
      </c>
      <c r="GUN56" s="320" t="s">
        <v>23</v>
      </c>
      <c r="GUO56" s="320" t="s">
        <v>23</v>
      </c>
      <c r="GUP56" s="320" t="s">
        <v>23</v>
      </c>
      <c r="GUQ56" s="320" t="s">
        <v>23</v>
      </c>
      <c r="GUR56" s="320" t="s">
        <v>23</v>
      </c>
      <c r="GUS56" s="320" t="s">
        <v>23</v>
      </c>
      <c r="GUT56" s="320" t="s">
        <v>23</v>
      </c>
      <c r="GUU56" s="320" t="s">
        <v>23</v>
      </c>
      <c r="GUV56" s="320" t="s">
        <v>23</v>
      </c>
      <c r="GUW56" s="320" t="s">
        <v>23</v>
      </c>
      <c r="GUX56" s="320" t="s">
        <v>23</v>
      </c>
      <c r="GUY56" s="320" t="s">
        <v>23</v>
      </c>
      <c r="GUZ56" s="320" t="s">
        <v>23</v>
      </c>
      <c r="GVA56" s="320" t="s">
        <v>23</v>
      </c>
      <c r="GVB56" s="320" t="s">
        <v>23</v>
      </c>
      <c r="GVC56" s="320" t="s">
        <v>23</v>
      </c>
      <c r="GVD56" s="320" t="s">
        <v>23</v>
      </c>
      <c r="GVE56" s="320" t="s">
        <v>23</v>
      </c>
      <c r="GVF56" s="320" t="s">
        <v>23</v>
      </c>
      <c r="GVG56" s="320" t="s">
        <v>23</v>
      </c>
      <c r="GVH56" s="320" t="s">
        <v>23</v>
      </c>
      <c r="GVI56" s="320" t="s">
        <v>23</v>
      </c>
      <c r="GVJ56" s="320" t="s">
        <v>23</v>
      </c>
      <c r="GVK56" s="320" t="s">
        <v>23</v>
      </c>
      <c r="GVL56" s="320" t="s">
        <v>23</v>
      </c>
      <c r="GVM56" s="320" t="s">
        <v>23</v>
      </c>
      <c r="GVN56" s="320" t="s">
        <v>23</v>
      </c>
      <c r="GVO56" s="320" t="s">
        <v>23</v>
      </c>
      <c r="GVP56" s="320" t="s">
        <v>23</v>
      </c>
      <c r="GVQ56" s="320" t="s">
        <v>23</v>
      </c>
      <c r="GVR56" s="320" t="s">
        <v>23</v>
      </c>
      <c r="GVS56" s="320" t="s">
        <v>23</v>
      </c>
      <c r="GVT56" s="320" t="s">
        <v>23</v>
      </c>
      <c r="GVU56" s="320" t="s">
        <v>23</v>
      </c>
      <c r="GVV56" s="320" t="s">
        <v>23</v>
      </c>
      <c r="GVW56" s="320" t="s">
        <v>23</v>
      </c>
      <c r="GVX56" s="320" t="s">
        <v>23</v>
      </c>
      <c r="GVY56" s="320" t="s">
        <v>23</v>
      </c>
      <c r="GVZ56" s="320" t="s">
        <v>23</v>
      </c>
      <c r="GWA56" s="320" t="s">
        <v>23</v>
      </c>
      <c r="GWB56" s="320" t="s">
        <v>23</v>
      </c>
      <c r="GWC56" s="320" t="s">
        <v>23</v>
      </c>
      <c r="GWD56" s="320" t="s">
        <v>23</v>
      </c>
      <c r="GWE56" s="320" t="s">
        <v>23</v>
      </c>
      <c r="GWF56" s="320" t="s">
        <v>23</v>
      </c>
      <c r="GWG56" s="320" t="s">
        <v>23</v>
      </c>
      <c r="GWH56" s="320" t="s">
        <v>23</v>
      </c>
      <c r="GWI56" s="320" t="s">
        <v>23</v>
      </c>
      <c r="GWJ56" s="320" t="s">
        <v>23</v>
      </c>
      <c r="GWK56" s="320" t="s">
        <v>23</v>
      </c>
      <c r="GWL56" s="320" t="s">
        <v>23</v>
      </c>
      <c r="GWM56" s="320" t="s">
        <v>23</v>
      </c>
      <c r="GWN56" s="320" t="s">
        <v>23</v>
      </c>
      <c r="GWO56" s="320" t="s">
        <v>23</v>
      </c>
      <c r="GWP56" s="320" t="s">
        <v>23</v>
      </c>
      <c r="GWQ56" s="320" t="s">
        <v>23</v>
      </c>
      <c r="GWR56" s="320" t="s">
        <v>23</v>
      </c>
      <c r="GWS56" s="320" t="s">
        <v>23</v>
      </c>
      <c r="GWT56" s="320" t="s">
        <v>23</v>
      </c>
      <c r="GWU56" s="320" t="s">
        <v>23</v>
      </c>
      <c r="GWV56" s="320" t="s">
        <v>23</v>
      </c>
      <c r="GWW56" s="320" t="s">
        <v>23</v>
      </c>
      <c r="GWX56" s="320" t="s">
        <v>23</v>
      </c>
      <c r="GWY56" s="320" t="s">
        <v>23</v>
      </c>
      <c r="GWZ56" s="320" t="s">
        <v>23</v>
      </c>
      <c r="GXA56" s="320" t="s">
        <v>23</v>
      </c>
      <c r="GXB56" s="320" t="s">
        <v>23</v>
      </c>
      <c r="GXC56" s="320" t="s">
        <v>23</v>
      </c>
      <c r="GXD56" s="320" t="s">
        <v>23</v>
      </c>
      <c r="GXE56" s="320" t="s">
        <v>23</v>
      </c>
      <c r="GXF56" s="320" t="s">
        <v>23</v>
      </c>
      <c r="GXG56" s="320" t="s">
        <v>23</v>
      </c>
      <c r="GXH56" s="320" t="s">
        <v>23</v>
      </c>
      <c r="GXI56" s="320" t="s">
        <v>23</v>
      </c>
      <c r="GXJ56" s="320" t="s">
        <v>23</v>
      </c>
      <c r="GXK56" s="320" t="s">
        <v>23</v>
      </c>
      <c r="GXL56" s="320" t="s">
        <v>23</v>
      </c>
      <c r="GXM56" s="320" t="s">
        <v>23</v>
      </c>
      <c r="GXN56" s="320" t="s">
        <v>23</v>
      </c>
      <c r="GXO56" s="320" t="s">
        <v>23</v>
      </c>
      <c r="GXP56" s="320" t="s">
        <v>23</v>
      </c>
      <c r="GXQ56" s="320" t="s">
        <v>23</v>
      </c>
      <c r="GXR56" s="320" t="s">
        <v>23</v>
      </c>
      <c r="GXS56" s="320" t="s">
        <v>23</v>
      </c>
      <c r="GXT56" s="320" t="s">
        <v>23</v>
      </c>
      <c r="GXU56" s="320" t="s">
        <v>23</v>
      </c>
      <c r="GXV56" s="320" t="s">
        <v>23</v>
      </c>
      <c r="GXW56" s="320" t="s">
        <v>23</v>
      </c>
      <c r="GXX56" s="320" t="s">
        <v>23</v>
      </c>
      <c r="GXY56" s="320" t="s">
        <v>23</v>
      </c>
      <c r="GXZ56" s="320" t="s">
        <v>23</v>
      </c>
      <c r="GYA56" s="320" t="s">
        <v>23</v>
      </c>
      <c r="GYB56" s="320" t="s">
        <v>23</v>
      </c>
      <c r="GYC56" s="320" t="s">
        <v>23</v>
      </c>
      <c r="GYD56" s="320" t="s">
        <v>23</v>
      </c>
      <c r="GYE56" s="320" t="s">
        <v>23</v>
      </c>
      <c r="GYF56" s="320" t="s">
        <v>23</v>
      </c>
      <c r="GYG56" s="320" t="s">
        <v>23</v>
      </c>
      <c r="GYH56" s="320" t="s">
        <v>23</v>
      </c>
      <c r="GYI56" s="320" t="s">
        <v>23</v>
      </c>
      <c r="GYJ56" s="320" t="s">
        <v>23</v>
      </c>
      <c r="GYK56" s="320" t="s">
        <v>23</v>
      </c>
      <c r="GYL56" s="320" t="s">
        <v>23</v>
      </c>
      <c r="GYM56" s="320" t="s">
        <v>23</v>
      </c>
      <c r="GYN56" s="320" t="s">
        <v>23</v>
      </c>
      <c r="GYO56" s="320" t="s">
        <v>23</v>
      </c>
      <c r="GYP56" s="320" t="s">
        <v>23</v>
      </c>
      <c r="GYQ56" s="320" t="s">
        <v>23</v>
      </c>
      <c r="GYR56" s="320" t="s">
        <v>23</v>
      </c>
      <c r="GYS56" s="320" t="s">
        <v>23</v>
      </c>
      <c r="GYT56" s="320" t="s">
        <v>23</v>
      </c>
      <c r="GYU56" s="320" t="s">
        <v>23</v>
      </c>
      <c r="GYV56" s="320" t="s">
        <v>23</v>
      </c>
      <c r="GYW56" s="320" t="s">
        <v>23</v>
      </c>
      <c r="GYX56" s="320" t="s">
        <v>23</v>
      </c>
      <c r="GYY56" s="320" t="s">
        <v>23</v>
      </c>
      <c r="GYZ56" s="320" t="s">
        <v>23</v>
      </c>
      <c r="GZA56" s="320" t="s">
        <v>23</v>
      </c>
      <c r="GZB56" s="320" t="s">
        <v>23</v>
      </c>
      <c r="GZC56" s="320" t="s">
        <v>23</v>
      </c>
      <c r="GZD56" s="320" t="s">
        <v>23</v>
      </c>
      <c r="GZE56" s="320" t="s">
        <v>23</v>
      </c>
      <c r="GZF56" s="320" t="s">
        <v>23</v>
      </c>
      <c r="GZG56" s="320" t="s">
        <v>23</v>
      </c>
      <c r="GZH56" s="320" t="s">
        <v>23</v>
      </c>
      <c r="GZI56" s="320" t="s">
        <v>23</v>
      </c>
      <c r="GZJ56" s="320" t="s">
        <v>23</v>
      </c>
      <c r="GZK56" s="320" t="s">
        <v>23</v>
      </c>
      <c r="GZL56" s="320" t="s">
        <v>23</v>
      </c>
      <c r="GZM56" s="320" t="s">
        <v>23</v>
      </c>
      <c r="GZN56" s="320" t="s">
        <v>23</v>
      </c>
      <c r="GZO56" s="320" t="s">
        <v>23</v>
      </c>
      <c r="GZP56" s="320" t="s">
        <v>23</v>
      </c>
      <c r="GZQ56" s="320" t="s">
        <v>23</v>
      </c>
      <c r="GZR56" s="320" t="s">
        <v>23</v>
      </c>
      <c r="GZS56" s="320" t="s">
        <v>23</v>
      </c>
      <c r="GZT56" s="320" t="s">
        <v>23</v>
      </c>
      <c r="GZU56" s="320" t="s">
        <v>23</v>
      </c>
      <c r="GZV56" s="320" t="s">
        <v>23</v>
      </c>
      <c r="GZW56" s="320" t="s">
        <v>23</v>
      </c>
      <c r="GZX56" s="320" t="s">
        <v>23</v>
      </c>
      <c r="GZY56" s="320" t="s">
        <v>23</v>
      </c>
      <c r="GZZ56" s="320" t="s">
        <v>23</v>
      </c>
      <c r="HAA56" s="320" t="s">
        <v>23</v>
      </c>
      <c r="HAB56" s="320" t="s">
        <v>23</v>
      </c>
      <c r="HAC56" s="320" t="s">
        <v>23</v>
      </c>
      <c r="HAD56" s="320" t="s">
        <v>23</v>
      </c>
      <c r="HAE56" s="320" t="s">
        <v>23</v>
      </c>
      <c r="HAF56" s="320" t="s">
        <v>23</v>
      </c>
      <c r="HAG56" s="320" t="s">
        <v>23</v>
      </c>
      <c r="HAH56" s="320" t="s">
        <v>23</v>
      </c>
      <c r="HAI56" s="320" t="s">
        <v>23</v>
      </c>
      <c r="HAJ56" s="320" t="s">
        <v>23</v>
      </c>
      <c r="HAK56" s="320" t="s">
        <v>23</v>
      </c>
      <c r="HAL56" s="320" t="s">
        <v>23</v>
      </c>
      <c r="HAM56" s="320" t="s">
        <v>23</v>
      </c>
      <c r="HAN56" s="320" t="s">
        <v>23</v>
      </c>
      <c r="HAO56" s="320" t="s">
        <v>23</v>
      </c>
      <c r="HAP56" s="320" t="s">
        <v>23</v>
      </c>
      <c r="HAQ56" s="320" t="s">
        <v>23</v>
      </c>
      <c r="HAR56" s="320" t="s">
        <v>23</v>
      </c>
      <c r="HAS56" s="320" t="s">
        <v>23</v>
      </c>
      <c r="HAT56" s="320" t="s">
        <v>23</v>
      </c>
      <c r="HAU56" s="320" t="s">
        <v>23</v>
      </c>
      <c r="HAV56" s="320" t="s">
        <v>23</v>
      </c>
      <c r="HAW56" s="320" t="s">
        <v>23</v>
      </c>
      <c r="HAX56" s="320" t="s">
        <v>23</v>
      </c>
      <c r="HAY56" s="320" t="s">
        <v>23</v>
      </c>
      <c r="HAZ56" s="320" t="s">
        <v>23</v>
      </c>
      <c r="HBA56" s="320" t="s">
        <v>23</v>
      </c>
      <c r="HBB56" s="320" t="s">
        <v>23</v>
      </c>
      <c r="HBC56" s="320" t="s">
        <v>23</v>
      </c>
      <c r="HBD56" s="320" t="s">
        <v>23</v>
      </c>
      <c r="HBE56" s="320" t="s">
        <v>23</v>
      </c>
      <c r="HBF56" s="320" t="s">
        <v>23</v>
      </c>
      <c r="HBG56" s="320" t="s">
        <v>23</v>
      </c>
      <c r="HBH56" s="320" t="s">
        <v>23</v>
      </c>
      <c r="HBI56" s="320" t="s">
        <v>23</v>
      </c>
      <c r="HBJ56" s="320" t="s">
        <v>23</v>
      </c>
      <c r="HBK56" s="320" t="s">
        <v>23</v>
      </c>
      <c r="HBL56" s="320" t="s">
        <v>23</v>
      </c>
      <c r="HBM56" s="320" t="s">
        <v>23</v>
      </c>
      <c r="HBN56" s="320" t="s">
        <v>23</v>
      </c>
      <c r="HBO56" s="320" t="s">
        <v>23</v>
      </c>
      <c r="HBP56" s="320" t="s">
        <v>23</v>
      </c>
      <c r="HBQ56" s="320" t="s">
        <v>23</v>
      </c>
      <c r="HBR56" s="320" t="s">
        <v>23</v>
      </c>
      <c r="HBS56" s="320" t="s">
        <v>23</v>
      </c>
      <c r="HBT56" s="320" t="s">
        <v>23</v>
      </c>
      <c r="HBU56" s="320" t="s">
        <v>23</v>
      </c>
      <c r="HBV56" s="320" t="s">
        <v>23</v>
      </c>
      <c r="HBW56" s="320" t="s">
        <v>23</v>
      </c>
      <c r="HBX56" s="320" t="s">
        <v>23</v>
      </c>
      <c r="HBY56" s="320" t="s">
        <v>23</v>
      </c>
      <c r="HBZ56" s="320" t="s">
        <v>23</v>
      </c>
      <c r="HCA56" s="320" t="s">
        <v>23</v>
      </c>
      <c r="HCB56" s="320" t="s">
        <v>23</v>
      </c>
      <c r="HCC56" s="320" t="s">
        <v>23</v>
      </c>
      <c r="HCD56" s="320" t="s">
        <v>23</v>
      </c>
      <c r="HCE56" s="320" t="s">
        <v>23</v>
      </c>
      <c r="HCF56" s="320" t="s">
        <v>23</v>
      </c>
      <c r="HCG56" s="320" t="s">
        <v>23</v>
      </c>
      <c r="HCH56" s="320" t="s">
        <v>23</v>
      </c>
      <c r="HCI56" s="320" t="s">
        <v>23</v>
      </c>
      <c r="HCJ56" s="320" t="s">
        <v>23</v>
      </c>
      <c r="HCK56" s="320" t="s">
        <v>23</v>
      </c>
      <c r="HCL56" s="320" t="s">
        <v>23</v>
      </c>
      <c r="HCM56" s="320" t="s">
        <v>23</v>
      </c>
      <c r="HCN56" s="320" t="s">
        <v>23</v>
      </c>
      <c r="HCO56" s="320" t="s">
        <v>23</v>
      </c>
      <c r="HCP56" s="320" t="s">
        <v>23</v>
      </c>
      <c r="HCQ56" s="320" t="s">
        <v>23</v>
      </c>
      <c r="HCR56" s="320" t="s">
        <v>23</v>
      </c>
      <c r="HCS56" s="320" t="s">
        <v>23</v>
      </c>
      <c r="HCT56" s="320" t="s">
        <v>23</v>
      </c>
      <c r="HCU56" s="320" t="s">
        <v>23</v>
      </c>
      <c r="HCV56" s="320" t="s">
        <v>23</v>
      </c>
      <c r="HCW56" s="320" t="s">
        <v>23</v>
      </c>
      <c r="HCX56" s="320" t="s">
        <v>23</v>
      </c>
      <c r="HCY56" s="320" t="s">
        <v>23</v>
      </c>
      <c r="HCZ56" s="320" t="s">
        <v>23</v>
      </c>
      <c r="HDA56" s="320" t="s">
        <v>23</v>
      </c>
      <c r="HDB56" s="320" t="s">
        <v>23</v>
      </c>
      <c r="HDC56" s="320" t="s">
        <v>23</v>
      </c>
      <c r="HDD56" s="320" t="s">
        <v>23</v>
      </c>
      <c r="HDE56" s="320" t="s">
        <v>23</v>
      </c>
      <c r="HDF56" s="320" t="s">
        <v>23</v>
      </c>
      <c r="HDG56" s="320" t="s">
        <v>23</v>
      </c>
      <c r="HDH56" s="320" t="s">
        <v>23</v>
      </c>
      <c r="HDI56" s="320" t="s">
        <v>23</v>
      </c>
      <c r="HDJ56" s="320" t="s">
        <v>23</v>
      </c>
      <c r="HDK56" s="320" t="s">
        <v>23</v>
      </c>
      <c r="HDL56" s="320" t="s">
        <v>23</v>
      </c>
      <c r="HDM56" s="320" t="s">
        <v>23</v>
      </c>
      <c r="HDN56" s="320" t="s">
        <v>23</v>
      </c>
      <c r="HDO56" s="320" t="s">
        <v>23</v>
      </c>
      <c r="HDP56" s="320" t="s">
        <v>23</v>
      </c>
      <c r="HDQ56" s="320" t="s">
        <v>23</v>
      </c>
      <c r="HDR56" s="320" t="s">
        <v>23</v>
      </c>
      <c r="HDS56" s="320" t="s">
        <v>23</v>
      </c>
      <c r="HDT56" s="320" t="s">
        <v>23</v>
      </c>
      <c r="HDU56" s="320" t="s">
        <v>23</v>
      </c>
      <c r="HDV56" s="320" t="s">
        <v>23</v>
      </c>
      <c r="HDW56" s="320" t="s">
        <v>23</v>
      </c>
      <c r="HDX56" s="320" t="s">
        <v>23</v>
      </c>
      <c r="HDY56" s="320" t="s">
        <v>23</v>
      </c>
      <c r="HDZ56" s="320" t="s">
        <v>23</v>
      </c>
      <c r="HEA56" s="320" t="s">
        <v>23</v>
      </c>
      <c r="HEB56" s="320" t="s">
        <v>23</v>
      </c>
      <c r="HEC56" s="320" t="s">
        <v>23</v>
      </c>
      <c r="HED56" s="320" t="s">
        <v>23</v>
      </c>
      <c r="HEE56" s="320" t="s">
        <v>23</v>
      </c>
      <c r="HEF56" s="320" t="s">
        <v>23</v>
      </c>
      <c r="HEG56" s="320" t="s">
        <v>23</v>
      </c>
      <c r="HEH56" s="320" t="s">
        <v>23</v>
      </c>
      <c r="HEI56" s="320" t="s">
        <v>23</v>
      </c>
      <c r="HEJ56" s="320" t="s">
        <v>23</v>
      </c>
      <c r="HEK56" s="320" t="s">
        <v>23</v>
      </c>
      <c r="HEL56" s="320" t="s">
        <v>23</v>
      </c>
      <c r="HEM56" s="320" t="s">
        <v>23</v>
      </c>
      <c r="HEN56" s="320" t="s">
        <v>23</v>
      </c>
      <c r="HEO56" s="320" t="s">
        <v>23</v>
      </c>
      <c r="HEP56" s="320" t="s">
        <v>23</v>
      </c>
      <c r="HEQ56" s="320" t="s">
        <v>23</v>
      </c>
      <c r="HER56" s="320" t="s">
        <v>23</v>
      </c>
      <c r="HES56" s="320" t="s">
        <v>23</v>
      </c>
      <c r="HET56" s="320" t="s">
        <v>23</v>
      </c>
      <c r="HEU56" s="320" t="s">
        <v>23</v>
      </c>
      <c r="HEV56" s="320" t="s">
        <v>23</v>
      </c>
      <c r="HEW56" s="320" t="s">
        <v>23</v>
      </c>
      <c r="HEX56" s="320" t="s">
        <v>23</v>
      </c>
      <c r="HEY56" s="320" t="s">
        <v>23</v>
      </c>
      <c r="HEZ56" s="320" t="s">
        <v>23</v>
      </c>
      <c r="HFA56" s="320" t="s">
        <v>23</v>
      </c>
      <c r="HFB56" s="320" t="s">
        <v>23</v>
      </c>
      <c r="HFC56" s="320" t="s">
        <v>23</v>
      </c>
      <c r="HFD56" s="320" t="s">
        <v>23</v>
      </c>
      <c r="HFE56" s="320" t="s">
        <v>23</v>
      </c>
      <c r="HFF56" s="320" t="s">
        <v>23</v>
      </c>
      <c r="HFG56" s="320" t="s">
        <v>23</v>
      </c>
      <c r="HFH56" s="320" t="s">
        <v>23</v>
      </c>
      <c r="HFI56" s="320" t="s">
        <v>23</v>
      </c>
      <c r="HFJ56" s="320" t="s">
        <v>23</v>
      </c>
      <c r="HFK56" s="320" t="s">
        <v>23</v>
      </c>
      <c r="HFL56" s="320" t="s">
        <v>23</v>
      </c>
      <c r="HFM56" s="320" t="s">
        <v>23</v>
      </c>
      <c r="HFN56" s="320" t="s">
        <v>23</v>
      </c>
      <c r="HFO56" s="320" t="s">
        <v>23</v>
      </c>
      <c r="HFP56" s="320" t="s">
        <v>23</v>
      </c>
      <c r="HFQ56" s="320" t="s">
        <v>23</v>
      </c>
      <c r="HFR56" s="320" t="s">
        <v>23</v>
      </c>
      <c r="HFS56" s="320" t="s">
        <v>23</v>
      </c>
      <c r="HFT56" s="320" t="s">
        <v>23</v>
      </c>
      <c r="HFU56" s="320" t="s">
        <v>23</v>
      </c>
      <c r="HFV56" s="320" t="s">
        <v>23</v>
      </c>
      <c r="HFW56" s="320" t="s">
        <v>23</v>
      </c>
      <c r="HFX56" s="320" t="s">
        <v>23</v>
      </c>
      <c r="HFY56" s="320" t="s">
        <v>23</v>
      </c>
      <c r="HFZ56" s="320" t="s">
        <v>23</v>
      </c>
      <c r="HGA56" s="320" t="s">
        <v>23</v>
      </c>
      <c r="HGB56" s="320" t="s">
        <v>23</v>
      </c>
      <c r="HGC56" s="320" t="s">
        <v>23</v>
      </c>
      <c r="HGD56" s="320" t="s">
        <v>23</v>
      </c>
      <c r="HGE56" s="320" t="s">
        <v>23</v>
      </c>
      <c r="HGF56" s="320" t="s">
        <v>23</v>
      </c>
      <c r="HGG56" s="320" t="s">
        <v>23</v>
      </c>
      <c r="HGH56" s="320" t="s">
        <v>23</v>
      </c>
      <c r="HGI56" s="320" t="s">
        <v>23</v>
      </c>
      <c r="HGJ56" s="320" t="s">
        <v>23</v>
      </c>
      <c r="HGK56" s="320" t="s">
        <v>23</v>
      </c>
      <c r="HGL56" s="320" t="s">
        <v>23</v>
      </c>
      <c r="HGM56" s="320" t="s">
        <v>23</v>
      </c>
      <c r="HGN56" s="320" t="s">
        <v>23</v>
      </c>
      <c r="HGO56" s="320" t="s">
        <v>23</v>
      </c>
      <c r="HGP56" s="320" t="s">
        <v>23</v>
      </c>
      <c r="HGQ56" s="320" t="s">
        <v>23</v>
      </c>
      <c r="HGR56" s="320" t="s">
        <v>23</v>
      </c>
      <c r="HGS56" s="320" t="s">
        <v>23</v>
      </c>
      <c r="HGT56" s="320" t="s">
        <v>23</v>
      </c>
      <c r="HGU56" s="320" t="s">
        <v>23</v>
      </c>
      <c r="HGV56" s="320" t="s">
        <v>23</v>
      </c>
      <c r="HGW56" s="320" t="s">
        <v>23</v>
      </c>
      <c r="HGX56" s="320" t="s">
        <v>23</v>
      </c>
      <c r="HGY56" s="320" t="s">
        <v>23</v>
      </c>
      <c r="HGZ56" s="320" t="s">
        <v>23</v>
      </c>
      <c r="HHA56" s="320" t="s">
        <v>23</v>
      </c>
      <c r="HHB56" s="320" t="s">
        <v>23</v>
      </c>
      <c r="HHC56" s="320" t="s">
        <v>23</v>
      </c>
      <c r="HHD56" s="320" t="s">
        <v>23</v>
      </c>
      <c r="HHE56" s="320" t="s">
        <v>23</v>
      </c>
      <c r="HHF56" s="320" t="s">
        <v>23</v>
      </c>
      <c r="HHG56" s="320" t="s">
        <v>23</v>
      </c>
      <c r="HHH56" s="320" t="s">
        <v>23</v>
      </c>
      <c r="HHI56" s="320" t="s">
        <v>23</v>
      </c>
      <c r="HHJ56" s="320" t="s">
        <v>23</v>
      </c>
      <c r="HHK56" s="320" t="s">
        <v>23</v>
      </c>
      <c r="HHL56" s="320" t="s">
        <v>23</v>
      </c>
      <c r="HHM56" s="320" t="s">
        <v>23</v>
      </c>
      <c r="HHN56" s="320" t="s">
        <v>23</v>
      </c>
      <c r="HHO56" s="320" t="s">
        <v>23</v>
      </c>
      <c r="HHP56" s="320" t="s">
        <v>23</v>
      </c>
      <c r="HHQ56" s="320" t="s">
        <v>23</v>
      </c>
      <c r="HHR56" s="320" t="s">
        <v>23</v>
      </c>
      <c r="HHS56" s="320" t="s">
        <v>23</v>
      </c>
      <c r="HHT56" s="320" t="s">
        <v>23</v>
      </c>
      <c r="HHU56" s="320" t="s">
        <v>23</v>
      </c>
      <c r="HHV56" s="320" t="s">
        <v>23</v>
      </c>
      <c r="HHW56" s="320" t="s">
        <v>23</v>
      </c>
      <c r="HHX56" s="320" t="s">
        <v>23</v>
      </c>
      <c r="HHY56" s="320" t="s">
        <v>23</v>
      </c>
      <c r="HHZ56" s="320" t="s">
        <v>23</v>
      </c>
      <c r="HIA56" s="320" t="s">
        <v>23</v>
      </c>
      <c r="HIB56" s="320" t="s">
        <v>23</v>
      </c>
      <c r="HIC56" s="320" t="s">
        <v>23</v>
      </c>
      <c r="HID56" s="320" t="s">
        <v>23</v>
      </c>
      <c r="HIE56" s="320" t="s">
        <v>23</v>
      </c>
      <c r="HIF56" s="320" t="s">
        <v>23</v>
      </c>
      <c r="HIG56" s="320" t="s">
        <v>23</v>
      </c>
      <c r="HIH56" s="320" t="s">
        <v>23</v>
      </c>
      <c r="HII56" s="320" t="s">
        <v>23</v>
      </c>
      <c r="HIJ56" s="320" t="s">
        <v>23</v>
      </c>
      <c r="HIK56" s="320" t="s">
        <v>23</v>
      </c>
      <c r="HIL56" s="320" t="s">
        <v>23</v>
      </c>
      <c r="HIM56" s="320" t="s">
        <v>23</v>
      </c>
      <c r="HIN56" s="320" t="s">
        <v>23</v>
      </c>
      <c r="HIO56" s="320" t="s">
        <v>23</v>
      </c>
      <c r="HIP56" s="320" t="s">
        <v>23</v>
      </c>
      <c r="HIQ56" s="320" t="s">
        <v>23</v>
      </c>
      <c r="HIR56" s="320" t="s">
        <v>23</v>
      </c>
      <c r="HIS56" s="320" t="s">
        <v>23</v>
      </c>
      <c r="HIT56" s="320" t="s">
        <v>23</v>
      </c>
      <c r="HIU56" s="320" t="s">
        <v>23</v>
      </c>
      <c r="HIV56" s="320" t="s">
        <v>23</v>
      </c>
      <c r="HIW56" s="320" t="s">
        <v>23</v>
      </c>
      <c r="HIX56" s="320" t="s">
        <v>23</v>
      </c>
      <c r="HIY56" s="320" t="s">
        <v>23</v>
      </c>
      <c r="HIZ56" s="320" t="s">
        <v>23</v>
      </c>
      <c r="HJA56" s="320" t="s">
        <v>23</v>
      </c>
      <c r="HJB56" s="320" t="s">
        <v>23</v>
      </c>
      <c r="HJC56" s="320" t="s">
        <v>23</v>
      </c>
      <c r="HJD56" s="320" t="s">
        <v>23</v>
      </c>
      <c r="HJE56" s="320" t="s">
        <v>23</v>
      </c>
      <c r="HJF56" s="320" t="s">
        <v>23</v>
      </c>
      <c r="HJG56" s="320" t="s">
        <v>23</v>
      </c>
      <c r="HJH56" s="320" t="s">
        <v>23</v>
      </c>
      <c r="HJI56" s="320" t="s">
        <v>23</v>
      </c>
      <c r="HJJ56" s="320" t="s">
        <v>23</v>
      </c>
      <c r="HJK56" s="320" t="s">
        <v>23</v>
      </c>
      <c r="HJL56" s="320" t="s">
        <v>23</v>
      </c>
      <c r="HJM56" s="320" t="s">
        <v>23</v>
      </c>
      <c r="HJN56" s="320" t="s">
        <v>23</v>
      </c>
      <c r="HJO56" s="320" t="s">
        <v>23</v>
      </c>
      <c r="HJP56" s="320" t="s">
        <v>23</v>
      </c>
      <c r="HJQ56" s="320" t="s">
        <v>23</v>
      </c>
      <c r="HJR56" s="320" t="s">
        <v>23</v>
      </c>
      <c r="HJS56" s="320" t="s">
        <v>23</v>
      </c>
      <c r="HJT56" s="320" t="s">
        <v>23</v>
      </c>
      <c r="HJU56" s="320" t="s">
        <v>23</v>
      </c>
      <c r="HJV56" s="320" t="s">
        <v>23</v>
      </c>
      <c r="HJW56" s="320" t="s">
        <v>23</v>
      </c>
      <c r="HJX56" s="320" t="s">
        <v>23</v>
      </c>
      <c r="HJY56" s="320" t="s">
        <v>23</v>
      </c>
      <c r="HJZ56" s="320" t="s">
        <v>23</v>
      </c>
      <c r="HKA56" s="320" t="s">
        <v>23</v>
      </c>
      <c r="HKB56" s="320" t="s">
        <v>23</v>
      </c>
      <c r="HKC56" s="320" t="s">
        <v>23</v>
      </c>
      <c r="HKD56" s="320" t="s">
        <v>23</v>
      </c>
      <c r="HKE56" s="320" t="s">
        <v>23</v>
      </c>
      <c r="HKF56" s="320" t="s">
        <v>23</v>
      </c>
      <c r="HKG56" s="320" t="s">
        <v>23</v>
      </c>
      <c r="HKH56" s="320" t="s">
        <v>23</v>
      </c>
      <c r="HKI56" s="320" t="s">
        <v>23</v>
      </c>
      <c r="HKJ56" s="320" t="s">
        <v>23</v>
      </c>
      <c r="HKK56" s="320" t="s">
        <v>23</v>
      </c>
      <c r="HKL56" s="320" t="s">
        <v>23</v>
      </c>
      <c r="HKM56" s="320" t="s">
        <v>23</v>
      </c>
      <c r="HKN56" s="320" t="s">
        <v>23</v>
      </c>
      <c r="HKO56" s="320" t="s">
        <v>23</v>
      </c>
      <c r="HKP56" s="320" t="s">
        <v>23</v>
      </c>
      <c r="HKQ56" s="320" t="s">
        <v>23</v>
      </c>
      <c r="HKR56" s="320" t="s">
        <v>23</v>
      </c>
      <c r="HKS56" s="320" t="s">
        <v>23</v>
      </c>
      <c r="HKT56" s="320" t="s">
        <v>23</v>
      </c>
      <c r="HKU56" s="320" t="s">
        <v>23</v>
      </c>
      <c r="HKV56" s="320" t="s">
        <v>23</v>
      </c>
      <c r="HKW56" s="320" t="s">
        <v>23</v>
      </c>
      <c r="HKX56" s="320" t="s">
        <v>23</v>
      </c>
      <c r="HKY56" s="320" t="s">
        <v>23</v>
      </c>
      <c r="HKZ56" s="320" t="s">
        <v>23</v>
      </c>
      <c r="HLA56" s="320" t="s">
        <v>23</v>
      </c>
      <c r="HLB56" s="320" t="s">
        <v>23</v>
      </c>
      <c r="HLC56" s="320" t="s">
        <v>23</v>
      </c>
      <c r="HLD56" s="320" t="s">
        <v>23</v>
      </c>
      <c r="HLE56" s="320" t="s">
        <v>23</v>
      </c>
      <c r="HLF56" s="320" t="s">
        <v>23</v>
      </c>
      <c r="HLG56" s="320" t="s">
        <v>23</v>
      </c>
      <c r="HLH56" s="320" t="s">
        <v>23</v>
      </c>
      <c r="HLI56" s="320" t="s">
        <v>23</v>
      </c>
      <c r="HLJ56" s="320" t="s">
        <v>23</v>
      </c>
      <c r="HLK56" s="320" t="s">
        <v>23</v>
      </c>
      <c r="HLL56" s="320" t="s">
        <v>23</v>
      </c>
      <c r="HLM56" s="320" t="s">
        <v>23</v>
      </c>
      <c r="HLN56" s="320" t="s">
        <v>23</v>
      </c>
      <c r="HLO56" s="320" t="s">
        <v>23</v>
      </c>
      <c r="HLP56" s="320" t="s">
        <v>23</v>
      </c>
      <c r="HLQ56" s="320" t="s">
        <v>23</v>
      </c>
      <c r="HLR56" s="320" t="s">
        <v>23</v>
      </c>
      <c r="HLS56" s="320" t="s">
        <v>23</v>
      </c>
      <c r="HLT56" s="320" t="s">
        <v>23</v>
      </c>
      <c r="HLU56" s="320" t="s">
        <v>23</v>
      </c>
      <c r="HLV56" s="320" t="s">
        <v>23</v>
      </c>
      <c r="HLW56" s="320" t="s">
        <v>23</v>
      </c>
      <c r="HLX56" s="320" t="s">
        <v>23</v>
      </c>
      <c r="HLY56" s="320" t="s">
        <v>23</v>
      </c>
      <c r="HLZ56" s="320" t="s">
        <v>23</v>
      </c>
      <c r="HMA56" s="320" t="s">
        <v>23</v>
      </c>
      <c r="HMB56" s="320" t="s">
        <v>23</v>
      </c>
      <c r="HMC56" s="320" t="s">
        <v>23</v>
      </c>
      <c r="HMD56" s="320" t="s">
        <v>23</v>
      </c>
      <c r="HME56" s="320" t="s">
        <v>23</v>
      </c>
      <c r="HMF56" s="320" t="s">
        <v>23</v>
      </c>
      <c r="HMG56" s="320" t="s">
        <v>23</v>
      </c>
      <c r="HMH56" s="320" t="s">
        <v>23</v>
      </c>
      <c r="HMI56" s="320" t="s">
        <v>23</v>
      </c>
      <c r="HMJ56" s="320" t="s">
        <v>23</v>
      </c>
      <c r="HMK56" s="320" t="s">
        <v>23</v>
      </c>
      <c r="HML56" s="320" t="s">
        <v>23</v>
      </c>
      <c r="HMM56" s="320" t="s">
        <v>23</v>
      </c>
      <c r="HMN56" s="320" t="s">
        <v>23</v>
      </c>
      <c r="HMO56" s="320" t="s">
        <v>23</v>
      </c>
      <c r="HMP56" s="320" t="s">
        <v>23</v>
      </c>
      <c r="HMQ56" s="320" t="s">
        <v>23</v>
      </c>
      <c r="HMR56" s="320" t="s">
        <v>23</v>
      </c>
      <c r="HMS56" s="320" t="s">
        <v>23</v>
      </c>
      <c r="HMT56" s="320" t="s">
        <v>23</v>
      </c>
      <c r="HMU56" s="320" t="s">
        <v>23</v>
      </c>
      <c r="HMV56" s="320" t="s">
        <v>23</v>
      </c>
      <c r="HMW56" s="320" t="s">
        <v>23</v>
      </c>
      <c r="HMX56" s="320" t="s">
        <v>23</v>
      </c>
      <c r="HMY56" s="320" t="s">
        <v>23</v>
      </c>
      <c r="HMZ56" s="320" t="s">
        <v>23</v>
      </c>
      <c r="HNA56" s="320" t="s">
        <v>23</v>
      </c>
      <c r="HNB56" s="320" t="s">
        <v>23</v>
      </c>
      <c r="HNC56" s="320" t="s">
        <v>23</v>
      </c>
      <c r="HND56" s="320" t="s">
        <v>23</v>
      </c>
      <c r="HNE56" s="320" t="s">
        <v>23</v>
      </c>
      <c r="HNF56" s="320" t="s">
        <v>23</v>
      </c>
      <c r="HNG56" s="320" t="s">
        <v>23</v>
      </c>
      <c r="HNH56" s="320" t="s">
        <v>23</v>
      </c>
      <c r="HNI56" s="320" t="s">
        <v>23</v>
      </c>
      <c r="HNJ56" s="320" t="s">
        <v>23</v>
      </c>
      <c r="HNK56" s="320" t="s">
        <v>23</v>
      </c>
      <c r="HNL56" s="320" t="s">
        <v>23</v>
      </c>
      <c r="HNM56" s="320" t="s">
        <v>23</v>
      </c>
      <c r="HNN56" s="320" t="s">
        <v>23</v>
      </c>
      <c r="HNO56" s="320" t="s">
        <v>23</v>
      </c>
      <c r="HNP56" s="320" t="s">
        <v>23</v>
      </c>
      <c r="HNQ56" s="320" t="s">
        <v>23</v>
      </c>
      <c r="HNR56" s="320" t="s">
        <v>23</v>
      </c>
      <c r="HNS56" s="320" t="s">
        <v>23</v>
      </c>
      <c r="HNT56" s="320" t="s">
        <v>23</v>
      </c>
      <c r="HNU56" s="320" t="s">
        <v>23</v>
      </c>
      <c r="HNV56" s="320" t="s">
        <v>23</v>
      </c>
      <c r="HNW56" s="320" t="s">
        <v>23</v>
      </c>
      <c r="HNX56" s="320" t="s">
        <v>23</v>
      </c>
      <c r="HNY56" s="320" t="s">
        <v>23</v>
      </c>
      <c r="HNZ56" s="320" t="s">
        <v>23</v>
      </c>
      <c r="HOA56" s="320" t="s">
        <v>23</v>
      </c>
      <c r="HOB56" s="320" t="s">
        <v>23</v>
      </c>
      <c r="HOC56" s="320" t="s">
        <v>23</v>
      </c>
      <c r="HOD56" s="320" t="s">
        <v>23</v>
      </c>
      <c r="HOE56" s="320" t="s">
        <v>23</v>
      </c>
      <c r="HOF56" s="320" t="s">
        <v>23</v>
      </c>
      <c r="HOG56" s="320" t="s">
        <v>23</v>
      </c>
      <c r="HOH56" s="320" t="s">
        <v>23</v>
      </c>
      <c r="HOI56" s="320" t="s">
        <v>23</v>
      </c>
      <c r="HOJ56" s="320" t="s">
        <v>23</v>
      </c>
      <c r="HOK56" s="320" t="s">
        <v>23</v>
      </c>
      <c r="HOL56" s="320" t="s">
        <v>23</v>
      </c>
      <c r="HOM56" s="320" t="s">
        <v>23</v>
      </c>
      <c r="HON56" s="320" t="s">
        <v>23</v>
      </c>
      <c r="HOO56" s="320" t="s">
        <v>23</v>
      </c>
      <c r="HOP56" s="320" t="s">
        <v>23</v>
      </c>
      <c r="HOQ56" s="320" t="s">
        <v>23</v>
      </c>
      <c r="HOR56" s="320" t="s">
        <v>23</v>
      </c>
      <c r="HOS56" s="320" t="s">
        <v>23</v>
      </c>
      <c r="HOT56" s="320" t="s">
        <v>23</v>
      </c>
      <c r="HOU56" s="320" t="s">
        <v>23</v>
      </c>
      <c r="HOV56" s="320" t="s">
        <v>23</v>
      </c>
      <c r="HOW56" s="320" t="s">
        <v>23</v>
      </c>
      <c r="HOX56" s="320" t="s">
        <v>23</v>
      </c>
      <c r="HOY56" s="320" t="s">
        <v>23</v>
      </c>
      <c r="HOZ56" s="320" t="s">
        <v>23</v>
      </c>
      <c r="HPA56" s="320" t="s">
        <v>23</v>
      </c>
      <c r="HPB56" s="320" t="s">
        <v>23</v>
      </c>
      <c r="HPC56" s="320" t="s">
        <v>23</v>
      </c>
      <c r="HPD56" s="320" t="s">
        <v>23</v>
      </c>
      <c r="HPE56" s="320" t="s">
        <v>23</v>
      </c>
      <c r="HPF56" s="320" t="s">
        <v>23</v>
      </c>
      <c r="HPG56" s="320" t="s">
        <v>23</v>
      </c>
      <c r="HPH56" s="320" t="s">
        <v>23</v>
      </c>
      <c r="HPI56" s="320" t="s">
        <v>23</v>
      </c>
      <c r="HPJ56" s="320" t="s">
        <v>23</v>
      </c>
      <c r="HPK56" s="320" t="s">
        <v>23</v>
      </c>
      <c r="HPL56" s="320" t="s">
        <v>23</v>
      </c>
      <c r="HPM56" s="320" t="s">
        <v>23</v>
      </c>
      <c r="HPN56" s="320" t="s">
        <v>23</v>
      </c>
      <c r="HPO56" s="320" t="s">
        <v>23</v>
      </c>
      <c r="HPP56" s="320" t="s">
        <v>23</v>
      </c>
      <c r="HPQ56" s="320" t="s">
        <v>23</v>
      </c>
      <c r="HPR56" s="320" t="s">
        <v>23</v>
      </c>
      <c r="HPS56" s="320" t="s">
        <v>23</v>
      </c>
      <c r="HPT56" s="320" t="s">
        <v>23</v>
      </c>
      <c r="HPU56" s="320" t="s">
        <v>23</v>
      </c>
      <c r="HPV56" s="320" t="s">
        <v>23</v>
      </c>
      <c r="HPW56" s="320" t="s">
        <v>23</v>
      </c>
      <c r="HPX56" s="320" t="s">
        <v>23</v>
      </c>
      <c r="HPY56" s="320" t="s">
        <v>23</v>
      </c>
      <c r="HPZ56" s="320" t="s">
        <v>23</v>
      </c>
      <c r="HQA56" s="320" t="s">
        <v>23</v>
      </c>
      <c r="HQB56" s="320" t="s">
        <v>23</v>
      </c>
      <c r="HQC56" s="320" t="s">
        <v>23</v>
      </c>
      <c r="HQD56" s="320" t="s">
        <v>23</v>
      </c>
      <c r="HQE56" s="320" t="s">
        <v>23</v>
      </c>
      <c r="HQF56" s="320" t="s">
        <v>23</v>
      </c>
      <c r="HQG56" s="320" t="s">
        <v>23</v>
      </c>
      <c r="HQH56" s="320" t="s">
        <v>23</v>
      </c>
      <c r="HQI56" s="320" t="s">
        <v>23</v>
      </c>
      <c r="HQJ56" s="320" t="s">
        <v>23</v>
      </c>
      <c r="HQK56" s="320" t="s">
        <v>23</v>
      </c>
      <c r="HQL56" s="320" t="s">
        <v>23</v>
      </c>
      <c r="HQM56" s="320" t="s">
        <v>23</v>
      </c>
      <c r="HQN56" s="320" t="s">
        <v>23</v>
      </c>
      <c r="HQO56" s="320" t="s">
        <v>23</v>
      </c>
      <c r="HQP56" s="320" t="s">
        <v>23</v>
      </c>
      <c r="HQQ56" s="320" t="s">
        <v>23</v>
      </c>
      <c r="HQR56" s="320" t="s">
        <v>23</v>
      </c>
      <c r="HQS56" s="320" t="s">
        <v>23</v>
      </c>
      <c r="HQT56" s="320" t="s">
        <v>23</v>
      </c>
      <c r="HQU56" s="320" t="s">
        <v>23</v>
      </c>
      <c r="HQV56" s="320" t="s">
        <v>23</v>
      </c>
      <c r="HQW56" s="320" t="s">
        <v>23</v>
      </c>
      <c r="HQX56" s="320" t="s">
        <v>23</v>
      </c>
      <c r="HQY56" s="320" t="s">
        <v>23</v>
      </c>
      <c r="HQZ56" s="320" t="s">
        <v>23</v>
      </c>
      <c r="HRA56" s="320" t="s">
        <v>23</v>
      </c>
      <c r="HRB56" s="320" t="s">
        <v>23</v>
      </c>
      <c r="HRC56" s="320" t="s">
        <v>23</v>
      </c>
      <c r="HRD56" s="320" t="s">
        <v>23</v>
      </c>
      <c r="HRE56" s="320" t="s">
        <v>23</v>
      </c>
      <c r="HRF56" s="320" t="s">
        <v>23</v>
      </c>
      <c r="HRG56" s="320" t="s">
        <v>23</v>
      </c>
      <c r="HRH56" s="320" t="s">
        <v>23</v>
      </c>
      <c r="HRI56" s="320" t="s">
        <v>23</v>
      </c>
      <c r="HRJ56" s="320" t="s">
        <v>23</v>
      </c>
      <c r="HRK56" s="320" t="s">
        <v>23</v>
      </c>
      <c r="HRL56" s="320" t="s">
        <v>23</v>
      </c>
      <c r="HRM56" s="320" t="s">
        <v>23</v>
      </c>
      <c r="HRN56" s="320" t="s">
        <v>23</v>
      </c>
      <c r="HRO56" s="320" t="s">
        <v>23</v>
      </c>
      <c r="HRP56" s="320" t="s">
        <v>23</v>
      </c>
      <c r="HRQ56" s="320" t="s">
        <v>23</v>
      </c>
      <c r="HRR56" s="320" t="s">
        <v>23</v>
      </c>
      <c r="HRS56" s="320" t="s">
        <v>23</v>
      </c>
      <c r="HRT56" s="320" t="s">
        <v>23</v>
      </c>
      <c r="HRU56" s="320" t="s">
        <v>23</v>
      </c>
      <c r="HRV56" s="320" t="s">
        <v>23</v>
      </c>
      <c r="HRW56" s="320" t="s">
        <v>23</v>
      </c>
      <c r="HRX56" s="320" t="s">
        <v>23</v>
      </c>
      <c r="HRY56" s="320" t="s">
        <v>23</v>
      </c>
      <c r="HRZ56" s="320" t="s">
        <v>23</v>
      </c>
      <c r="HSA56" s="320" t="s">
        <v>23</v>
      </c>
      <c r="HSB56" s="320" t="s">
        <v>23</v>
      </c>
      <c r="HSC56" s="320" t="s">
        <v>23</v>
      </c>
      <c r="HSD56" s="320" t="s">
        <v>23</v>
      </c>
      <c r="HSE56" s="320" t="s">
        <v>23</v>
      </c>
      <c r="HSF56" s="320" t="s">
        <v>23</v>
      </c>
      <c r="HSG56" s="320" t="s">
        <v>23</v>
      </c>
      <c r="HSH56" s="320" t="s">
        <v>23</v>
      </c>
      <c r="HSI56" s="320" t="s">
        <v>23</v>
      </c>
      <c r="HSJ56" s="320" t="s">
        <v>23</v>
      </c>
      <c r="HSK56" s="320" t="s">
        <v>23</v>
      </c>
      <c r="HSL56" s="320" t="s">
        <v>23</v>
      </c>
      <c r="HSM56" s="320" t="s">
        <v>23</v>
      </c>
      <c r="HSN56" s="320" t="s">
        <v>23</v>
      </c>
      <c r="HSO56" s="320" t="s">
        <v>23</v>
      </c>
      <c r="HSP56" s="320" t="s">
        <v>23</v>
      </c>
      <c r="HSQ56" s="320" t="s">
        <v>23</v>
      </c>
      <c r="HSR56" s="320" t="s">
        <v>23</v>
      </c>
      <c r="HSS56" s="320" t="s">
        <v>23</v>
      </c>
      <c r="HST56" s="320" t="s">
        <v>23</v>
      </c>
      <c r="HSU56" s="320" t="s">
        <v>23</v>
      </c>
      <c r="HSV56" s="320" t="s">
        <v>23</v>
      </c>
      <c r="HSW56" s="320" t="s">
        <v>23</v>
      </c>
      <c r="HSX56" s="320" t="s">
        <v>23</v>
      </c>
      <c r="HSY56" s="320" t="s">
        <v>23</v>
      </c>
      <c r="HSZ56" s="320" t="s">
        <v>23</v>
      </c>
      <c r="HTA56" s="320" t="s">
        <v>23</v>
      </c>
      <c r="HTB56" s="320" t="s">
        <v>23</v>
      </c>
      <c r="HTC56" s="320" t="s">
        <v>23</v>
      </c>
      <c r="HTD56" s="320" t="s">
        <v>23</v>
      </c>
      <c r="HTE56" s="320" t="s">
        <v>23</v>
      </c>
      <c r="HTF56" s="320" t="s">
        <v>23</v>
      </c>
      <c r="HTG56" s="320" t="s">
        <v>23</v>
      </c>
      <c r="HTH56" s="320" t="s">
        <v>23</v>
      </c>
      <c r="HTI56" s="320" t="s">
        <v>23</v>
      </c>
      <c r="HTJ56" s="320" t="s">
        <v>23</v>
      </c>
      <c r="HTK56" s="320" t="s">
        <v>23</v>
      </c>
      <c r="HTL56" s="320" t="s">
        <v>23</v>
      </c>
      <c r="HTM56" s="320" t="s">
        <v>23</v>
      </c>
      <c r="HTN56" s="320" t="s">
        <v>23</v>
      </c>
      <c r="HTO56" s="320" t="s">
        <v>23</v>
      </c>
      <c r="HTP56" s="320" t="s">
        <v>23</v>
      </c>
      <c r="HTQ56" s="320" t="s">
        <v>23</v>
      </c>
      <c r="HTR56" s="320" t="s">
        <v>23</v>
      </c>
      <c r="HTS56" s="320" t="s">
        <v>23</v>
      </c>
      <c r="HTT56" s="320" t="s">
        <v>23</v>
      </c>
      <c r="HTU56" s="320" t="s">
        <v>23</v>
      </c>
      <c r="HTV56" s="320" t="s">
        <v>23</v>
      </c>
      <c r="HTW56" s="320" t="s">
        <v>23</v>
      </c>
      <c r="HTX56" s="320" t="s">
        <v>23</v>
      </c>
      <c r="HTY56" s="320" t="s">
        <v>23</v>
      </c>
      <c r="HTZ56" s="320" t="s">
        <v>23</v>
      </c>
      <c r="HUA56" s="320" t="s">
        <v>23</v>
      </c>
      <c r="HUB56" s="320" t="s">
        <v>23</v>
      </c>
      <c r="HUC56" s="320" t="s">
        <v>23</v>
      </c>
      <c r="HUD56" s="320" t="s">
        <v>23</v>
      </c>
      <c r="HUE56" s="320" t="s">
        <v>23</v>
      </c>
      <c r="HUF56" s="320" t="s">
        <v>23</v>
      </c>
      <c r="HUG56" s="320" t="s">
        <v>23</v>
      </c>
      <c r="HUH56" s="320" t="s">
        <v>23</v>
      </c>
      <c r="HUI56" s="320" t="s">
        <v>23</v>
      </c>
      <c r="HUJ56" s="320" t="s">
        <v>23</v>
      </c>
      <c r="HUK56" s="320" t="s">
        <v>23</v>
      </c>
      <c r="HUL56" s="320" t="s">
        <v>23</v>
      </c>
      <c r="HUM56" s="320" t="s">
        <v>23</v>
      </c>
      <c r="HUN56" s="320" t="s">
        <v>23</v>
      </c>
      <c r="HUO56" s="320" t="s">
        <v>23</v>
      </c>
      <c r="HUP56" s="320" t="s">
        <v>23</v>
      </c>
      <c r="HUQ56" s="320" t="s">
        <v>23</v>
      </c>
      <c r="HUR56" s="320" t="s">
        <v>23</v>
      </c>
      <c r="HUS56" s="320" t="s">
        <v>23</v>
      </c>
      <c r="HUT56" s="320" t="s">
        <v>23</v>
      </c>
      <c r="HUU56" s="320" t="s">
        <v>23</v>
      </c>
      <c r="HUV56" s="320" t="s">
        <v>23</v>
      </c>
      <c r="HUW56" s="320" t="s">
        <v>23</v>
      </c>
      <c r="HUX56" s="320" t="s">
        <v>23</v>
      </c>
      <c r="HUY56" s="320" t="s">
        <v>23</v>
      </c>
      <c r="HUZ56" s="320" t="s">
        <v>23</v>
      </c>
      <c r="HVA56" s="320" t="s">
        <v>23</v>
      </c>
      <c r="HVB56" s="320" t="s">
        <v>23</v>
      </c>
      <c r="HVC56" s="320" t="s">
        <v>23</v>
      </c>
      <c r="HVD56" s="320" t="s">
        <v>23</v>
      </c>
      <c r="HVE56" s="320" t="s">
        <v>23</v>
      </c>
      <c r="HVF56" s="320" t="s">
        <v>23</v>
      </c>
      <c r="HVG56" s="320" t="s">
        <v>23</v>
      </c>
      <c r="HVH56" s="320" t="s">
        <v>23</v>
      </c>
      <c r="HVI56" s="320" t="s">
        <v>23</v>
      </c>
      <c r="HVJ56" s="320" t="s">
        <v>23</v>
      </c>
      <c r="HVK56" s="320" t="s">
        <v>23</v>
      </c>
      <c r="HVL56" s="320" t="s">
        <v>23</v>
      </c>
      <c r="HVM56" s="320" t="s">
        <v>23</v>
      </c>
      <c r="HVN56" s="320" t="s">
        <v>23</v>
      </c>
      <c r="HVO56" s="320" t="s">
        <v>23</v>
      </c>
      <c r="HVP56" s="320" t="s">
        <v>23</v>
      </c>
      <c r="HVQ56" s="320" t="s">
        <v>23</v>
      </c>
      <c r="HVR56" s="320" t="s">
        <v>23</v>
      </c>
      <c r="HVS56" s="320" t="s">
        <v>23</v>
      </c>
      <c r="HVT56" s="320" t="s">
        <v>23</v>
      </c>
      <c r="HVU56" s="320" t="s">
        <v>23</v>
      </c>
      <c r="HVV56" s="320" t="s">
        <v>23</v>
      </c>
      <c r="HVW56" s="320" t="s">
        <v>23</v>
      </c>
      <c r="HVX56" s="320" t="s">
        <v>23</v>
      </c>
      <c r="HVY56" s="320" t="s">
        <v>23</v>
      </c>
      <c r="HVZ56" s="320" t="s">
        <v>23</v>
      </c>
      <c r="HWA56" s="320" t="s">
        <v>23</v>
      </c>
      <c r="HWB56" s="320" t="s">
        <v>23</v>
      </c>
      <c r="HWC56" s="320" t="s">
        <v>23</v>
      </c>
      <c r="HWD56" s="320" t="s">
        <v>23</v>
      </c>
      <c r="HWE56" s="320" t="s">
        <v>23</v>
      </c>
      <c r="HWF56" s="320" t="s">
        <v>23</v>
      </c>
      <c r="HWG56" s="320" t="s">
        <v>23</v>
      </c>
      <c r="HWH56" s="320" t="s">
        <v>23</v>
      </c>
      <c r="HWI56" s="320" t="s">
        <v>23</v>
      </c>
      <c r="HWJ56" s="320" t="s">
        <v>23</v>
      </c>
      <c r="HWK56" s="320" t="s">
        <v>23</v>
      </c>
      <c r="HWL56" s="320" t="s">
        <v>23</v>
      </c>
      <c r="HWM56" s="320" t="s">
        <v>23</v>
      </c>
      <c r="HWN56" s="320" t="s">
        <v>23</v>
      </c>
      <c r="HWO56" s="320" t="s">
        <v>23</v>
      </c>
      <c r="HWP56" s="320" t="s">
        <v>23</v>
      </c>
      <c r="HWQ56" s="320" t="s">
        <v>23</v>
      </c>
      <c r="HWR56" s="320" t="s">
        <v>23</v>
      </c>
      <c r="HWS56" s="320" t="s">
        <v>23</v>
      </c>
      <c r="HWT56" s="320" t="s">
        <v>23</v>
      </c>
      <c r="HWU56" s="320" t="s">
        <v>23</v>
      </c>
      <c r="HWV56" s="320" t="s">
        <v>23</v>
      </c>
      <c r="HWW56" s="320" t="s">
        <v>23</v>
      </c>
      <c r="HWX56" s="320" t="s">
        <v>23</v>
      </c>
      <c r="HWY56" s="320" t="s">
        <v>23</v>
      </c>
      <c r="HWZ56" s="320" t="s">
        <v>23</v>
      </c>
      <c r="HXA56" s="320" t="s">
        <v>23</v>
      </c>
      <c r="HXB56" s="320" t="s">
        <v>23</v>
      </c>
      <c r="HXC56" s="320" t="s">
        <v>23</v>
      </c>
      <c r="HXD56" s="320" t="s">
        <v>23</v>
      </c>
      <c r="HXE56" s="320" t="s">
        <v>23</v>
      </c>
      <c r="HXF56" s="320" t="s">
        <v>23</v>
      </c>
      <c r="HXG56" s="320" t="s">
        <v>23</v>
      </c>
      <c r="HXH56" s="320" t="s">
        <v>23</v>
      </c>
      <c r="HXI56" s="320" t="s">
        <v>23</v>
      </c>
      <c r="HXJ56" s="320" t="s">
        <v>23</v>
      </c>
      <c r="HXK56" s="320" t="s">
        <v>23</v>
      </c>
      <c r="HXL56" s="320" t="s">
        <v>23</v>
      </c>
      <c r="HXM56" s="320" t="s">
        <v>23</v>
      </c>
      <c r="HXN56" s="320" t="s">
        <v>23</v>
      </c>
      <c r="HXO56" s="320" t="s">
        <v>23</v>
      </c>
      <c r="HXP56" s="320" t="s">
        <v>23</v>
      </c>
      <c r="HXQ56" s="320" t="s">
        <v>23</v>
      </c>
      <c r="HXR56" s="320" t="s">
        <v>23</v>
      </c>
      <c r="HXS56" s="320" t="s">
        <v>23</v>
      </c>
      <c r="HXT56" s="320" t="s">
        <v>23</v>
      </c>
      <c r="HXU56" s="320" t="s">
        <v>23</v>
      </c>
      <c r="HXV56" s="320" t="s">
        <v>23</v>
      </c>
      <c r="HXW56" s="320" t="s">
        <v>23</v>
      </c>
      <c r="HXX56" s="320" t="s">
        <v>23</v>
      </c>
      <c r="HXY56" s="320" t="s">
        <v>23</v>
      </c>
      <c r="HXZ56" s="320" t="s">
        <v>23</v>
      </c>
      <c r="HYA56" s="320" t="s">
        <v>23</v>
      </c>
      <c r="HYB56" s="320" t="s">
        <v>23</v>
      </c>
      <c r="HYC56" s="320" t="s">
        <v>23</v>
      </c>
      <c r="HYD56" s="320" t="s">
        <v>23</v>
      </c>
      <c r="HYE56" s="320" t="s">
        <v>23</v>
      </c>
      <c r="HYF56" s="320" t="s">
        <v>23</v>
      </c>
      <c r="HYG56" s="320" t="s">
        <v>23</v>
      </c>
      <c r="HYH56" s="320" t="s">
        <v>23</v>
      </c>
      <c r="HYI56" s="320" t="s">
        <v>23</v>
      </c>
      <c r="HYJ56" s="320" t="s">
        <v>23</v>
      </c>
      <c r="HYK56" s="320" t="s">
        <v>23</v>
      </c>
      <c r="HYL56" s="320" t="s">
        <v>23</v>
      </c>
      <c r="HYM56" s="320" t="s">
        <v>23</v>
      </c>
      <c r="HYN56" s="320" t="s">
        <v>23</v>
      </c>
      <c r="HYO56" s="320" t="s">
        <v>23</v>
      </c>
      <c r="HYP56" s="320" t="s">
        <v>23</v>
      </c>
      <c r="HYQ56" s="320" t="s">
        <v>23</v>
      </c>
      <c r="HYR56" s="320" t="s">
        <v>23</v>
      </c>
      <c r="HYS56" s="320" t="s">
        <v>23</v>
      </c>
      <c r="HYT56" s="320" t="s">
        <v>23</v>
      </c>
      <c r="HYU56" s="320" t="s">
        <v>23</v>
      </c>
      <c r="HYV56" s="320" t="s">
        <v>23</v>
      </c>
      <c r="HYW56" s="320" t="s">
        <v>23</v>
      </c>
      <c r="HYX56" s="320" t="s">
        <v>23</v>
      </c>
      <c r="HYY56" s="320" t="s">
        <v>23</v>
      </c>
      <c r="HYZ56" s="320" t="s">
        <v>23</v>
      </c>
      <c r="HZA56" s="320" t="s">
        <v>23</v>
      </c>
      <c r="HZB56" s="320" t="s">
        <v>23</v>
      </c>
      <c r="HZC56" s="320" t="s">
        <v>23</v>
      </c>
      <c r="HZD56" s="320" t="s">
        <v>23</v>
      </c>
      <c r="HZE56" s="320" t="s">
        <v>23</v>
      </c>
      <c r="HZF56" s="320" t="s">
        <v>23</v>
      </c>
      <c r="HZG56" s="320" t="s">
        <v>23</v>
      </c>
      <c r="HZH56" s="320" t="s">
        <v>23</v>
      </c>
      <c r="HZI56" s="320" t="s">
        <v>23</v>
      </c>
      <c r="HZJ56" s="320" t="s">
        <v>23</v>
      </c>
      <c r="HZK56" s="320" t="s">
        <v>23</v>
      </c>
      <c r="HZL56" s="320" t="s">
        <v>23</v>
      </c>
      <c r="HZM56" s="320" t="s">
        <v>23</v>
      </c>
      <c r="HZN56" s="320" t="s">
        <v>23</v>
      </c>
      <c r="HZO56" s="320" t="s">
        <v>23</v>
      </c>
      <c r="HZP56" s="320" t="s">
        <v>23</v>
      </c>
      <c r="HZQ56" s="320" t="s">
        <v>23</v>
      </c>
      <c r="HZR56" s="320" t="s">
        <v>23</v>
      </c>
      <c r="HZS56" s="320" t="s">
        <v>23</v>
      </c>
      <c r="HZT56" s="320" t="s">
        <v>23</v>
      </c>
      <c r="HZU56" s="320" t="s">
        <v>23</v>
      </c>
      <c r="HZV56" s="320" t="s">
        <v>23</v>
      </c>
      <c r="HZW56" s="320" t="s">
        <v>23</v>
      </c>
      <c r="HZX56" s="320" t="s">
        <v>23</v>
      </c>
      <c r="HZY56" s="320" t="s">
        <v>23</v>
      </c>
      <c r="HZZ56" s="320" t="s">
        <v>23</v>
      </c>
      <c r="IAA56" s="320" t="s">
        <v>23</v>
      </c>
      <c r="IAB56" s="320" t="s">
        <v>23</v>
      </c>
      <c r="IAC56" s="320" t="s">
        <v>23</v>
      </c>
      <c r="IAD56" s="320" t="s">
        <v>23</v>
      </c>
      <c r="IAE56" s="320" t="s">
        <v>23</v>
      </c>
      <c r="IAF56" s="320" t="s">
        <v>23</v>
      </c>
      <c r="IAG56" s="320" t="s">
        <v>23</v>
      </c>
      <c r="IAH56" s="320" t="s">
        <v>23</v>
      </c>
      <c r="IAI56" s="320" t="s">
        <v>23</v>
      </c>
      <c r="IAJ56" s="320" t="s">
        <v>23</v>
      </c>
      <c r="IAK56" s="320" t="s">
        <v>23</v>
      </c>
      <c r="IAL56" s="320" t="s">
        <v>23</v>
      </c>
      <c r="IAM56" s="320" t="s">
        <v>23</v>
      </c>
      <c r="IAN56" s="320" t="s">
        <v>23</v>
      </c>
      <c r="IAO56" s="320" t="s">
        <v>23</v>
      </c>
      <c r="IAP56" s="320" t="s">
        <v>23</v>
      </c>
      <c r="IAQ56" s="320" t="s">
        <v>23</v>
      </c>
      <c r="IAR56" s="320" t="s">
        <v>23</v>
      </c>
      <c r="IAS56" s="320" t="s">
        <v>23</v>
      </c>
      <c r="IAT56" s="320" t="s">
        <v>23</v>
      </c>
      <c r="IAU56" s="320" t="s">
        <v>23</v>
      </c>
      <c r="IAV56" s="320" t="s">
        <v>23</v>
      </c>
      <c r="IAW56" s="320" t="s">
        <v>23</v>
      </c>
      <c r="IAX56" s="320" t="s">
        <v>23</v>
      </c>
      <c r="IAY56" s="320" t="s">
        <v>23</v>
      </c>
      <c r="IAZ56" s="320" t="s">
        <v>23</v>
      </c>
      <c r="IBA56" s="320" t="s">
        <v>23</v>
      </c>
      <c r="IBB56" s="320" t="s">
        <v>23</v>
      </c>
      <c r="IBC56" s="320" t="s">
        <v>23</v>
      </c>
      <c r="IBD56" s="320" t="s">
        <v>23</v>
      </c>
      <c r="IBE56" s="320" t="s">
        <v>23</v>
      </c>
      <c r="IBF56" s="320" t="s">
        <v>23</v>
      </c>
      <c r="IBG56" s="320" t="s">
        <v>23</v>
      </c>
      <c r="IBH56" s="320" t="s">
        <v>23</v>
      </c>
      <c r="IBI56" s="320" t="s">
        <v>23</v>
      </c>
      <c r="IBJ56" s="320" t="s">
        <v>23</v>
      </c>
      <c r="IBK56" s="320" t="s">
        <v>23</v>
      </c>
      <c r="IBL56" s="320" t="s">
        <v>23</v>
      </c>
      <c r="IBM56" s="320" t="s">
        <v>23</v>
      </c>
      <c r="IBN56" s="320" t="s">
        <v>23</v>
      </c>
      <c r="IBO56" s="320" t="s">
        <v>23</v>
      </c>
      <c r="IBP56" s="320" t="s">
        <v>23</v>
      </c>
      <c r="IBQ56" s="320" t="s">
        <v>23</v>
      </c>
      <c r="IBR56" s="320" t="s">
        <v>23</v>
      </c>
      <c r="IBS56" s="320" t="s">
        <v>23</v>
      </c>
      <c r="IBT56" s="320" t="s">
        <v>23</v>
      </c>
      <c r="IBU56" s="320" t="s">
        <v>23</v>
      </c>
      <c r="IBV56" s="320" t="s">
        <v>23</v>
      </c>
      <c r="IBW56" s="320" t="s">
        <v>23</v>
      </c>
      <c r="IBX56" s="320" t="s">
        <v>23</v>
      </c>
      <c r="IBY56" s="320" t="s">
        <v>23</v>
      </c>
      <c r="IBZ56" s="320" t="s">
        <v>23</v>
      </c>
      <c r="ICA56" s="320" t="s">
        <v>23</v>
      </c>
      <c r="ICB56" s="320" t="s">
        <v>23</v>
      </c>
      <c r="ICC56" s="320" t="s">
        <v>23</v>
      </c>
      <c r="ICD56" s="320" t="s">
        <v>23</v>
      </c>
      <c r="ICE56" s="320" t="s">
        <v>23</v>
      </c>
      <c r="ICF56" s="320" t="s">
        <v>23</v>
      </c>
      <c r="ICG56" s="320" t="s">
        <v>23</v>
      </c>
      <c r="ICH56" s="320" t="s">
        <v>23</v>
      </c>
      <c r="ICI56" s="320" t="s">
        <v>23</v>
      </c>
      <c r="ICJ56" s="320" t="s">
        <v>23</v>
      </c>
      <c r="ICK56" s="320" t="s">
        <v>23</v>
      </c>
      <c r="ICL56" s="320" t="s">
        <v>23</v>
      </c>
      <c r="ICM56" s="320" t="s">
        <v>23</v>
      </c>
      <c r="ICN56" s="320" t="s">
        <v>23</v>
      </c>
      <c r="ICO56" s="320" t="s">
        <v>23</v>
      </c>
      <c r="ICP56" s="320" t="s">
        <v>23</v>
      </c>
      <c r="ICQ56" s="320" t="s">
        <v>23</v>
      </c>
      <c r="ICR56" s="320" t="s">
        <v>23</v>
      </c>
      <c r="ICS56" s="320" t="s">
        <v>23</v>
      </c>
      <c r="ICT56" s="320" t="s">
        <v>23</v>
      </c>
      <c r="ICU56" s="320" t="s">
        <v>23</v>
      </c>
      <c r="ICV56" s="320" t="s">
        <v>23</v>
      </c>
      <c r="ICW56" s="320" t="s">
        <v>23</v>
      </c>
      <c r="ICX56" s="320" t="s">
        <v>23</v>
      </c>
      <c r="ICY56" s="320" t="s">
        <v>23</v>
      </c>
      <c r="ICZ56" s="320" t="s">
        <v>23</v>
      </c>
      <c r="IDA56" s="320" t="s">
        <v>23</v>
      </c>
      <c r="IDB56" s="320" t="s">
        <v>23</v>
      </c>
      <c r="IDC56" s="320" t="s">
        <v>23</v>
      </c>
      <c r="IDD56" s="320" t="s">
        <v>23</v>
      </c>
      <c r="IDE56" s="320" t="s">
        <v>23</v>
      </c>
      <c r="IDF56" s="320" t="s">
        <v>23</v>
      </c>
      <c r="IDG56" s="320" t="s">
        <v>23</v>
      </c>
      <c r="IDH56" s="320" t="s">
        <v>23</v>
      </c>
      <c r="IDI56" s="320" t="s">
        <v>23</v>
      </c>
      <c r="IDJ56" s="320" t="s">
        <v>23</v>
      </c>
      <c r="IDK56" s="320" t="s">
        <v>23</v>
      </c>
      <c r="IDL56" s="320" t="s">
        <v>23</v>
      </c>
      <c r="IDM56" s="320" t="s">
        <v>23</v>
      </c>
      <c r="IDN56" s="320" t="s">
        <v>23</v>
      </c>
      <c r="IDO56" s="320" t="s">
        <v>23</v>
      </c>
      <c r="IDP56" s="320" t="s">
        <v>23</v>
      </c>
      <c r="IDQ56" s="320" t="s">
        <v>23</v>
      </c>
      <c r="IDR56" s="320" t="s">
        <v>23</v>
      </c>
      <c r="IDS56" s="320" t="s">
        <v>23</v>
      </c>
      <c r="IDT56" s="320" t="s">
        <v>23</v>
      </c>
      <c r="IDU56" s="320" t="s">
        <v>23</v>
      </c>
      <c r="IDV56" s="320" t="s">
        <v>23</v>
      </c>
      <c r="IDW56" s="320" t="s">
        <v>23</v>
      </c>
      <c r="IDX56" s="320" t="s">
        <v>23</v>
      </c>
      <c r="IDY56" s="320" t="s">
        <v>23</v>
      </c>
      <c r="IDZ56" s="320" t="s">
        <v>23</v>
      </c>
      <c r="IEA56" s="320" t="s">
        <v>23</v>
      </c>
      <c r="IEB56" s="320" t="s">
        <v>23</v>
      </c>
      <c r="IEC56" s="320" t="s">
        <v>23</v>
      </c>
      <c r="IED56" s="320" t="s">
        <v>23</v>
      </c>
      <c r="IEE56" s="320" t="s">
        <v>23</v>
      </c>
      <c r="IEF56" s="320" t="s">
        <v>23</v>
      </c>
      <c r="IEG56" s="320" t="s">
        <v>23</v>
      </c>
      <c r="IEH56" s="320" t="s">
        <v>23</v>
      </c>
      <c r="IEI56" s="320" t="s">
        <v>23</v>
      </c>
      <c r="IEJ56" s="320" t="s">
        <v>23</v>
      </c>
      <c r="IEK56" s="320" t="s">
        <v>23</v>
      </c>
      <c r="IEL56" s="320" t="s">
        <v>23</v>
      </c>
      <c r="IEM56" s="320" t="s">
        <v>23</v>
      </c>
      <c r="IEN56" s="320" t="s">
        <v>23</v>
      </c>
      <c r="IEO56" s="320" t="s">
        <v>23</v>
      </c>
      <c r="IEP56" s="320" t="s">
        <v>23</v>
      </c>
      <c r="IEQ56" s="320" t="s">
        <v>23</v>
      </c>
      <c r="IER56" s="320" t="s">
        <v>23</v>
      </c>
      <c r="IES56" s="320" t="s">
        <v>23</v>
      </c>
      <c r="IET56" s="320" t="s">
        <v>23</v>
      </c>
      <c r="IEU56" s="320" t="s">
        <v>23</v>
      </c>
      <c r="IEV56" s="320" t="s">
        <v>23</v>
      </c>
      <c r="IEW56" s="320" t="s">
        <v>23</v>
      </c>
      <c r="IEX56" s="320" t="s">
        <v>23</v>
      </c>
      <c r="IEY56" s="320" t="s">
        <v>23</v>
      </c>
      <c r="IEZ56" s="320" t="s">
        <v>23</v>
      </c>
      <c r="IFA56" s="320" t="s">
        <v>23</v>
      </c>
      <c r="IFB56" s="320" t="s">
        <v>23</v>
      </c>
      <c r="IFC56" s="320" t="s">
        <v>23</v>
      </c>
      <c r="IFD56" s="320" t="s">
        <v>23</v>
      </c>
      <c r="IFE56" s="320" t="s">
        <v>23</v>
      </c>
      <c r="IFF56" s="320" t="s">
        <v>23</v>
      </c>
      <c r="IFG56" s="320" t="s">
        <v>23</v>
      </c>
      <c r="IFH56" s="320" t="s">
        <v>23</v>
      </c>
      <c r="IFI56" s="320" t="s">
        <v>23</v>
      </c>
      <c r="IFJ56" s="320" t="s">
        <v>23</v>
      </c>
      <c r="IFK56" s="320" t="s">
        <v>23</v>
      </c>
      <c r="IFL56" s="320" t="s">
        <v>23</v>
      </c>
      <c r="IFM56" s="320" t="s">
        <v>23</v>
      </c>
      <c r="IFN56" s="320" t="s">
        <v>23</v>
      </c>
      <c r="IFO56" s="320" t="s">
        <v>23</v>
      </c>
      <c r="IFP56" s="320" t="s">
        <v>23</v>
      </c>
      <c r="IFQ56" s="320" t="s">
        <v>23</v>
      </c>
      <c r="IFR56" s="320" t="s">
        <v>23</v>
      </c>
      <c r="IFS56" s="320" t="s">
        <v>23</v>
      </c>
      <c r="IFT56" s="320" t="s">
        <v>23</v>
      </c>
      <c r="IFU56" s="320" t="s">
        <v>23</v>
      </c>
      <c r="IFV56" s="320" t="s">
        <v>23</v>
      </c>
      <c r="IFW56" s="320" t="s">
        <v>23</v>
      </c>
      <c r="IFX56" s="320" t="s">
        <v>23</v>
      </c>
      <c r="IFY56" s="320" t="s">
        <v>23</v>
      </c>
      <c r="IFZ56" s="320" t="s">
        <v>23</v>
      </c>
      <c r="IGA56" s="320" t="s">
        <v>23</v>
      </c>
      <c r="IGB56" s="320" t="s">
        <v>23</v>
      </c>
      <c r="IGC56" s="320" t="s">
        <v>23</v>
      </c>
      <c r="IGD56" s="320" t="s">
        <v>23</v>
      </c>
      <c r="IGE56" s="320" t="s">
        <v>23</v>
      </c>
      <c r="IGF56" s="320" t="s">
        <v>23</v>
      </c>
      <c r="IGG56" s="320" t="s">
        <v>23</v>
      </c>
      <c r="IGH56" s="320" t="s">
        <v>23</v>
      </c>
      <c r="IGI56" s="320" t="s">
        <v>23</v>
      </c>
      <c r="IGJ56" s="320" t="s">
        <v>23</v>
      </c>
      <c r="IGK56" s="320" t="s">
        <v>23</v>
      </c>
      <c r="IGL56" s="320" t="s">
        <v>23</v>
      </c>
      <c r="IGM56" s="320" t="s">
        <v>23</v>
      </c>
      <c r="IGN56" s="320" t="s">
        <v>23</v>
      </c>
      <c r="IGO56" s="320" t="s">
        <v>23</v>
      </c>
      <c r="IGP56" s="320" t="s">
        <v>23</v>
      </c>
      <c r="IGQ56" s="320" t="s">
        <v>23</v>
      </c>
      <c r="IGR56" s="320" t="s">
        <v>23</v>
      </c>
      <c r="IGS56" s="320" t="s">
        <v>23</v>
      </c>
      <c r="IGT56" s="320" t="s">
        <v>23</v>
      </c>
      <c r="IGU56" s="320" t="s">
        <v>23</v>
      </c>
      <c r="IGV56" s="320" t="s">
        <v>23</v>
      </c>
      <c r="IGW56" s="320" t="s">
        <v>23</v>
      </c>
      <c r="IGX56" s="320" t="s">
        <v>23</v>
      </c>
      <c r="IGY56" s="320" t="s">
        <v>23</v>
      </c>
      <c r="IGZ56" s="320" t="s">
        <v>23</v>
      </c>
      <c r="IHA56" s="320" t="s">
        <v>23</v>
      </c>
      <c r="IHB56" s="320" t="s">
        <v>23</v>
      </c>
      <c r="IHC56" s="320" t="s">
        <v>23</v>
      </c>
      <c r="IHD56" s="320" t="s">
        <v>23</v>
      </c>
      <c r="IHE56" s="320" t="s">
        <v>23</v>
      </c>
      <c r="IHF56" s="320" t="s">
        <v>23</v>
      </c>
      <c r="IHG56" s="320" t="s">
        <v>23</v>
      </c>
      <c r="IHH56" s="320" t="s">
        <v>23</v>
      </c>
      <c r="IHI56" s="320" t="s">
        <v>23</v>
      </c>
      <c r="IHJ56" s="320" t="s">
        <v>23</v>
      </c>
      <c r="IHK56" s="320" t="s">
        <v>23</v>
      </c>
      <c r="IHL56" s="320" t="s">
        <v>23</v>
      </c>
      <c r="IHM56" s="320" t="s">
        <v>23</v>
      </c>
      <c r="IHN56" s="320" t="s">
        <v>23</v>
      </c>
      <c r="IHO56" s="320" t="s">
        <v>23</v>
      </c>
      <c r="IHP56" s="320" t="s">
        <v>23</v>
      </c>
      <c r="IHQ56" s="320" t="s">
        <v>23</v>
      </c>
      <c r="IHR56" s="320" t="s">
        <v>23</v>
      </c>
      <c r="IHS56" s="320" t="s">
        <v>23</v>
      </c>
      <c r="IHT56" s="320" t="s">
        <v>23</v>
      </c>
      <c r="IHU56" s="320" t="s">
        <v>23</v>
      </c>
      <c r="IHV56" s="320" t="s">
        <v>23</v>
      </c>
      <c r="IHW56" s="320" t="s">
        <v>23</v>
      </c>
      <c r="IHX56" s="320" t="s">
        <v>23</v>
      </c>
      <c r="IHY56" s="320" t="s">
        <v>23</v>
      </c>
      <c r="IHZ56" s="320" t="s">
        <v>23</v>
      </c>
      <c r="IIA56" s="320" t="s">
        <v>23</v>
      </c>
      <c r="IIB56" s="320" t="s">
        <v>23</v>
      </c>
      <c r="IIC56" s="320" t="s">
        <v>23</v>
      </c>
      <c r="IID56" s="320" t="s">
        <v>23</v>
      </c>
      <c r="IIE56" s="320" t="s">
        <v>23</v>
      </c>
      <c r="IIF56" s="320" t="s">
        <v>23</v>
      </c>
      <c r="IIG56" s="320" t="s">
        <v>23</v>
      </c>
      <c r="IIH56" s="320" t="s">
        <v>23</v>
      </c>
      <c r="III56" s="320" t="s">
        <v>23</v>
      </c>
      <c r="IIJ56" s="320" t="s">
        <v>23</v>
      </c>
      <c r="IIK56" s="320" t="s">
        <v>23</v>
      </c>
      <c r="IIL56" s="320" t="s">
        <v>23</v>
      </c>
      <c r="IIM56" s="320" t="s">
        <v>23</v>
      </c>
      <c r="IIN56" s="320" t="s">
        <v>23</v>
      </c>
      <c r="IIO56" s="320" t="s">
        <v>23</v>
      </c>
      <c r="IIP56" s="320" t="s">
        <v>23</v>
      </c>
      <c r="IIQ56" s="320" t="s">
        <v>23</v>
      </c>
      <c r="IIR56" s="320" t="s">
        <v>23</v>
      </c>
      <c r="IIS56" s="320" t="s">
        <v>23</v>
      </c>
      <c r="IIT56" s="320" t="s">
        <v>23</v>
      </c>
      <c r="IIU56" s="320" t="s">
        <v>23</v>
      </c>
      <c r="IIV56" s="320" t="s">
        <v>23</v>
      </c>
      <c r="IIW56" s="320" t="s">
        <v>23</v>
      </c>
      <c r="IIX56" s="320" t="s">
        <v>23</v>
      </c>
      <c r="IIY56" s="320" t="s">
        <v>23</v>
      </c>
      <c r="IIZ56" s="320" t="s">
        <v>23</v>
      </c>
      <c r="IJA56" s="320" t="s">
        <v>23</v>
      </c>
      <c r="IJB56" s="320" t="s">
        <v>23</v>
      </c>
      <c r="IJC56" s="320" t="s">
        <v>23</v>
      </c>
      <c r="IJD56" s="320" t="s">
        <v>23</v>
      </c>
      <c r="IJE56" s="320" t="s">
        <v>23</v>
      </c>
      <c r="IJF56" s="320" t="s">
        <v>23</v>
      </c>
      <c r="IJG56" s="320" t="s">
        <v>23</v>
      </c>
      <c r="IJH56" s="320" t="s">
        <v>23</v>
      </c>
      <c r="IJI56" s="320" t="s">
        <v>23</v>
      </c>
      <c r="IJJ56" s="320" t="s">
        <v>23</v>
      </c>
      <c r="IJK56" s="320" t="s">
        <v>23</v>
      </c>
      <c r="IJL56" s="320" t="s">
        <v>23</v>
      </c>
      <c r="IJM56" s="320" t="s">
        <v>23</v>
      </c>
      <c r="IJN56" s="320" t="s">
        <v>23</v>
      </c>
      <c r="IJO56" s="320" t="s">
        <v>23</v>
      </c>
      <c r="IJP56" s="320" t="s">
        <v>23</v>
      </c>
      <c r="IJQ56" s="320" t="s">
        <v>23</v>
      </c>
      <c r="IJR56" s="320" t="s">
        <v>23</v>
      </c>
      <c r="IJS56" s="320" t="s">
        <v>23</v>
      </c>
      <c r="IJT56" s="320" t="s">
        <v>23</v>
      </c>
      <c r="IJU56" s="320" t="s">
        <v>23</v>
      </c>
      <c r="IJV56" s="320" t="s">
        <v>23</v>
      </c>
      <c r="IJW56" s="320" t="s">
        <v>23</v>
      </c>
      <c r="IJX56" s="320" t="s">
        <v>23</v>
      </c>
      <c r="IJY56" s="320" t="s">
        <v>23</v>
      </c>
      <c r="IJZ56" s="320" t="s">
        <v>23</v>
      </c>
      <c r="IKA56" s="320" t="s">
        <v>23</v>
      </c>
      <c r="IKB56" s="320" t="s">
        <v>23</v>
      </c>
      <c r="IKC56" s="320" t="s">
        <v>23</v>
      </c>
      <c r="IKD56" s="320" t="s">
        <v>23</v>
      </c>
      <c r="IKE56" s="320" t="s">
        <v>23</v>
      </c>
      <c r="IKF56" s="320" t="s">
        <v>23</v>
      </c>
      <c r="IKG56" s="320" t="s">
        <v>23</v>
      </c>
      <c r="IKH56" s="320" t="s">
        <v>23</v>
      </c>
      <c r="IKI56" s="320" t="s">
        <v>23</v>
      </c>
      <c r="IKJ56" s="320" t="s">
        <v>23</v>
      </c>
      <c r="IKK56" s="320" t="s">
        <v>23</v>
      </c>
      <c r="IKL56" s="320" t="s">
        <v>23</v>
      </c>
      <c r="IKM56" s="320" t="s">
        <v>23</v>
      </c>
      <c r="IKN56" s="320" t="s">
        <v>23</v>
      </c>
      <c r="IKO56" s="320" t="s">
        <v>23</v>
      </c>
      <c r="IKP56" s="320" t="s">
        <v>23</v>
      </c>
      <c r="IKQ56" s="320" t="s">
        <v>23</v>
      </c>
      <c r="IKR56" s="320" t="s">
        <v>23</v>
      </c>
      <c r="IKS56" s="320" t="s">
        <v>23</v>
      </c>
      <c r="IKT56" s="320" t="s">
        <v>23</v>
      </c>
      <c r="IKU56" s="320" t="s">
        <v>23</v>
      </c>
      <c r="IKV56" s="320" t="s">
        <v>23</v>
      </c>
      <c r="IKW56" s="320" t="s">
        <v>23</v>
      </c>
      <c r="IKX56" s="320" t="s">
        <v>23</v>
      </c>
      <c r="IKY56" s="320" t="s">
        <v>23</v>
      </c>
      <c r="IKZ56" s="320" t="s">
        <v>23</v>
      </c>
      <c r="ILA56" s="320" t="s">
        <v>23</v>
      </c>
      <c r="ILB56" s="320" t="s">
        <v>23</v>
      </c>
      <c r="ILC56" s="320" t="s">
        <v>23</v>
      </c>
      <c r="ILD56" s="320" t="s">
        <v>23</v>
      </c>
      <c r="ILE56" s="320" t="s">
        <v>23</v>
      </c>
      <c r="ILF56" s="320" t="s">
        <v>23</v>
      </c>
      <c r="ILG56" s="320" t="s">
        <v>23</v>
      </c>
      <c r="ILH56" s="320" t="s">
        <v>23</v>
      </c>
      <c r="ILI56" s="320" t="s">
        <v>23</v>
      </c>
      <c r="ILJ56" s="320" t="s">
        <v>23</v>
      </c>
      <c r="ILK56" s="320" t="s">
        <v>23</v>
      </c>
      <c r="ILL56" s="320" t="s">
        <v>23</v>
      </c>
      <c r="ILM56" s="320" t="s">
        <v>23</v>
      </c>
      <c r="ILN56" s="320" t="s">
        <v>23</v>
      </c>
      <c r="ILO56" s="320" t="s">
        <v>23</v>
      </c>
      <c r="ILP56" s="320" t="s">
        <v>23</v>
      </c>
      <c r="ILQ56" s="320" t="s">
        <v>23</v>
      </c>
      <c r="ILR56" s="320" t="s">
        <v>23</v>
      </c>
      <c r="ILS56" s="320" t="s">
        <v>23</v>
      </c>
      <c r="ILT56" s="320" t="s">
        <v>23</v>
      </c>
      <c r="ILU56" s="320" t="s">
        <v>23</v>
      </c>
      <c r="ILV56" s="320" t="s">
        <v>23</v>
      </c>
      <c r="ILW56" s="320" t="s">
        <v>23</v>
      </c>
      <c r="ILX56" s="320" t="s">
        <v>23</v>
      </c>
      <c r="ILY56" s="320" t="s">
        <v>23</v>
      </c>
      <c r="ILZ56" s="320" t="s">
        <v>23</v>
      </c>
      <c r="IMA56" s="320" t="s">
        <v>23</v>
      </c>
      <c r="IMB56" s="320" t="s">
        <v>23</v>
      </c>
      <c r="IMC56" s="320" t="s">
        <v>23</v>
      </c>
      <c r="IMD56" s="320" t="s">
        <v>23</v>
      </c>
      <c r="IME56" s="320" t="s">
        <v>23</v>
      </c>
      <c r="IMF56" s="320" t="s">
        <v>23</v>
      </c>
      <c r="IMG56" s="320" t="s">
        <v>23</v>
      </c>
      <c r="IMH56" s="320" t="s">
        <v>23</v>
      </c>
      <c r="IMI56" s="320" t="s">
        <v>23</v>
      </c>
      <c r="IMJ56" s="320" t="s">
        <v>23</v>
      </c>
      <c r="IMK56" s="320" t="s">
        <v>23</v>
      </c>
      <c r="IML56" s="320" t="s">
        <v>23</v>
      </c>
      <c r="IMM56" s="320" t="s">
        <v>23</v>
      </c>
      <c r="IMN56" s="320" t="s">
        <v>23</v>
      </c>
      <c r="IMO56" s="320" t="s">
        <v>23</v>
      </c>
      <c r="IMP56" s="320" t="s">
        <v>23</v>
      </c>
      <c r="IMQ56" s="320" t="s">
        <v>23</v>
      </c>
      <c r="IMR56" s="320" t="s">
        <v>23</v>
      </c>
      <c r="IMS56" s="320" t="s">
        <v>23</v>
      </c>
      <c r="IMT56" s="320" t="s">
        <v>23</v>
      </c>
      <c r="IMU56" s="320" t="s">
        <v>23</v>
      </c>
      <c r="IMV56" s="320" t="s">
        <v>23</v>
      </c>
      <c r="IMW56" s="320" t="s">
        <v>23</v>
      </c>
      <c r="IMX56" s="320" t="s">
        <v>23</v>
      </c>
      <c r="IMY56" s="320" t="s">
        <v>23</v>
      </c>
      <c r="IMZ56" s="320" t="s">
        <v>23</v>
      </c>
      <c r="INA56" s="320" t="s">
        <v>23</v>
      </c>
      <c r="INB56" s="320" t="s">
        <v>23</v>
      </c>
      <c r="INC56" s="320" t="s">
        <v>23</v>
      </c>
      <c r="IND56" s="320" t="s">
        <v>23</v>
      </c>
      <c r="INE56" s="320" t="s">
        <v>23</v>
      </c>
      <c r="INF56" s="320" t="s">
        <v>23</v>
      </c>
      <c r="ING56" s="320" t="s">
        <v>23</v>
      </c>
      <c r="INH56" s="320" t="s">
        <v>23</v>
      </c>
      <c r="INI56" s="320" t="s">
        <v>23</v>
      </c>
      <c r="INJ56" s="320" t="s">
        <v>23</v>
      </c>
      <c r="INK56" s="320" t="s">
        <v>23</v>
      </c>
      <c r="INL56" s="320" t="s">
        <v>23</v>
      </c>
      <c r="INM56" s="320" t="s">
        <v>23</v>
      </c>
      <c r="INN56" s="320" t="s">
        <v>23</v>
      </c>
      <c r="INO56" s="320" t="s">
        <v>23</v>
      </c>
      <c r="INP56" s="320" t="s">
        <v>23</v>
      </c>
      <c r="INQ56" s="320" t="s">
        <v>23</v>
      </c>
      <c r="INR56" s="320" t="s">
        <v>23</v>
      </c>
      <c r="INS56" s="320" t="s">
        <v>23</v>
      </c>
      <c r="INT56" s="320" t="s">
        <v>23</v>
      </c>
      <c r="INU56" s="320" t="s">
        <v>23</v>
      </c>
      <c r="INV56" s="320" t="s">
        <v>23</v>
      </c>
      <c r="INW56" s="320" t="s">
        <v>23</v>
      </c>
      <c r="INX56" s="320" t="s">
        <v>23</v>
      </c>
      <c r="INY56" s="320" t="s">
        <v>23</v>
      </c>
      <c r="INZ56" s="320" t="s">
        <v>23</v>
      </c>
      <c r="IOA56" s="320" t="s">
        <v>23</v>
      </c>
      <c r="IOB56" s="320" t="s">
        <v>23</v>
      </c>
      <c r="IOC56" s="320" t="s">
        <v>23</v>
      </c>
      <c r="IOD56" s="320" t="s">
        <v>23</v>
      </c>
      <c r="IOE56" s="320" t="s">
        <v>23</v>
      </c>
      <c r="IOF56" s="320" t="s">
        <v>23</v>
      </c>
      <c r="IOG56" s="320" t="s">
        <v>23</v>
      </c>
      <c r="IOH56" s="320" t="s">
        <v>23</v>
      </c>
      <c r="IOI56" s="320" t="s">
        <v>23</v>
      </c>
      <c r="IOJ56" s="320" t="s">
        <v>23</v>
      </c>
      <c r="IOK56" s="320" t="s">
        <v>23</v>
      </c>
      <c r="IOL56" s="320" t="s">
        <v>23</v>
      </c>
      <c r="IOM56" s="320" t="s">
        <v>23</v>
      </c>
      <c r="ION56" s="320" t="s">
        <v>23</v>
      </c>
      <c r="IOO56" s="320" t="s">
        <v>23</v>
      </c>
      <c r="IOP56" s="320" t="s">
        <v>23</v>
      </c>
      <c r="IOQ56" s="320" t="s">
        <v>23</v>
      </c>
      <c r="IOR56" s="320" t="s">
        <v>23</v>
      </c>
      <c r="IOS56" s="320" t="s">
        <v>23</v>
      </c>
      <c r="IOT56" s="320" t="s">
        <v>23</v>
      </c>
      <c r="IOU56" s="320" t="s">
        <v>23</v>
      </c>
      <c r="IOV56" s="320" t="s">
        <v>23</v>
      </c>
      <c r="IOW56" s="320" t="s">
        <v>23</v>
      </c>
      <c r="IOX56" s="320" t="s">
        <v>23</v>
      </c>
      <c r="IOY56" s="320" t="s">
        <v>23</v>
      </c>
      <c r="IOZ56" s="320" t="s">
        <v>23</v>
      </c>
      <c r="IPA56" s="320" t="s">
        <v>23</v>
      </c>
      <c r="IPB56" s="320" t="s">
        <v>23</v>
      </c>
      <c r="IPC56" s="320" t="s">
        <v>23</v>
      </c>
      <c r="IPD56" s="320" t="s">
        <v>23</v>
      </c>
      <c r="IPE56" s="320" t="s">
        <v>23</v>
      </c>
      <c r="IPF56" s="320" t="s">
        <v>23</v>
      </c>
      <c r="IPG56" s="320" t="s">
        <v>23</v>
      </c>
      <c r="IPH56" s="320" t="s">
        <v>23</v>
      </c>
      <c r="IPI56" s="320" t="s">
        <v>23</v>
      </c>
      <c r="IPJ56" s="320" t="s">
        <v>23</v>
      </c>
      <c r="IPK56" s="320" t="s">
        <v>23</v>
      </c>
      <c r="IPL56" s="320" t="s">
        <v>23</v>
      </c>
      <c r="IPM56" s="320" t="s">
        <v>23</v>
      </c>
      <c r="IPN56" s="320" t="s">
        <v>23</v>
      </c>
      <c r="IPO56" s="320" t="s">
        <v>23</v>
      </c>
      <c r="IPP56" s="320" t="s">
        <v>23</v>
      </c>
      <c r="IPQ56" s="320" t="s">
        <v>23</v>
      </c>
      <c r="IPR56" s="320" t="s">
        <v>23</v>
      </c>
      <c r="IPS56" s="320" t="s">
        <v>23</v>
      </c>
      <c r="IPT56" s="320" t="s">
        <v>23</v>
      </c>
      <c r="IPU56" s="320" t="s">
        <v>23</v>
      </c>
      <c r="IPV56" s="320" t="s">
        <v>23</v>
      </c>
      <c r="IPW56" s="320" t="s">
        <v>23</v>
      </c>
      <c r="IPX56" s="320" t="s">
        <v>23</v>
      </c>
      <c r="IPY56" s="320" t="s">
        <v>23</v>
      </c>
      <c r="IPZ56" s="320" t="s">
        <v>23</v>
      </c>
      <c r="IQA56" s="320" t="s">
        <v>23</v>
      </c>
      <c r="IQB56" s="320" t="s">
        <v>23</v>
      </c>
      <c r="IQC56" s="320" t="s">
        <v>23</v>
      </c>
      <c r="IQD56" s="320" t="s">
        <v>23</v>
      </c>
      <c r="IQE56" s="320" t="s">
        <v>23</v>
      </c>
      <c r="IQF56" s="320" t="s">
        <v>23</v>
      </c>
      <c r="IQG56" s="320" t="s">
        <v>23</v>
      </c>
      <c r="IQH56" s="320" t="s">
        <v>23</v>
      </c>
      <c r="IQI56" s="320" t="s">
        <v>23</v>
      </c>
      <c r="IQJ56" s="320" t="s">
        <v>23</v>
      </c>
      <c r="IQK56" s="320" t="s">
        <v>23</v>
      </c>
      <c r="IQL56" s="320" t="s">
        <v>23</v>
      </c>
      <c r="IQM56" s="320" t="s">
        <v>23</v>
      </c>
      <c r="IQN56" s="320" t="s">
        <v>23</v>
      </c>
      <c r="IQO56" s="320" t="s">
        <v>23</v>
      </c>
      <c r="IQP56" s="320" t="s">
        <v>23</v>
      </c>
      <c r="IQQ56" s="320" t="s">
        <v>23</v>
      </c>
      <c r="IQR56" s="320" t="s">
        <v>23</v>
      </c>
      <c r="IQS56" s="320" t="s">
        <v>23</v>
      </c>
      <c r="IQT56" s="320" t="s">
        <v>23</v>
      </c>
      <c r="IQU56" s="320" t="s">
        <v>23</v>
      </c>
      <c r="IQV56" s="320" t="s">
        <v>23</v>
      </c>
      <c r="IQW56" s="320" t="s">
        <v>23</v>
      </c>
      <c r="IQX56" s="320" t="s">
        <v>23</v>
      </c>
      <c r="IQY56" s="320" t="s">
        <v>23</v>
      </c>
      <c r="IQZ56" s="320" t="s">
        <v>23</v>
      </c>
      <c r="IRA56" s="320" t="s">
        <v>23</v>
      </c>
      <c r="IRB56" s="320" t="s">
        <v>23</v>
      </c>
      <c r="IRC56" s="320" t="s">
        <v>23</v>
      </c>
      <c r="IRD56" s="320" t="s">
        <v>23</v>
      </c>
      <c r="IRE56" s="320" t="s">
        <v>23</v>
      </c>
      <c r="IRF56" s="320" t="s">
        <v>23</v>
      </c>
      <c r="IRG56" s="320" t="s">
        <v>23</v>
      </c>
      <c r="IRH56" s="320" t="s">
        <v>23</v>
      </c>
      <c r="IRI56" s="320" t="s">
        <v>23</v>
      </c>
      <c r="IRJ56" s="320" t="s">
        <v>23</v>
      </c>
      <c r="IRK56" s="320" t="s">
        <v>23</v>
      </c>
      <c r="IRL56" s="320" t="s">
        <v>23</v>
      </c>
      <c r="IRM56" s="320" t="s">
        <v>23</v>
      </c>
      <c r="IRN56" s="320" t="s">
        <v>23</v>
      </c>
      <c r="IRO56" s="320" t="s">
        <v>23</v>
      </c>
      <c r="IRP56" s="320" t="s">
        <v>23</v>
      </c>
      <c r="IRQ56" s="320" t="s">
        <v>23</v>
      </c>
      <c r="IRR56" s="320" t="s">
        <v>23</v>
      </c>
      <c r="IRS56" s="320" t="s">
        <v>23</v>
      </c>
      <c r="IRT56" s="320" t="s">
        <v>23</v>
      </c>
      <c r="IRU56" s="320" t="s">
        <v>23</v>
      </c>
      <c r="IRV56" s="320" t="s">
        <v>23</v>
      </c>
      <c r="IRW56" s="320" t="s">
        <v>23</v>
      </c>
      <c r="IRX56" s="320" t="s">
        <v>23</v>
      </c>
      <c r="IRY56" s="320" t="s">
        <v>23</v>
      </c>
      <c r="IRZ56" s="320" t="s">
        <v>23</v>
      </c>
      <c r="ISA56" s="320" t="s">
        <v>23</v>
      </c>
      <c r="ISB56" s="320" t="s">
        <v>23</v>
      </c>
      <c r="ISC56" s="320" t="s">
        <v>23</v>
      </c>
      <c r="ISD56" s="320" t="s">
        <v>23</v>
      </c>
      <c r="ISE56" s="320" t="s">
        <v>23</v>
      </c>
      <c r="ISF56" s="320" t="s">
        <v>23</v>
      </c>
      <c r="ISG56" s="320" t="s">
        <v>23</v>
      </c>
      <c r="ISH56" s="320" t="s">
        <v>23</v>
      </c>
      <c r="ISI56" s="320" t="s">
        <v>23</v>
      </c>
      <c r="ISJ56" s="320" t="s">
        <v>23</v>
      </c>
      <c r="ISK56" s="320" t="s">
        <v>23</v>
      </c>
      <c r="ISL56" s="320" t="s">
        <v>23</v>
      </c>
      <c r="ISM56" s="320" t="s">
        <v>23</v>
      </c>
      <c r="ISN56" s="320" t="s">
        <v>23</v>
      </c>
      <c r="ISO56" s="320" t="s">
        <v>23</v>
      </c>
      <c r="ISP56" s="320" t="s">
        <v>23</v>
      </c>
      <c r="ISQ56" s="320" t="s">
        <v>23</v>
      </c>
      <c r="ISR56" s="320" t="s">
        <v>23</v>
      </c>
      <c r="ISS56" s="320" t="s">
        <v>23</v>
      </c>
      <c r="IST56" s="320" t="s">
        <v>23</v>
      </c>
      <c r="ISU56" s="320" t="s">
        <v>23</v>
      </c>
      <c r="ISV56" s="320" t="s">
        <v>23</v>
      </c>
      <c r="ISW56" s="320" t="s">
        <v>23</v>
      </c>
      <c r="ISX56" s="320" t="s">
        <v>23</v>
      </c>
      <c r="ISY56" s="320" t="s">
        <v>23</v>
      </c>
      <c r="ISZ56" s="320" t="s">
        <v>23</v>
      </c>
      <c r="ITA56" s="320" t="s">
        <v>23</v>
      </c>
      <c r="ITB56" s="320" t="s">
        <v>23</v>
      </c>
      <c r="ITC56" s="320" t="s">
        <v>23</v>
      </c>
      <c r="ITD56" s="320" t="s">
        <v>23</v>
      </c>
      <c r="ITE56" s="320" t="s">
        <v>23</v>
      </c>
      <c r="ITF56" s="320" t="s">
        <v>23</v>
      </c>
      <c r="ITG56" s="320" t="s">
        <v>23</v>
      </c>
      <c r="ITH56" s="320" t="s">
        <v>23</v>
      </c>
      <c r="ITI56" s="320" t="s">
        <v>23</v>
      </c>
      <c r="ITJ56" s="320" t="s">
        <v>23</v>
      </c>
      <c r="ITK56" s="320" t="s">
        <v>23</v>
      </c>
      <c r="ITL56" s="320" t="s">
        <v>23</v>
      </c>
      <c r="ITM56" s="320" t="s">
        <v>23</v>
      </c>
      <c r="ITN56" s="320" t="s">
        <v>23</v>
      </c>
      <c r="ITO56" s="320" t="s">
        <v>23</v>
      </c>
      <c r="ITP56" s="320" t="s">
        <v>23</v>
      </c>
      <c r="ITQ56" s="320" t="s">
        <v>23</v>
      </c>
      <c r="ITR56" s="320" t="s">
        <v>23</v>
      </c>
      <c r="ITS56" s="320" t="s">
        <v>23</v>
      </c>
      <c r="ITT56" s="320" t="s">
        <v>23</v>
      </c>
      <c r="ITU56" s="320" t="s">
        <v>23</v>
      </c>
      <c r="ITV56" s="320" t="s">
        <v>23</v>
      </c>
      <c r="ITW56" s="320" t="s">
        <v>23</v>
      </c>
      <c r="ITX56" s="320" t="s">
        <v>23</v>
      </c>
      <c r="ITY56" s="320" t="s">
        <v>23</v>
      </c>
      <c r="ITZ56" s="320" t="s">
        <v>23</v>
      </c>
      <c r="IUA56" s="320" t="s">
        <v>23</v>
      </c>
      <c r="IUB56" s="320" t="s">
        <v>23</v>
      </c>
      <c r="IUC56" s="320" t="s">
        <v>23</v>
      </c>
      <c r="IUD56" s="320" t="s">
        <v>23</v>
      </c>
      <c r="IUE56" s="320" t="s">
        <v>23</v>
      </c>
      <c r="IUF56" s="320" t="s">
        <v>23</v>
      </c>
      <c r="IUG56" s="320" t="s">
        <v>23</v>
      </c>
      <c r="IUH56" s="320" t="s">
        <v>23</v>
      </c>
      <c r="IUI56" s="320" t="s">
        <v>23</v>
      </c>
      <c r="IUJ56" s="320" t="s">
        <v>23</v>
      </c>
      <c r="IUK56" s="320" t="s">
        <v>23</v>
      </c>
      <c r="IUL56" s="320" t="s">
        <v>23</v>
      </c>
      <c r="IUM56" s="320" t="s">
        <v>23</v>
      </c>
      <c r="IUN56" s="320" t="s">
        <v>23</v>
      </c>
      <c r="IUO56" s="320" t="s">
        <v>23</v>
      </c>
      <c r="IUP56" s="320" t="s">
        <v>23</v>
      </c>
      <c r="IUQ56" s="320" t="s">
        <v>23</v>
      </c>
      <c r="IUR56" s="320" t="s">
        <v>23</v>
      </c>
      <c r="IUS56" s="320" t="s">
        <v>23</v>
      </c>
      <c r="IUT56" s="320" t="s">
        <v>23</v>
      </c>
      <c r="IUU56" s="320" t="s">
        <v>23</v>
      </c>
      <c r="IUV56" s="320" t="s">
        <v>23</v>
      </c>
      <c r="IUW56" s="320" t="s">
        <v>23</v>
      </c>
      <c r="IUX56" s="320" t="s">
        <v>23</v>
      </c>
      <c r="IUY56" s="320" t="s">
        <v>23</v>
      </c>
      <c r="IUZ56" s="320" t="s">
        <v>23</v>
      </c>
      <c r="IVA56" s="320" t="s">
        <v>23</v>
      </c>
      <c r="IVB56" s="320" t="s">
        <v>23</v>
      </c>
      <c r="IVC56" s="320" t="s">
        <v>23</v>
      </c>
      <c r="IVD56" s="320" t="s">
        <v>23</v>
      </c>
      <c r="IVE56" s="320" t="s">
        <v>23</v>
      </c>
      <c r="IVF56" s="320" t="s">
        <v>23</v>
      </c>
      <c r="IVG56" s="320" t="s">
        <v>23</v>
      </c>
      <c r="IVH56" s="320" t="s">
        <v>23</v>
      </c>
      <c r="IVI56" s="320" t="s">
        <v>23</v>
      </c>
      <c r="IVJ56" s="320" t="s">
        <v>23</v>
      </c>
      <c r="IVK56" s="320" t="s">
        <v>23</v>
      </c>
      <c r="IVL56" s="320" t="s">
        <v>23</v>
      </c>
      <c r="IVM56" s="320" t="s">
        <v>23</v>
      </c>
      <c r="IVN56" s="320" t="s">
        <v>23</v>
      </c>
      <c r="IVO56" s="320" t="s">
        <v>23</v>
      </c>
      <c r="IVP56" s="320" t="s">
        <v>23</v>
      </c>
      <c r="IVQ56" s="320" t="s">
        <v>23</v>
      </c>
      <c r="IVR56" s="320" t="s">
        <v>23</v>
      </c>
      <c r="IVS56" s="320" t="s">
        <v>23</v>
      </c>
      <c r="IVT56" s="320" t="s">
        <v>23</v>
      </c>
      <c r="IVU56" s="320" t="s">
        <v>23</v>
      </c>
      <c r="IVV56" s="320" t="s">
        <v>23</v>
      </c>
      <c r="IVW56" s="320" t="s">
        <v>23</v>
      </c>
      <c r="IVX56" s="320" t="s">
        <v>23</v>
      </c>
      <c r="IVY56" s="320" t="s">
        <v>23</v>
      </c>
      <c r="IVZ56" s="320" t="s">
        <v>23</v>
      </c>
      <c r="IWA56" s="320" t="s">
        <v>23</v>
      </c>
      <c r="IWB56" s="320" t="s">
        <v>23</v>
      </c>
      <c r="IWC56" s="320" t="s">
        <v>23</v>
      </c>
      <c r="IWD56" s="320" t="s">
        <v>23</v>
      </c>
      <c r="IWE56" s="320" t="s">
        <v>23</v>
      </c>
      <c r="IWF56" s="320" t="s">
        <v>23</v>
      </c>
      <c r="IWG56" s="320" t="s">
        <v>23</v>
      </c>
      <c r="IWH56" s="320" t="s">
        <v>23</v>
      </c>
      <c r="IWI56" s="320" t="s">
        <v>23</v>
      </c>
      <c r="IWJ56" s="320" t="s">
        <v>23</v>
      </c>
      <c r="IWK56" s="320" t="s">
        <v>23</v>
      </c>
      <c r="IWL56" s="320" t="s">
        <v>23</v>
      </c>
      <c r="IWM56" s="320" t="s">
        <v>23</v>
      </c>
      <c r="IWN56" s="320" t="s">
        <v>23</v>
      </c>
      <c r="IWO56" s="320" t="s">
        <v>23</v>
      </c>
      <c r="IWP56" s="320" t="s">
        <v>23</v>
      </c>
      <c r="IWQ56" s="320" t="s">
        <v>23</v>
      </c>
      <c r="IWR56" s="320" t="s">
        <v>23</v>
      </c>
      <c r="IWS56" s="320" t="s">
        <v>23</v>
      </c>
      <c r="IWT56" s="320" t="s">
        <v>23</v>
      </c>
      <c r="IWU56" s="320" t="s">
        <v>23</v>
      </c>
      <c r="IWV56" s="320" t="s">
        <v>23</v>
      </c>
      <c r="IWW56" s="320" t="s">
        <v>23</v>
      </c>
      <c r="IWX56" s="320" t="s">
        <v>23</v>
      </c>
      <c r="IWY56" s="320" t="s">
        <v>23</v>
      </c>
      <c r="IWZ56" s="320" t="s">
        <v>23</v>
      </c>
      <c r="IXA56" s="320" t="s">
        <v>23</v>
      </c>
      <c r="IXB56" s="320" t="s">
        <v>23</v>
      </c>
      <c r="IXC56" s="320" t="s">
        <v>23</v>
      </c>
      <c r="IXD56" s="320" t="s">
        <v>23</v>
      </c>
      <c r="IXE56" s="320" t="s">
        <v>23</v>
      </c>
      <c r="IXF56" s="320" t="s">
        <v>23</v>
      </c>
      <c r="IXG56" s="320" t="s">
        <v>23</v>
      </c>
      <c r="IXH56" s="320" t="s">
        <v>23</v>
      </c>
      <c r="IXI56" s="320" t="s">
        <v>23</v>
      </c>
      <c r="IXJ56" s="320" t="s">
        <v>23</v>
      </c>
      <c r="IXK56" s="320" t="s">
        <v>23</v>
      </c>
      <c r="IXL56" s="320" t="s">
        <v>23</v>
      </c>
      <c r="IXM56" s="320" t="s">
        <v>23</v>
      </c>
      <c r="IXN56" s="320" t="s">
        <v>23</v>
      </c>
      <c r="IXO56" s="320" t="s">
        <v>23</v>
      </c>
      <c r="IXP56" s="320" t="s">
        <v>23</v>
      </c>
      <c r="IXQ56" s="320" t="s">
        <v>23</v>
      </c>
      <c r="IXR56" s="320" t="s">
        <v>23</v>
      </c>
      <c r="IXS56" s="320" t="s">
        <v>23</v>
      </c>
      <c r="IXT56" s="320" t="s">
        <v>23</v>
      </c>
      <c r="IXU56" s="320" t="s">
        <v>23</v>
      </c>
      <c r="IXV56" s="320" t="s">
        <v>23</v>
      </c>
      <c r="IXW56" s="320" t="s">
        <v>23</v>
      </c>
      <c r="IXX56" s="320" t="s">
        <v>23</v>
      </c>
      <c r="IXY56" s="320" t="s">
        <v>23</v>
      </c>
      <c r="IXZ56" s="320" t="s">
        <v>23</v>
      </c>
      <c r="IYA56" s="320" t="s">
        <v>23</v>
      </c>
      <c r="IYB56" s="320" t="s">
        <v>23</v>
      </c>
      <c r="IYC56" s="320" t="s">
        <v>23</v>
      </c>
      <c r="IYD56" s="320" t="s">
        <v>23</v>
      </c>
      <c r="IYE56" s="320" t="s">
        <v>23</v>
      </c>
      <c r="IYF56" s="320" t="s">
        <v>23</v>
      </c>
      <c r="IYG56" s="320" t="s">
        <v>23</v>
      </c>
      <c r="IYH56" s="320" t="s">
        <v>23</v>
      </c>
      <c r="IYI56" s="320" t="s">
        <v>23</v>
      </c>
      <c r="IYJ56" s="320" t="s">
        <v>23</v>
      </c>
      <c r="IYK56" s="320" t="s">
        <v>23</v>
      </c>
      <c r="IYL56" s="320" t="s">
        <v>23</v>
      </c>
      <c r="IYM56" s="320" t="s">
        <v>23</v>
      </c>
      <c r="IYN56" s="320" t="s">
        <v>23</v>
      </c>
      <c r="IYO56" s="320" t="s">
        <v>23</v>
      </c>
      <c r="IYP56" s="320" t="s">
        <v>23</v>
      </c>
      <c r="IYQ56" s="320" t="s">
        <v>23</v>
      </c>
      <c r="IYR56" s="320" t="s">
        <v>23</v>
      </c>
      <c r="IYS56" s="320" t="s">
        <v>23</v>
      </c>
      <c r="IYT56" s="320" t="s">
        <v>23</v>
      </c>
      <c r="IYU56" s="320" t="s">
        <v>23</v>
      </c>
      <c r="IYV56" s="320" t="s">
        <v>23</v>
      </c>
      <c r="IYW56" s="320" t="s">
        <v>23</v>
      </c>
      <c r="IYX56" s="320" t="s">
        <v>23</v>
      </c>
      <c r="IYY56" s="320" t="s">
        <v>23</v>
      </c>
      <c r="IYZ56" s="320" t="s">
        <v>23</v>
      </c>
      <c r="IZA56" s="320" t="s">
        <v>23</v>
      </c>
      <c r="IZB56" s="320" t="s">
        <v>23</v>
      </c>
      <c r="IZC56" s="320" t="s">
        <v>23</v>
      </c>
      <c r="IZD56" s="320" t="s">
        <v>23</v>
      </c>
      <c r="IZE56" s="320" t="s">
        <v>23</v>
      </c>
      <c r="IZF56" s="320" t="s">
        <v>23</v>
      </c>
      <c r="IZG56" s="320" t="s">
        <v>23</v>
      </c>
      <c r="IZH56" s="320" t="s">
        <v>23</v>
      </c>
      <c r="IZI56" s="320" t="s">
        <v>23</v>
      </c>
      <c r="IZJ56" s="320" t="s">
        <v>23</v>
      </c>
      <c r="IZK56" s="320" t="s">
        <v>23</v>
      </c>
      <c r="IZL56" s="320" t="s">
        <v>23</v>
      </c>
      <c r="IZM56" s="320" t="s">
        <v>23</v>
      </c>
      <c r="IZN56" s="320" t="s">
        <v>23</v>
      </c>
      <c r="IZO56" s="320" t="s">
        <v>23</v>
      </c>
      <c r="IZP56" s="320" t="s">
        <v>23</v>
      </c>
      <c r="IZQ56" s="320" t="s">
        <v>23</v>
      </c>
      <c r="IZR56" s="320" t="s">
        <v>23</v>
      </c>
      <c r="IZS56" s="320" t="s">
        <v>23</v>
      </c>
      <c r="IZT56" s="320" t="s">
        <v>23</v>
      </c>
      <c r="IZU56" s="320" t="s">
        <v>23</v>
      </c>
      <c r="IZV56" s="320" t="s">
        <v>23</v>
      </c>
      <c r="IZW56" s="320" t="s">
        <v>23</v>
      </c>
      <c r="IZX56" s="320" t="s">
        <v>23</v>
      </c>
      <c r="IZY56" s="320" t="s">
        <v>23</v>
      </c>
      <c r="IZZ56" s="320" t="s">
        <v>23</v>
      </c>
      <c r="JAA56" s="320" t="s">
        <v>23</v>
      </c>
      <c r="JAB56" s="320" t="s">
        <v>23</v>
      </c>
      <c r="JAC56" s="320" t="s">
        <v>23</v>
      </c>
      <c r="JAD56" s="320" t="s">
        <v>23</v>
      </c>
      <c r="JAE56" s="320" t="s">
        <v>23</v>
      </c>
      <c r="JAF56" s="320" t="s">
        <v>23</v>
      </c>
      <c r="JAG56" s="320" t="s">
        <v>23</v>
      </c>
      <c r="JAH56" s="320" t="s">
        <v>23</v>
      </c>
      <c r="JAI56" s="320" t="s">
        <v>23</v>
      </c>
      <c r="JAJ56" s="320" t="s">
        <v>23</v>
      </c>
      <c r="JAK56" s="320" t="s">
        <v>23</v>
      </c>
      <c r="JAL56" s="320" t="s">
        <v>23</v>
      </c>
      <c r="JAM56" s="320" t="s">
        <v>23</v>
      </c>
      <c r="JAN56" s="320" t="s">
        <v>23</v>
      </c>
      <c r="JAO56" s="320" t="s">
        <v>23</v>
      </c>
      <c r="JAP56" s="320" t="s">
        <v>23</v>
      </c>
      <c r="JAQ56" s="320" t="s">
        <v>23</v>
      </c>
      <c r="JAR56" s="320" t="s">
        <v>23</v>
      </c>
      <c r="JAS56" s="320" t="s">
        <v>23</v>
      </c>
      <c r="JAT56" s="320" t="s">
        <v>23</v>
      </c>
      <c r="JAU56" s="320" t="s">
        <v>23</v>
      </c>
      <c r="JAV56" s="320" t="s">
        <v>23</v>
      </c>
      <c r="JAW56" s="320" t="s">
        <v>23</v>
      </c>
      <c r="JAX56" s="320" t="s">
        <v>23</v>
      </c>
      <c r="JAY56" s="320" t="s">
        <v>23</v>
      </c>
      <c r="JAZ56" s="320" t="s">
        <v>23</v>
      </c>
      <c r="JBA56" s="320" t="s">
        <v>23</v>
      </c>
      <c r="JBB56" s="320" t="s">
        <v>23</v>
      </c>
      <c r="JBC56" s="320" t="s">
        <v>23</v>
      </c>
      <c r="JBD56" s="320" t="s">
        <v>23</v>
      </c>
      <c r="JBE56" s="320" t="s">
        <v>23</v>
      </c>
      <c r="JBF56" s="320" t="s">
        <v>23</v>
      </c>
      <c r="JBG56" s="320" t="s">
        <v>23</v>
      </c>
      <c r="JBH56" s="320" t="s">
        <v>23</v>
      </c>
      <c r="JBI56" s="320" t="s">
        <v>23</v>
      </c>
      <c r="JBJ56" s="320" t="s">
        <v>23</v>
      </c>
      <c r="JBK56" s="320" t="s">
        <v>23</v>
      </c>
      <c r="JBL56" s="320" t="s">
        <v>23</v>
      </c>
      <c r="JBM56" s="320" t="s">
        <v>23</v>
      </c>
      <c r="JBN56" s="320" t="s">
        <v>23</v>
      </c>
      <c r="JBO56" s="320" t="s">
        <v>23</v>
      </c>
      <c r="JBP56" s="320" t="s">
        <v>23</v>
      </c>
      <c r="JBQ56" s="320" t="s">
        <v>23</v>
      </c>
      <c r="JBR56" s="320" t="s">
        <v>23</v>
      </c>
      <c r="JBS56" s="320" t="s">
        <v>23</v>
      </c>
      <c r="JBT56" s="320" t="s">
        <v>23</v>
      </c>
      <c r="JBU56" s="320" t="s">
        <v>23</v>
      </c>
      <c r="JBV56" s="320" t="s">
        <v>23</v>
      </c>
      <c r="JBW56" s="320" t="s">
        <v>23</v>
      </c>
      <c r="JBX56" s="320" t="s">
        <v>23</v>
      </c>
      <c r="JBY56" s="320" t="s">
        <v>23</v>
      </c>
      <c r="JBZ56" s="320" t="s">
        <v>23</v>
      </c>
      <c r="JCA56" s="320" t="s">
        <v>23</v>
      </c>
      <c r="JCB56" s="320" t="s">
        <v>23</v>
      </c>
      <c r="JCC56" s="320" t="s">
        <v>23</v>
      </c>
      <c r="JCD56" s="320" t="s">
        <v>23</v>
      </c>
      <c r="JCE56" s="320" t="s">
        <v>23</v>
      </c>
      <c r="JCF56" s="320" t="s">
        <v>23</v>
      </c>
      <c r="JCG56" s="320" t="s">
        <v>23</v>
      </c>
      <c r="JCH56" s="320" t="s">
        <v>23</v>
      </c>
      <c r="JCI56" s="320" t="s">
        <v>23</v>
      </c>
      <c r="JCJ56" s="320" t="s">
        <v>23</v>
      </c>
      <c r="JCK56" s="320" t="s">
        <v>23</v>
      </c>
      <c r="JCL56" s="320" t="s">
        <v>23</v>
      </c>
      <c r="JCM56" s="320" t="s">
        <v>23</v>
      </c>
      <c r="JCN56" s="320" t="s">
        <v>23</v>
      </c>
      <c r="JCO56" s="320" t="s">
        <v>23</v>
      </c>
      <c r="JCP56" s="320" t="s">
        <v>23</v>
      </c>
      <c r="JCQ56" s="320" t="s">
        <v>23</v>
      </c>
      <c r="JCR56" s="320" t="s">
        <v>23</v>
      </c>
      <c r="JCS56" s="320" t="s">
        <v>23</v>
      </c>
      <c r="JCT56" s="320" t="s">
        <v>23</v>
      </c>
      <c r="JCU56" s="320" t="s">
        <v>23</v>
      </c>
      <c r="JCV56" s="320" t="s">
        <v>23</v>
      </c>
      <c r="JCW56" s="320" t="s">
        <v>23</v>
      </c>
      <c r="JCX56" s="320" t="s">
        <v>23</v>
      </c>
      <c r="JCY56" s="320" t="s">
        <v>23</v>
      </c>
      <c r="JCZ56" s="320" t="s">
        <v>23</v>
      </c>
      <c r="JDA56" s="320" t="s">
        <v>23</v>
      </c>
      <c r="JDB56" s="320" t="s">
        <v>23</v>
      </c>
      <c r="JDC56" s="320" t="s">
        <v>23</v>
      </c>
      <c r="JDD56" s="320" t="s">
        <v>23</v>
      </c>
      <c r="JDE56" s="320" t="s">
        <v>23</v>
      </c>
      <c r="JDF56" s="320" t="s">
        <v>23</v>
      </c>
      <c r="JDG56" s="320" t="s">
        <v>23</v>
      </c>
      <c r="JDH56" s="320" t="s">
        <v>23</v>
      </c>
      <c r="JDI56" s="320" t="s">
        <v>23</v>
      </c>
      <c r="JDJ56" s="320" t="s">
        <v>23</v>
      </c>
      <c r="JDK56" s="320" t="s">
        <v>23</v>
      </c>
      <c r="JDL56" s="320" t="s">
        <v>23</v>
      </c>
      <c r="JDM56" s="320" t="s">
        <v>23</v>
      </c>
      <c r="JDN56" s="320" t="s">
        <v>23</v>
      </c>
      <c r="JDO56" s="320" t="s">
        <v>23</v>
      </c>
      <c r="JDP56" s="320" t="s">
        <v>23</v>
      </c>
      <c r="JDQ56" s="320" t="s">
        <v>23</v>
      </c>
      <c r="JDR56" s="320" t="s">
        <v>23</v>
      </c>
      <c r="JDS56" s="320" t="s">
        <v>23</v>
      </c>
      <c r="JDT56" s="320" t="s">
        <v>23</v>
      </c>
      <c r="JDU56" s="320" t="s">
        <v>23</v>
      </c>
      <c r="JDV56" s="320" t="s">
        <v>23</v>
      </c>
      <c r="JDW56" s="320" t="s">
        <v>23</v>
      </c>
      <c r="JDX56" s="320" t="s">
        <v>23</v>
      </c>
      <c r="JDY56" s="320" t="s">
        <v>23</v>
      </c>
      <c r="JDZ56" s="320" t="s">
        <v>23</v>
      </c>
      <c r="JEA56" s="320" t="s">
        <v>23</v>
      </c>
      <c r="JEB56" s="320" t="s">
        <v>23</v>
      </c>
      <c r="JEC56" s="320" t="s">
        <v>23</v>
      </c>
      <c r="JED56" s="320" t="s">
        <v>23</v>
      </c>
      <c r="JEE56" s="320" t="s">
        <v>23</v>
      </c>
      <c r="JEF56" s="320" t="s">
        <v>23</v>
      </c>
      <c r="JEG56" s="320" t="s">
        <v>23</v>
      </c>
      <c r="JEH56" s="320" t="s">
        <v>23</v>
      </c>
      <c r="JEI56" s="320" t="s">
        <v>23</v>
      </c>
      <c r="JEJ56" s="320" t="s">
        <v>23</v>
      </c>
      <c r="JEK56" s="320" t="s">
        <v>23</v>
      </c>
      <c r="JEL56" s="320" t="s">
        <v>23</v>
      </c>
      <c r="JEM56" s="320" t="s">
        <v>23</v>
      </c>
      <c r="JEN56" s="320" t="s">
        <v>23</v>
      </c>
      <c r="JEO56" s="320" t="s">
        <v>23</v>
      </c>
      <c r="JEP56" s="320" t="s">
        <v>23</v>
      </c>
      <c r="JEQ56" s="320" t="s">
        <v>23</v>
      </c>
      <c r="JER56" s="320" t="s">
        <v>23</v>
      </c>
      <c r="JES56" s="320" t="s">
        <v>23</v>
      </c>
      <c r="JET56" s="320" t="s">
        <v>23</v>
      </c>
      <c r="JEU56" s="320" t="s">
        <v>23</v>
      </c>
      <c r="JEV56" s="320" t="s">
        <v>23</v>
      </c>
      <c r="JEW56" s="320" t="s">
        <v>23</v>
      </c>
      <c r="JEX56" s="320" t="s">
        <v>23</v>
      </c>
      <c r="JEY56" s="320" t="s">
        <v>23</v>
      </c>
      <c r="JEZ56" s="320" t="s">
        <v>23</v>
      </c>
      <c r="JFA56" s="320" t="s">
        <v>23</v>
      </c>
      <c r="JFB56" s="320" t="s">
        <v>23</v>
      </c>
      <c r="JFC56" s="320" t="s">
        <v>23</v>
      </c>
      <c r="JFD56" s="320" t="s">
        <v>23</v>
      </c>
      <c r="JFE56" s="320" t="s">
        <v>23</v>
      </c>
      <c r="JFF56" s="320" t="s">
        <v>23</v>
      </c>
      <c r="JFG56" s="320" t="s">
        <v>23</v>
      </c>
      <c r="JFH56" s="320" t="s">
        <v>23</v>
      </c>
      <c r="JFI56" s="320" t="s">
        <v>23</v>
      </c>
      <c r="JFJ56" s="320" t="s">
        <v>23</v>
      </c>
      <c r="JFK56" s="320" t="s">
        <v>23</v>
      </c>
      <c r="JFL56" s="320" t="s">
        <v>23</v>
      </c>
      <c r="JFM56" s="320" t="s">
        <v>23</v>
      </c>
      <c r="JFN56" s="320" t="s">
        <v>23</v>
      </c>
      <c r="JFO56" s="320" t="s">
        <v>23</v>
      </c>
      <c r="JFP56" s="320" t="s">
        <v>23</v>
      </c>
      <c r="JFQ56" s="320" t="s">
        <v>23</v>
      </c>
      <c r="JFR56" s="320" t="s">
        <v>23</v>
      </c>
      <c r="JFS56" s="320" t="s">
        <v>23</v>
      </c>
      <c r="JFT56" s="320" t="s">
        <v>23</v>
      </c>
      <c r="JFU56" s="320" t="s">
        <v>23</v>
      </c>
      <c r="JFV56" s="320" t="s">
        <v>23</v>
      </c>
      <c r="JFW56" s="320" t="s">
        <v>23</v>
      </c>
      <c r="JFX56" s="320" t="s">
        <v>23</v>
      </c>
      <c r="JFY56" s="320" t="s">
        <v>23</v>
      </c>
      <c r="JFZ56" s="320" t="s">
        <v>23</v>
      </c>
      <c r="JGA56" s="320" t="s">
        <v>23</v>
      </c>
      <c r="JGB56" s="320" t="s">
        <v>23</v>
      </c>
      <c r="JGC56" s="320" t="s">
        <v>23</v>
      </c>
      <c r="JGD56" s="320" t="s">
        <v>23</v>
      </c>
      <c r="JGE56" s="320" t="s">
        <v>23</v>
      </c>
      <c r="JGF56" s="320" t="s">
        <v>23</v>
      </c>
      <c r="JGG56" s="320" t="s">
        <v>23</v>
      </c>
      <c r="JGH56" s="320" t="s">
        <v>23</v>
      </c>
      <c r="JGI56" s="320" t="s">
        <v>23</v>
      </c>
      <c r="JGJ56" s="320" t="s">
        <v>23</v>
      </c>
      <c r="JGK56" s="320" t="s">
        <v>23</v>
      </c>
      <c r="JGL56" s="320" t="s">
        <v>23</v>
      </c>
      <c r="JGM56" s="320" t="s">
        <v>23</v>
      </c>
      <c r="JGN56" s="320" t="s">
        <v>23</v>
      </c>
      <c r="JGO56" s="320" t="s">
        <v>23</v>
      </c>
      <c r="JGP56" s="320" t="s">
        <v>23</v>
      </c>
      <c r="JGQ56" s="320" t="s">
        <v>23</v>
      </c>
      <c r="JGR56" s="320" t="s">
        <v>23</v>
      </c>
      <c r="JGS56" s="320" t="s">
        <v>23</v>
      </c>
      <c r="JGT56" s="320" t="s">
        <v>23</v>
      </c>
      <c r="JGU56" s="320" t="s">
        <v>23</v>
      </c>
      <c r="JGV56" s="320" t="s">
        <v>23</v>
      </c>
      <c r="JGW56" s="320" t="s">
        <v>23</v>
      </c>
      <c r="JGX56" s="320" t="s">
        <v>23</v>
      </c>
      <c r="JGY56" s="320" t="s">
        <v>23</v>
      </c>
      <c r="JGZ56" s="320" t="s">
        <v>23</v>
      </c>
      <c r="JHA56" s="320" t="s">
        <v>23</v>
      </c>
      <c r="JHB56" s="320" t="s">
        <v>23</v>
      </c>
      <c r="JHC56" s="320" t="s">
        <v>23</v>
      </c>
      <c r="JHD56" s="320" t="s">
        <v>23</v>
      </c>
      <c r="JHE56" s="320" t="s">
        <v>23</v>
      </c>
      <c r="JHF56" s="320" t="s">
        <v>23</v>
      </c>
      <c r="JHG56" s="320" t="s">
        <v>23</v>
      </c>
      <c r="JHH56" s="320" t="s">
        <v>23</v>
      </c>
      <c r="JHI56" s="320" t="s">
        <v>23</v>
      </c>
      <c r="JHJ56" s="320" t="s">
        <v>23</v>
      </c>
      <c r="JHK56" s="320" t="s">
        <v>23</v>
      </c>
      <c r="JHL56" s="320" t="s">
        <v>23</v>
      </c>
      <c r="JHM56" s="320" t="s">
        <v>23</v>
      </c>
      <c r="JHN56" s="320" t="s">
        <v>23</v>
      </c>
      <c r="JHO56" s="320" t="s">
        <v>23</v>
      </c>
      <c r="JHP56" s="320" t="s">
        <v>23</v>
      </c>
      <c r="JHQ56" s="320" t="s">
        <v>23</v>
      </c>
      <c r="JHR56" s="320" t="s">
        <v>23</v>
      </c>
      <c r="JHS56" s="320" t="s">
        <v>23</v>
      </c>
      <c r="JHT56" s="320" t="s">
        <v>23</v>
      </c>
      <c r="JHU56" s="320" t="s">
        <v>23</v>
      </c>
      <c r="JHV56" s="320" t="s">
        <v>23</v>
      </c>
      <c r="JHW56" s="320" t="s">
        <v>23</v>
      </c>
      <c r="JHX56" s="320" t="s">
        <v>23</v>
      </c>
      <c r="JHY56" s="320" t="s">
        <v>23</v>
      </c>
      <c r="JHZ56" s="320" t="s">
        <v>23</v>
      </c>
      <c r="JIA56" s="320" t="s">
        <v>23</v>
      </c>
      <c r="JIB56" s="320" t="s">
        <v>23</v>
      </c>
      <c r="JIC56" s="320" t="s">
        <v>23</v>
      </c>
      <c r="JID56" s="320" t="s">
        <v>23</v>
      </c>
      <c r="JIE56" s="320" t="s">
        <v>23</v>
      </c>
      <c r="JIF56" s="320" t="s">
        <v>23</v>
      </c>
      <c r="JIG56" s="320" t="s">
        <v>23</v>
      </c>
      <c r="JIH56" s="320" t="s">
        <v>23</v>
      </c>
      <c r="JII56" s="320" t="s">
        <v>23</v>
      </c>
      <c r="JIJ56" s="320" t="s">
        <v>23</v>
      </c>
      <c r="JIK56" s="320" t="s">
        <v>23</v>
      </c>
      <c r="JIL56" s="320" t="s">
        <v>23</v>
      </c>
      <c r="JIM56" s="320" t="s">
        <v>23</v>
      </c>
      <c r="JIN56" s="320" t="s">
        <v>23</v>
      </c>
      <c r="JIO56" s="320" t="s">
        <v>23</v>
      </c>
      <c r="JIP56" s="320" t="s">
        <v>23</v>
      </c>
      <c r="JIQ56" s="320" t="s">
        <v>23</v>
      </c>
      <c r="JIR56" s="320" t="s">
        <v>23</v>
      </c>
      <c r="JIS56" s="320" t="s">
        <v>23</v>
      </c>
      <c r="JIT56" s="320" t="s">
        <v>23</v>
      </c>
      <c r="JIU56" s="320" t="s">
        <v>23</v>
      </c>
      <c r="JIV56" s="320" t="s">
        <v>23</v>
      </c>
      <c r="JIW56" s="320" t="s">
        <v>23</v>
      </c>
      <c r="JIX56" s="320" t="s">
        <v>23</v>
      </c>
      <c r="JIY56" s="320" t="s">
        <v>23</v>
      </c>
      <c r="JIZ56" s="320" t="s">
        <v>23</v>
      </c>
      <c r="JJA56" s="320" t="s">
        <v>23</v>
      </c>
      <c r="JJB56" s="320" t="s">
        <v>23</v>
      </c>
      <c r="JJC56" s="320" t="s">
        <v>23</v>
      </c>
      <c r="JJD56" s="320" t="s">
        <v>23</v>
      </c>
      <c r="JJE56" s="320" t="s">
        <v>23</v>
      </c>
      <c r="JJF56" s="320" t="s">
        <v>23</v>
      </c>
      <c r="JJG56" s="320" t="s">
        <v>23</v>
      </c>
      <c r="JJH56" s="320" t="s">
        <v>23</v>
      </c>
      <c r="JJI56" s="320" t="s">
        <v>23</v>
      </c>
      <c r="JJJ56" s="320" t="s">
        <v>23</v>
      </c>
      <c r="JJK56" s="320" t="s">
        <v>23</v>
      </c>
      <c r="JJL56" s="320" t="s">
        <v>23</v>
      </c>
      <c r="JJM56" s="320" t="s">
        <v>23</v>
      </c>
      <c r="JJN56" s="320" t="s">
        <v>23</v>
      </c>
      <c r="JJO56" s="320" t="s">
        <v>23</v>
      </c>
      <c r="JJP56" s="320" t="s">
        <v>23</v>
      </c>
      <c r="JJQ56" s="320" t="s">
        <v>23</v>
      </c>
      <c r="JJR56" s="320" t="s">
        <v>23</v>
      </c>
      <c r="JJS56" s="320" t="s">
        <v>23</v>
      </c>
      <c r="JJT56" s="320" t="s">
        <v>23</v>
      </c>
      <c r="JJU56" s="320" t="s">
        <v>23</v>
      </c>
      <c r="JJV56" s="320" t="s">
        <v>23</v>
      </c>
      <c r="JJW56" s="320" t="s">
        <v>23</v>
      </c>
      <c r="JJX56" s="320" t="s">
        <v>23</v>
      </c>
      <c r="JJY56" s="320" t="s">
        <v>23</v>
      </c>
      <c r="JJZ56" s="320" t="s">
        <v>23</v>
      </c>
      <c r="JKA56" s="320" t="s">
        <v>23</v>
      </c>
      <c r="JKB56" s="320" t="s">
        <v>23</v>
      </c>
      <c r="JKC56" s="320" t="s">
        <v>23</v>
      </c>
      <c r="JKD56" s="320" t="s">
        <v>23</v>
      </c>
      <c r="JKE56" s="320" t="s">
        <v>23</v>
      </c>
      <c r="JKF56" s="320" t="s">
        <v>23</v>
      </c>
      <c r="JKG56" s="320" t="s">
        <v>23</v>
      </c>
      <c r="JKH56" s="320" t="s">
        <v>23</v>
      </c>
      <c r="JKI56" s="320" t="s">
        <v>23</v>
      </c>
      <c r="JKJ56" s="320" t="s">
        <v>23</v>
      </c>
      <c r="JKK56" s="320" t="s">
        <v>23</v>
      </c>
      <c r="JKL56" s="320" t="s">
        <v>23</v>
      </c>
      <c r="JKM56" s="320" t="s">
        <v>23</v>
      </c>
      <c r="JKN56" s="320" t="s">
        <v>23</v>
      </c>
      <c r="JKO56" s="320" t="s">
        <v>23</v>
      </c>
      <c r="JKP56" s="320" t="s">
        <v>23</v>
      </c>
      <c r="JKQ56" s="320" t="s">
        <v>23</v>
      </c>
      <c r="JKR56" s="320" t="s">
        <v>23</v>
      </c>
      <c r="JKS56" s="320" t="s">
        <v>23</v>
      </c>
      <c r="JKT56" s="320" t="s">
        <v>23</v>
      </c>
      <c r="JKU56" s="320" t="s">
        <v>23</v>
      </c>
      <c r="JKV56" s="320" t="s">
        <v>23</v>
      </c>
      <c r="JKW56" s="320" t="s">
        <v>23</v>
      </c>
      <c r="JKX56" s="320" t="s">
        <v>23</v>
      </c>
      <c r="JKY56" s="320" t="s">
        <v>23</v>
      </c>
      <c r="JKZ56" s="320" t="s">
        <v>23</v>
      </c>
      <c r="JLA56" s="320" t="s">
        <v>23</v>
      </c>
      <c r="JLB56" s="320" t="s">
        <v>23</v>
      </c>
      <c r="JLC56" s="320" t="s">
        <v>23</v>
      </c>
      <c r="JLD56" s="320" t="s">
        <v>23</v>
      </c>
      <c r="JLE56" s="320" t="s">
        <v>23</v>
      </c>
      <c r="JLF56" s="320" t="s">
        <v>23</v>
      </c>
      <c r="JLG56" s="320" t="s">
        <v>23</v>
      </c>
      <c r="JLH56" s="320" t="s">
        <v>23</v>
      </c>
      <c r="JLI56" s="320" t="s">
        <v>23</v>
      </c>
      <c r="JLJ56" s="320" t="s">
        <v>23</v>
      </c>
      <c r="JLK56" s="320" t="s">
        <v>23</v>
      </c>
      <c r="JLL56" s="320" t="s">
        <v>23</v>
      </c>
      <c r="JLM56" s="320" t="s">
        <v>23</v>
      </c>
      <c r="JLN56" s="320" t="s">
        <v>23</v>
      </c>
      <c r="JLO56" s="320" t="s">
        <v>23</v>
      </c>
      <c r="JLP56" s="320" t="s">
        <v>23</v>
      </c>
      <c r="JLQ56" s="320" t="s">
        <v>23</v>
      </c>
      <c r="JLR56" s="320" t="s">
        <v>23</v>
      </c>
      <c r="JLS56" s="320" t="s">
        <v>23</v>
      </c>
      <c r="JLT56" s="320" t="s">
        <v>23</v>
      </c>
      <c r="JLU56" s="320" t="s">
        <v>23</v>
      </c>
      <c r="JLV56" s="320" t="s">
        <v>23</v>
      </c>
      <c r="JLW56" s="320" t="s">
        <v>23</v>
      </c>
      <c r="JLX56" s="320" t="s">
        <v>23</v>
      </c>
      <c r="JLY56" s="320" t="s">
        <v>23</v>
      </c>
      <c r="JLZ56" s="320" t="s">
        <v>23</v>
      </c>
      <c r="JMA56" s="320" t="s">
        <v>23</v>
      </c>
      <c r="JMB56" s="320" t="s">
        <v>23</v>
      </c>
      <c r="JMC56" s="320" t="s">
        <v>23</v>
      </c>
      <c r="JMD56" s="320" t="s">
        <v>23</v>
      </c>
      <c r="JME56" s="320" t="s">
        <v>23</v>
      </c>
      <c r="JMF56" s="320" t="s">
        <v>23</v>
      </c>
      <c r="JMG56" s="320" t="s">
        <v>23</v>
      </c>
      <c r="JMH56" s="320" t="s">
        <v>23</v>
      </c>
      <c r="JMI56" s="320" t="s">
        <v>23</v>
      </c>
      <c r="JMJ56" s="320" t="s">
        <v>23</v>
      </c>
      <c r="JMK56" s="320" t="s">
        <v>23</v>
      </c>
      <c r="JML56" s="320" t="s">
        <v>23</v>
      </c>
      <c r="JMM56" s="320" t="s">
        <v>23</v>
      </c>
      <c r="JMN56" s="320" t="s">
        <v>23</v>
      </c>
      <c r="JMO56" s="320" t="s">
        <v>23</v>
      </c>
      <c r="JMP56" s="320" t="s">
        <v>23</v>
      </c>
      <c r="JMQ56" s="320" t="s">
        <v>23</v>
      </c>
      <c r="JMR56" s="320" t="s">
        <v>23</v>
      </c>
      <c r="JMS56" s="320" t="s">
        <v>23</v>
      </c>
      <c r="JMT56" s="320" t="s">
        <v>23</v>
      </c>
      <c r="JMU56" s="320" t="s">
        <v>23</v>
      </c>
      <c r="JMV56" s="320" t="s">
        <v>23</v>
      </c>
      <c r="JMW56" s="320" t="s">
        <v>23</v>
      </c>
      <c r="JMX56" s="320" t="s">
        <v>23</v>
      </c>
      <c r="JMY56" s="320" t="s">
        <v>23</v>
      </c>
      <c r="JMZ56" s="320" t="s">
        <v>23</v>
      </c>
      <c r="JNA56" s="320" t="s">
        <v>23</v>
      </c>
      <c r="JNB56" s="320" t="s">
        <v>23</v>
      </c>
      <c r="JNC56" s="320" t="s">
        <v>23</v>
      </c>
      <c r="JND56" s="320" t="s">
        <v>23</v>
      </c>
      <c r="JNE56" s="320" t="s">
        <v>23</v>
      </c>
      <c r="JNF56" s="320" t="s">
        <v>23</v>
      </c>
      <c r="JNG56" s="320" t="s">
        <v>23</v>
      </c>
      <c r="JNH56" s="320" t="s">
        <v>23</v>
      </c>
      <c r="JNI56" s="320" t="s">
        <v>23</v>
      </c>
      <c r="JNJ56" s="320" t="s">
        <v>23</v>
      </c>
      <c r="JNK56" s="320" t="s">
        <v>23</v>
      </c>
      <c r="JNL56" s="320" t="s">
        <v>23</v>
      </c>
      <c r="JNM56" s="320" t="s">
        <v>23</v>
      </c>
      <c r="JNN56" s="320" t="s">
        <v>23</v>
      </c>
      <c r="JNO56" s="320" t="s">
        <v>23</v>
      </c>
      <c r="JNP56" s="320" t="s">
        <v>23</v>
      </c>
      <c r="JNQ56" s="320" t="s">
        <v>23</v>
      </c>
      <c r="JNR56" s="320" t="s">
        <v>23</v>
      </c>
      <c r="JNS56" s="320" t="s">
        <v>23</v>
      </c>
      <c r="JNT56" s="320" t="s">
        <v>23</v>
      </c>
      <c r="JNU56" s="320" t="s">
        <v>23</v>
      </c>
      <c r="JNV56" s="320" t="s">
        <v>23</v>
      </c>
      <c r="JNW56" s="320" t="s">
        <v>23</v>
      </c>
      <c r="JNX56" s="320" t="s">
        <v>23</v>
      </c>
      <c r="JNY56" s="320" t="s">
        <v>23</v>
      </c>
      <c r="JNZ56" s="320" t="s">
        <v>23</v>
      </c>
      <c r="JOA56" s="320" t="s">
        <v>23</v>
      </c>
      <c r="JOB56" s="320" t="s">
        <v>23</v>
      </c>
      <c r="JOC56" s="320" t="s">
        <v>23</v>
      </c>
      <c r="JOD56" s="320" t="s">
        <v>23</v>
      </c>
      <c r="JOE56" s="320" t="s">
        <v>23</v>
      </c>
      <c r="JOF56" s="320" t="s">
        <v>23</v>
      </c>
      <c r="JOG56" s="320" t="s">
        <v>23</v>
      </c>
      <c r="JOH56" s="320" t="s">
        <v>23</v>
      </c>
      <c r="JOI56" s="320" t="s">
        <v>23</v>
      </c>
      <c r="JOJ56" s="320" t="s">
        <v>23</v>
      </c>
      <c r="JOK56" s="320" t="s">
        <v>23</v>
      </c>
      <c r="JOL56" s="320" t="s">
        <v>23</v>
      </c>
      <c r="JOM56" s="320" t="s">
        <v>23</v>
      </c>
      <c r="JON56" s="320" t="s">
        <v>23</v>
      </c>
      <c r="JOO56" s="320" t="s">
        <v>23</v>
      </c>
      <c r="JOP56" s="320" t="s">
        <v>23</v>
      </c>
      <c r="JOQ56" s="320" t="s">
        <v>23</v>
      </c>
      <c r="JOR56" s="320" t="s">
        <v>23</v>
      </c>
      <c r="JOS56" s="320" t="s">
        <v>23</v>
      </c>
      <c r="JOT56" s="320" t="s">
        <v>23</v>
      </c>
      <c r="JOU56" s="320" t="s">
        <v>23</v>
      </c>
      <c r="JOV56" s="320" t="s">
        <v>23</v>
      </c>
      <c r="JOW56" s="320" t="s">
        <v>23</v>
      </c>
      <c r="JOX56" s="320" t="s">
        <v>23</v>
      </c>
      <c r="JOY56" s="320" t="s">
        <v>23</v>
      </c>
      <c r="JOZ56" s="320" t="s">
        <v>23</v>
      </c>
      <c r="JPA56" s="320" t="s">
        <v>23</v>
      </c>
      <c r="JPB56" s="320" t="s">
        <v>23</v>
      </c>
      <c r="JPC56" s="320" t="s">
        <v>23</v>
      </c>
      <c r="JPD56" s="320" t="s">
        <v>23</v>
      </c>
      <c r="JPE56" s="320" t="s">
        <v>23</v>
      </c>
      <c r="JPF56" s="320" t="s">
        <v>23</v>
      </c>
      <c r="JPG56" s="320" t="s">
        <v>23</v>
      </c>
      <c r="JPH56" s="320" t="s">
        <v>23</v>
      </c>
      <c r="JPI56" s="320" t="s">
        <v>23</v>
      </c>
      <c r="JPJ56" s="320" t="s">
        <v>23</v>
      </c>
      <c r="JPK56" s="320" t="s">
        <v>23</v>
      </c>
      <c r="JPL56" s="320" t="s">
        <v>23</v>
      </c>
      <c r="JPM56" s="320" t="s">
        <v>23</v>
      </c>
      <c r="JPN56" s="320" t="s">
        <v>23</v>
      </c>
      <c r="JPO56" s="320" t="s">
        <v>23</v>
      </c>
      <c r="JPP56" s="320" t="s">
        <v>23</v>
      </c>
      <c r="JPQ56" s="320" t="s">
        <v>23</v>
      </c>
      <c r="JPR56" s="320" t="s">
        <v>23</v>
      </c>
      <c r="JPS56" s="320" t="s">
        <v>23</v>
      </c>
      <c r="JPT56" s="320" t="s">
        <v>23</v>
      </c>
      <c r="JPU56" s="320" t="s">
        <v>23</v>
      </c>
      <c r="JPV56" s="320" t="s">
        <v>23</v>
      </c>
      <c r="JPW56" s="320" t="s">
        <v>23</v>
      </c>
      <c r="JPX56" s="320" t="s">
        <v>23</v>
      </c>
      <c r="JPY56" s="320" t="s">
        <v>23</v>
      </c>
      <c r="JPZ56" s="320" t="s">
        <v>23</v>
      </c>
      <c r="JQA56" s="320" t="s">
        <v>23</v>
      </c>
      <c r="JQB56" s="320" t="s">
        <v>23</v>
      </c>
      <c r="JQC56" s="320" t="s">
        <v>23</v>
      </c>
      <c r="JQD56" s="320" t="s">
        <v>23</v>
      </c>
      <c r="JQE56" s="320" t="s">
        <v>23</v>
      </c>
      <c r="JQF56" s="320" t="s">
        <v>23</v>
      </c>
      <c r="JQG56" s="320" t="s">
        <v>23</v>
      </c>
      <c r="JQH56" s="320" t="s">
        <v>23</v>
      </c>
      <c r="JQI56" s="320" t="s">
        <v>23</v>
      </c>
      <c r="JQJ56" s="320" t="s">
        <v>23</v>
      </c>
      <c r="JQK56" s="320" t="s">
        <v>23</v>
      </c>
      <c r="JQL56" s="320" t="s">
        <v>23</v>
      </c>
      <c r="JQM56" s="320" t="s">
        <v>23</v>
      </c>
      <c r="JQN56" s="320" t="s">
        <v>23</v>
      </c>
      <c r="JQO56" s="320" t="s">
        <v>23</v>
      </c>
      <c r="JQP56" s="320" t="s">
        <v>23</v>
      </c>
      <c r="JQQ56" s="320" t="s">
        <v>23</v>
      </c>
      <c r="JQR56" s="320" t="s">
        <v>23</v>
      </c>
      <c r="JQS56" s="320" t="s">
        <v>23</v>
      </c>
      <c r="JQT56" s="320" t="s">
        <v>23</v>
      </c>
      <c r="JQU56" s="320" t="s">
        <v>23</v>
      </c>
      <c r="JQV56" s="320" t="s">
        <v>23</v>
      </c>
      <c r="JQW56" s="320" t="s">
        <v>23</v>
      </c>
      <c r="JQX56" s="320" t="s">
        <v>23</v>
      </c>
      <c r="JQY56" s="320" t="s">
        <v>23</v>
      </c>
      <c r="JQZ56" s="320" t="s">
        <v>23</v>
      </c>
      <c r="JRA56" s="320" t="s">
        <v>23</v>
      </c>
      <c r="JRB56" s="320" t="s">
        <v>23</v>
      </c>
      <c r="JRC56" s="320" t="s">
        <v>23</v>
      </c>
      <c r="JRD56" s="320" t="s">
        <v>23</v>
      </c>
      <c r="JRE56" s="320" t="s">
        <v>23</v>
      </c>
      <c r="JRF56" s="320" t="s">
        <v>23</v>
      </c>
      <c r="JRG56" s="320" t="s">
        <v>23</v>
      </c>
      <c r="JRH56" s="320" t="s">
        <v>23</v>
      </c>
      <c r="JRI56" s="320" t="s">
        <v>23</v>
      </c>
      <c r="JRJ56" s="320" t="s">
        <v>23</v>
      </c>
      <c r="JRK56" s="320" t="s">
        <v>23</v>
      </c>
      <c r="JRL56" s="320" t="s">
        <v>23</v>
      </c>
      <c r="JRM56" s="320" t="s">
        <v>23</v>
      </c>
      <c r="JRN56" s="320" t="s">
        <v>23</v>
      </c>
      <c r="JRO56" s="320" t="s">
        <v>23</v>
      </c>
      <c r="JRP56" s="320" t="s">
        <v>23</v>
      </c>
      <c r="JRQ56" s="320" t="s">
        <v>23</v>
      </c>
      <c r="JRR56" s="320" t="s">
        <v>23</v>
      </c>
      <c r="JRS56" s="320" t="s">
        <v>23</v>
      </c>
      <c r="JRT56" s="320" t="s">
        <v>23</v>
      </c>
      <c r="JRU56" s="320" t="s">
        <v>23</v>
      </c>
      <c r="JRV56" s="320" t="s">
        <v>23</v>
      </c>
      <c r="JRW56" s="320" t="s">
        <v>23</v>
      </c>
      <c r="JRX56" s="320" t="s">
        <v>23</v>
      </c>
      <c r="JRY56" s="320" t="s">
        <v>23</v>
      </c>
      <c r="JRZ56" s="320" t="s">
        <v>23</v>
      </c>
      <c r="JSA56" s="320" t="s">
        <v>23</v>
      </c>
      <c r="JSB56" s="320" t="s">
        <v>23</v>
      </c>
      <c r="JSC56" s="320" t="s">
        <v>23</v>
      </c>
      <c r="JSD56" s="320" t="s">
        <v>23</v>
      </c>
      <c r="JSE56" s="320" t="s">
        <v>23</v>
      </c>
      <c r="JSF56" s="320" t="s">
        <v>23</v>
      </c>
      <c r="JSG56" s="320" t="s">
        <v>23</v>
      </c>
      <c r="JSH56" s="320" t="s">
        <v>23</v>
      </c>
      <c r="JSI56" s="320" t="s">
        <v>23</v>
      </c>
      <c r="JSJ56" s="320" t="s">
        <v>23</v>
      </c>
      <c r="JSK56" s="320" t="s">
        <v>23</v>
      </c>
      <c r="JSL56" s="320" t="s">
        <v>23</v>
      </c>
      <c r="JSM56" s="320" t="s">
        <v>23</v>
      </c>
      <c r="JSN56" s="320" t="s">
        <v>23</v>
      </c>
      <c r="JSO56" s="320" t="s">
        <v>23</v>
      </c>
      <c r="JSP56" s="320" t="s">
        <v>23</v>
      </c>
      <c r="JSQ56" s="320" t="s">
        <v>23</v>
      </c>
      <c r="JSR56" s="320" t="s">
        <v>23</v>
      </c>
      <c r="JSS56" s="320" t="s">
        <v>23</v>
      </c>
      <c r="JST56" s="320" t="s">
        <v>23</v>
      </c>
      <c r="JSU56" s="320" t="s">
        <v>23</v>
      </c>
      <c r="JSV56" s="320" t="s">
        <v>23</v>
      </c>
      <c r="JSW56" s="320" t="s">
        <v>23</v>
      </c>
      <c r="JSX56" s="320" t="s">
        <v>23</v>
      </c>
      <c r="JSY56" s="320" t="s">
        <v>23</v>
      </c>
      <c r="JSZ56" s="320" t="s">
        <v>23</v>
      </c>
      <c r="JTA56" s="320" t="s">
        <v>23</v>
      </c>
      <c r="JTB56" s="320" t="s">
        <v>23</v>
      </c>
      <c r="JTC56" s="320" t="s">
        <v>23</v>
      </c>
      <c r="JTD56" s="320" t="s">
        <v>23</v>
      </c>
      <c r="JTE56" s="320" t="s">
        <v>23</v>
      </c>
      <c r="JTF56" s="320" t="s">
        <v>23</v>
      </c>
      <c r="JTG56" s="320" t="s">
        <v>23</v>
      </c>
      <c r="JTH56" s="320" t="s">
        <v>23</v>
      </c>
      <c r="JTI56" s="320" t="s">
        <v>23</v>
      </c>
      <c r="JTJ56" s="320" t="s">
        <v>23</v>
      </c>
      <c r="JTK56" s="320" t="s">
        <v>23</v>
      </c>
      <c r="JTL56" s="320" t="s">
        <v>23</v>
      </c>
      <c r="JTM56" s="320" t="s">
        <v>23</v>
      </c>
      <c r="JTN56" s="320" t="s">
        <v>23</v>
      </c>
      <c r="JTO56" s="320" t="s">
        <v>23</v>
      </c>
      <c r="JTP56" s="320" t="s">
        <v>23</v>
      </c>
      <c r="JTQ56" s="320" t="s">
        <v>23</v>
      </c>
      <c r="JTR56" s="320" t="s">
        <v>23</v>
      </c>
      <c r="JTS56" s="320" t="s">
        <v>23</v>
      </c>
      <c r="JTT56" s="320" t="s">
        <v>23</v>
      </c>
      <c r="JTU56" s="320" t="s">
        <v>23</v>
      </c>
      <c r="JTV56" s="320" t="s">
        <v>23</v>
      </c>
      <c r="JTW56" s="320" t="s">
        <v>23</v>
      </c>
      <c r="JTX56" s="320" t="s">
        <v>23</v>
      </c>
      <c r="JTY56" s="320" t="s">
        <v>23</v>
      </c>
      <c r="JTZ56" s="320" t="s">
        <v>23</v>
      </c>
      <c r="JUA56" s="320" t="s">
        <v>23</v>
      </c>
      <c r="JUB56" s="320" t="s">
        <v>23</v>
      </c>
      <c r="JUC56" s="320" t="s">
        <v>23</v>
      </c>
      <c r="JUD56" s="320" t="s">
        <v>23</v>
      </c>
      <c r="JUE56" s="320" t="s">
        <v>23</v>
      </c>
      <c r="JUF56" s="320" t="s">
        <v>23</v>
      </c>
      <c r="JUG56" s="320" t="s">
        <v>23</v>
      </c>
      <c r="JUH56" s="320" t="s">
        <v>23</v>
      </c>
      <c r="JUI56" s="320" t="s">
        <v>23</v>
      </c>
      <c r="JUJ56" s="320" t="s">
        <v>23</v>
      </c>
      <c r="JUK56" s="320" t="s">
        <v>23</v>
      </c>
      <c r="JUL56" s="320" t="s">
        <v>23</v>
      </c>
      <c r="JUM56" s="320" t="s">
        <v>23</v>
      </c>
      <c r="JUN56" s="320" t="s">
        <v>23</v>
      </c>
      <c r="JUO56" s="320" t="s">
        <v>23</v>
      </c>
      <c r="JUP56" s="320" t="s">
        <v>23</v>
      </c>
      <c r="JUQ56" s="320" t="s">
        <v>23</v>
      </c>
      <c r="JUR56" s="320" t="s">
        <v>23</v>
      </c>
      <c r="JUS56" s="320" t="s">
        <v>23</v>
      </c>
      <c r="JUT56" s="320" t="s">
        <v>23</v>
      </c>
      <c r="JUU56" s="320" t="s">
        <v>23</v>
      </c>
      <c r="JUV56" s="320" t="s">
        <v>23</v>
      </c>
      <c r="JUW56" s="320" t="s">
        <v>23</v>
      </c>
      <c r="JUX56" s="320" t="s">
        <v>23</v>
      </c>
      <c r="JUY56" s="320" t="s">
        <v>23</v>
      </c>
      <c r="JUZ56" s="320" t="s">
        <v>23</v>
      </c>
      <c r="JVA56" s="320" t="s">
        <v>23</v>
      </c>
      <c r="JVB56" s="320" t="s">
        <v>23</v>
      </c>
      <c r="JVC56" s="320" t="s">
        <v>23</v>
      </c>
      <c r="JVD56" s="320" t="s">
        <v>23</v>
      </c>
      <c r="JVE56" s="320" t="s">
        <v>23</v>
      </c>
      <c r="JVF56" s="320" t="s">
        <v>23</v>
      </c>
      <c r="JVG56" s="320" t="s">
        <v>23</v>
      </c>
      <c r="JVH56" s="320" t="s">
        <v>23</v>
      </c>
      <c r="JVI56" s="320" t="s">
        <v>23</v>
      </c>
      <c r="JVJ56" s="320" t="s">
        <v>23</v>
      </c>
      <c r="JVK56" s="320" t="s">
        <v>23</v>
      </c>
      <c r="JVL56" s="320" t="s">
        <v>23</v>
      </c>
      <c r="JVM56" s="320" t="s">
        <v>23</v>
      </c>
      <c r="JVN56" s="320" t="s">
        <v>23</v>
      </c>
      <c r="JVO56" s="320" t="s">
        <v>23</v>
      </c>
      <c r="JVP56" s="320" t="s">
        <v>23</v>
      </c>
      <c r="JVQ56" s="320" t="s">
        <v>23</v>
      </c>
      <c r="JVR56" s="320" t="s">
        <v>23</v>
      </c>
      <c r="JVS56" s="320" t="s">
        <v>23</v>
      </c>
      <c r="JVT56" s="320" t="s">
        <v>23</v>
      </c>
      <c r="JVU56" s="320" t="s">
        <v>23</v>
      </c>
      <c r="JVV56" s="320" t="s">
        <v>23</v>
      </c>
      <c r="JVW56" s="320" t="s">
        <v>23</v>
      </c>
      <c r="JVX56" s="320" t="s">
        <v>23</v>
      </c>
      <c r="JVY56" s="320" t="s">
        <v>23</v>
      </c>
      <c r="JVZ56" s="320" t="s">
        <v>23</v>
      </c>
      <c r="JWA56" s="320" t="s">
        <v>23</v>
      </c>
      <c r="JWB56" s="320" t="s">
        <v>23</v>
      </c>
      <c r="JWC56" s="320" t="s">
        <v>23</v>
      </c>
      <c r="JWD56" s="320" t="s">
        <v>23</v>
      </c>
      <c r="JWE56" s="320" t="s">
        <v>23</v>
      </c>
      <c r="JWF56" s="320" t="s">
        <v>23</v>
      </c>
      <c r="JWG56" s="320" t="s">
        <v>23</v>
      </c>
      <c r="JWH56" s="320" t="s">
        <v>23</v>
      </c>
      <c r="JWI56" s="320" t="s">
        <v>23</v>
      </c>
      <c r="JWJ56" s="320" t="s">
        <v>23</v>
      </c>
      <c r="JWK56" s="320" t="s">
        <v>23</v>
      </c>
      <c r="JWL56" s="320" t="s">
        <v>23</v>
      </c>
      <c r="JWM56" s="320" t="s">
        <v>23</v>
      </c>
      <c r="JWN56" s="320" t="s">
        <v>23</v>
      </c>
      <c r="JWO56" s="320" t="s">
        <v>23</v>
      </c>
      <c r="JWP56" s="320" t="s">
        <v>23</v>
      </c>
      <c r="JWQ56" s="320" t="s">
        <v>23</v>
      </c>
      <c r="JWR56" s="320" t="s">
        <v>23</v>
      </c>
      <c r="JWS56" s="320" t="s">
        <v>23</v>
      </c>
      <c r="JWT56" s="320" t="s">
        <v>23</v>
      </c>
      <c r="JWU56" s="320" t="s">
        <v>23</v>
      </c>
      <c r="JWV56" s="320" t="s">
        <v>23</v>
      </c>
      <c r="JWW56" s="320" t="s">
        <v>23</v>
      </c>
      <c r="JWX56" s="320" t="s">
        <v>23</v>
      </c>
      <c r="JWY56" s="320" t="s">
        <v>23</v>
      </c>
      <c r="JWZ56" s="320" t="s">
        <v>23</v>
      </c>
      <c r="JXA56" s="320" t="s">
        <v>23</v>
      </c>
      <c r="JXB56" s="320" t="s">
        <v>23</v>
      </c>
      <c r="JXC56" s="320" t="s">
        <v>23</v>
      </c>
      <c r="JXD56" s="320" t="s">
        <v>23</v>
      </c>
      <c r="JXE56" s="320" t="s">
        <v>23</v>
      </c>
      <c r="JXF56" s="320" t="s">
        <v>23</v>
      </c>
      <c r="JXG56" s="320" t="s">
        <v>23</v>
      </c>
      <c r="JXH56" s="320" t="s">
        <v>23</v>
      </c>
      <c r="JXI56" s="320" t="s">
        <v>23</v>
      </c>
      <c r="JXJ56" s="320" t="s">
        <v>23</v>
      </c>
      <c r="JXK56" s="320" t="s">
        <v>23</v>
      </c>
      <c r="JXL56" s="320" t="s">
        <v>23</v>
      </c>
      <c r="JXM56" s="320" t="s">
        <v>23</v>
      </c>
      <c r="JXN56" s="320" t="s">
        <v>23</v>
      </c>
      <c r="JXO56" s="320" t="s">
        <v>23</v>
      </c>
      <c r="JXP56" s="320" t="s">
        <v>23</v>
      </c>
      <c r="JXQ56" s="320" t="s">
        <v>23</v>
      </c>
      <c r="JXR56" s="320" t="s">
        <v>23</v>
      </c>
      <c r="JXS56" s="320" t="s">
        <v>23</v>
      </c>
      <c r="JXT56" s="320" t="s">
        <v>23</v>
      </c>
      <c r="JXU56" s="320" t="s">
        <v>23</v>
      </c>
      <c r="JXV56" s="320" t="s">
        <v>23</v>
      </c>
      <c r="JXW56" s="320" t="s">
        <v>23</v>
      </c>
      <c r="JXX56" s="320" t="s">
        <v>23</v>
      </c>
      <c r="JXY56" s="320" t="s">
        <v>23</v>
      </c>
      <c r="JXZ56" s="320" t="s">
        <v>23</v>
      </c>
      <c r="JYA56" s="320" t="s">
        <v>23</v>
      </c>
      <c r="JYB56" s="320" t="s">
        <v>23</v>
      </c>
      <c r="JYC56" s="320" t="s">
        <v>23</v>
      </c>
      <c r="JYD56" s="320" t="s">
        <v>23</v>
      </c>
      <c r="JYE56" s="320" t="s">
        <v>23</v>
      </c>
      <c r="JYF56" s="320" t="s">
        <v>23</v>
      </c>
      <c r="JYG56" s="320" t="s">
        <v>23</v>
      </c>
      <c r="JYH56" s="320" t="s">
        <v>23</v>
      </c>
      <c r="JYI56" s="320" t="s">
        <v>23</v>
      </c>
      <c r="JYJ56" s="320" t="s">
        <v>23</v>
      </c>
      <c r="JYK56" s="320" t="s">
        <v>23</v>
      </c>
      <c r="JYL56" s="320" t="s">
        <v>23</v>
      </c>
      <c r="JYM56" s="320" t="s">
        <v>23</v>
      </c>
      <c r="JYN56" s="320" t="s">
        <v>23</v>
      </c>
      <c r="JYO56" s="320" t="s">
        <v>23</v>
      </c>
      <c r="JYP56" s="320" t="s">
        <v>23</v>
      </c>
      <c r="JYQ56" s="320" t="s">
        <v>23</v>
      </c>
      <c r="JYR56" s="320" t="s">
        <v>23</v>
      </c>
      <c r="JYS56" s="320" t="s">
        <v>23</v>
      </c>
      <c r="JYT56" s="320" t="s">
        <v>23</v>
      </c>
      <c r="JYU56" s="320" t="s">
        <v>23</v>
      </c>
      <c r="JYV56" s="320" t="s">
        <v>23</v>
      </c>
      <c r="JYW56" s="320" t="s">
        <v>23</v>
      </c>
      <c r="JYX56" s="320" t="s">
        <v>23</v>
      </c>
      <c r="JYY56" s="320" t="s">
        <v>23</v>
      </c>
      <c r="JYZ56" s="320" t="s">
        <v>23</v>
      </c>
      <c r="JZA56" s="320" t="s">
        <v>23</v>
      </c>
      <c r="JZB56" s="320" t="s">
        <v>23</v>
      </c>
      <c r="JZC56" s="320" t="s">
        <v>23</v>
      </c>
      <c r="JZD56" s="320" t="s">
        <v>23</v>
      </c>
      <c r="JZE56" s="320" t="s">
        <v>23</v>
      </c>
      <c r="JZF56" s="320" t="s">
        <v>23</v>
      </c>
      <c r="JZG56" s="320" t="s">
        <v>23</v>
      </c>
      <c r="JZH56" s="320" t="s">
        <v>23</v>
      </c>
      <c r="JZI56" s="320" t="s">
        <v>23</v>
      </c>
      <c r="JZJ56" s="320" t="s">
        <v>23</v>
      </c>
      <c r="JZK56" s="320" t="s">
        <v>23</v>
      </c>
      <c r="JZL56" s="320" t="s">
        <v>23</v>
      </c>
      <c r="JZM56" s="320" t="s">
        <v>23</v>
      </c>
      <c r="JZN56" s="320" t="s">
        <v>23</v>
      </c>
      <c r="JZO56" s="320" t="s">
        <v>23</v>
      </c>
      <c r="JZP56" s="320" t="s">
        <v>23</v>
      </c>
      <c r="JZQ56" s="320" t="s">
        <v>23</v>
      </c>
      <c r="JZR56" s="320" t="s">
        <v>23</v>
      </c>
      <c r="JZS56" s="320" t="s">
        <v>23</v>
      </c>
      <c r="JZT56" s="320" t="s">
        <v>23</v>
      </c>
      <c r="JZU56" s="320" t="s">
        <v>23</v>
      </c>
      <c r="JZV56" s="320" t="s">
        <v>23</v>
      </c>
      <c r="JZW56" s="320" t="s">
        <v>23</v>
      </c>
      <c r="JZX56" s="320" t="s">
        <v>23</v>
      </c>
      <c r="JZY56" s="320" t="s">
        <v>23</v>
      </c>
      <c r="JZZ56" s="320" t="s">
        <v>23</v>
      </c>
      <c r="KAA56" s="320" t="s">
        <v>23</v>
      </c>
      <c r="KAB56" s="320" t="s">
        <v>23</v>
      </c>
      <c r="KAC56" s="320" t="s">
        <v>23</v>
      </c>
      <c r="KAD56" s="320" t="s">
        <v>23</v>
      </c>
      <c r="KAE56" s="320" t="s">
        <v>23</v>
      </c>
      <c r="KAF56" s="320" t="s">
        <v>23</v>
      </c>
      <c r="KAG56" s="320" t="s">
        <v>23</v>
      </c>
      <c r="KAH56" s="320" t="s">
        <v>23</v>
      </c>
      <c r="KAI56" s="320" t="s">
        <v>23</v>
      </c>
      <c r="KAJ56" s="320" t="s">
        <v>23</v>
      </c>
      <c r="KAK56" s="320" t="s">
        <v>23</v>
      </c>
      <c r="KAL56" s="320" t="s">
        <v>23</v>
      </c>
      <c r="KAM56" s="320" t="s">
        <v>23</v>
      </c>
      <c r="KAN56" s="320" t="s">
        <v>23</v>
      </c>
      <c r="KAO56" s="320" t="s">
        <v>23</v>
      </c>
      <c r="KAP56" s="320" t="s">
        <v>23</v>
      </c>
      <c r="KAQ56" s="320" t="s">
        <v>23</v>
      </c>
      <c r="KAR56" s="320" t="s">
        <v>23</v>
      </c>
      <c r="KAS56" s="320" t="s">
        <v>23</v>
      </c>
      <c r="KAT56" s="320" t="s">
        <v>23</v>
      </c>
      <c r="KAU56" s="320" t="s">
        <v>23</v>
      </c>
      <c r="KAV56" s="320" t="s">
        <v>23</v>
      </c>
      <c r="KAW56" s="320" t="s">
        <v>23</v>
      </c>
      <c r="KAX56" s="320" t="s">
        <v>23</v>
      </c>
      <c r="KAY56" s="320" t="s">
        <v>23</v>
      </c>
      <c r="KAZ56" s="320" t="s">
        <v>23</v>
      </c>
      <c r="KBA56" s="320" t="s">
        <v>23</v>
      </c>
      <c r="KBB56" s="320" t="s">
        <v>23</v>
      </c>
      <c r="KBC56" s="320" t="s">
        <v>23</v>
      </c>
      <c r="KBD56" s="320" t="s">
        <v>23</v>
      </c>
      <c r="KBE56" s="320" t="s">
        <v>23</v>
      </c>
      <c r="KBF56" s="320" t="s">
        <v>23</v>
      </c>
      <c r="KBG56" s="320" t="s">
        <v>23</v>
      </c>
      <c r="KBH56" s="320" t="s">
        <v>23</v>
      </c>
      <c r="KBI56" s="320" t="s">
        <v>23</v>
      </c>
      <c r="KBJ56" s="320" t="s">
        <v>23</v>
      </c>
      <c r="KBK56" s="320" t="s">
        <v>23</v>
      </c>
      <c r="KBL56" s="320" t="s">
        <v>23</v>
      </c>
      <c r="KBM56" s="320" t="s">
        <v>23</v>
      </c>
      <c r="KBN56" s="320" t="s">
        <v>23</v>
      </c>
      <c r="KBO56" s="320" t="s">
        <v>23</v>
      </c>
      <c r="KBP56" s="320" t="s">
        <v>23</v>
      </c>
      <c r="KBQ56" s="320" t="s">
        <v>23</v>
      </c>
      <c r="KBR56" s="320" t="s">
        <v>23</v>
      </c>
      <c r="KBS56" s="320" t="s">
        <v>23</v>
      </c>
      <c r="KBT56" s="320" t="s">
        <v>23</v>
      </c>
      <c r="KBU56" s="320" t="s">
        <v>23</v>
      </c>
      <c r="KBV56" s="320" t="s">
        <v>23</v>
      </c>
      <c r="KBW56" s="320" t="s">
        <v>23</v>
      </c>
      <c r="KBX56" s="320" t="s">
        <v>23</v>
      </c>
      <c r="KBY56" s="320" t="s">
        <v>23</v>
      </c>
      <c r="KBZ56" s="320" t="s">
        <v>23</v>
      </c>
      <c r="KCA56" s="320" t="s">
        <v>23</v>
      </c>
      <c r="KCB56" s="320" t="s">
        <v>23</v>
      </c>
      <c r="KCC56" s="320" t="s">
        <v>23</v>
      </c>
      <c r="KCD56" s="320" t="s">
        <v>23</v>
      </c>
      <c r="KCE56" s="320" t="s">
        <v>23</v>
      </c>
      <c r="KCF56" s="320" t="s">
        <v>23</v>
      </c>
      <c r="KCG56" s="320" t="s">
        <v>23</v>
      </c>
      <c r="KCH56" s="320" t="s">
        <v>23</v>
      </c>
      <c r="KCI56" s="320" t="s">
        <v>23</v>
      </c>
      <c r="KCJ56" s="320" t="s">
        <v>23</v>
      </c>
      <c r="KCK56" s="320" t="s">
        <v>23</v>
      </c>
      <c r="KCL56" s="320" t="s">
        <v>23</v>
      </c>
      <c r="KCM56" s="320" t="s">
        <v>23</v>
      </c>
      <c r="KCN56" s="320" t="s">
        <v>23</v>
      </c>
      <c r="KCO56" s="320" t="s">
        <v>23</v>
      </c>
      <c r="KCP56" s="320" t="s">
        <v>23</v>
      </c>
      <c r="KCQ56" s="320" t="s">
        <v>23</v>
      </c>
      <c r="KCR56" s="320" t="s">
        <v>23</v>
      </c>
      <c r="KCS56" s="320" t="s">
        <v>23</v>
      </c>
      <c r="KCT56" s="320" t="s">
        <v>23</v>
      </c>
      <c r="KCU56" s="320" t="s">
        <v>23</v>
      </c>
      <c r="KCV56" s="320" t="s">
        <v>23</v>
      </c>
      <c r="KCW56" s="320" t="s">
        <v>23</v>
      </c>
      <c r="KCX56" s="320" t="s">
        <v>23</v>
      </c>
      <c r="KCY56" s="320" t="s">
        <v>23</v>
      </c>
      <c r="KCZ56" s="320" t="s">
        <v>23</v>
      </c>
      <c r="KDA56" s="320" t="s">
        <v>23</v>
      </c>
      <c r="KDB56" s="320" t="s">
        <v>23</v>
      </c>
      <c r="KDC56" s="320" t="s">
        <v>23</v>
      </c>
      <c r="KDD56" s="320" t="s">
        <v>23</v>
      </c>
      <c r="KDE56" s="320" t="s">
        <v>23</v>
      </c>
      <c r="KDF56" s="320" t="s">
        <v>23</v>
      </c>
      <c r="KDG56" s="320" t="s">
        <v>23</v>
      </c>
      <c r="KDH56" s="320" t="s">
        <v>23</v>
      </c>
      <c r="KDI56" s="320" t="s">
        <v>23</v>
      </c>
      <c r="KDJ56" s="320" t="s">
        <v>23</v>
      </c>
      <c r="KDK56" s="320" t="s">
        <v>23</v>
      </c>
      <c r="KDL56" s="320" t="s">
        <v>23</v>
      </c>
      <c r="KDM56" s="320" t="s">
        <v>23</v>
      </c>
      <c r="KDN56" s="320" t="s">
        <v>23</v>
      </c>
      <c r="KDO56" s="320" t="s">
        <v>23</v>
      </c>
      <c r="KDP56" s="320" t="s">
        <v>23</v>
      </c>
      <c r="KDQ56" s="320" t="s">
        <v>23</v>
      </c>
      <c r="KDR56" s="320" t="s">
        <v>23</v>
      </c>
      <c r="KDS56" s="320" t="s">
        <v>23</v>
      </c>
      <c r="KDT56" s="320" t="s">
        <v>23</v>
      </c>
      <c r="KDU56" s="320" t="s">
        <v>23</v>
      </c>
      <c r="KDV56" s="320" t="s">
        <v>23</v>
      </c>
      <c r="KDW56" s="320" t="s">
        <v>23</v>
      </c>
      <c r="KDX56" s="320" t="s">
        <v>23</v>
      </c>
      <c r="KDY56" s="320" t="s">
        <v>23</v>
      </c>
      <c r="KDZ56" s="320" t="s">
        <v>23</v>
      </c>
      <c r="KEA56" s="320" t="s">
        <v>23</v>
      </c>
      <c r="KEB56" s="320" t="s">
        <v>23</v>
      </c>
      <c r="KEC56" s="320" t="s">
        <v>23</v>
      </c>
      <c r="KED56" s="320" t="s">
        <v>23</v>
      </c>
      <c r="KEE56" s="320" t="s">
        <v>23</v>
      </c>
      <c r="KEF56" s="320" t="s">
        <v>23</v>
      </c>
      <c r="KEG56" s="320" t="s">
        <v>23</v>
      </c>
      <c r="KEH56" s="320" t="s">
        <v>23</v>
      </c>
      <c r="KEI56" s="320" t="s">
        <v>23</v>
      </c>
      <c r="KEJ56" s="320" t="s">
        <v>23</v>
      </c>
      <c r="KEK56" s="320" t="s">
        <v>23</v>
      </c>
      <c r="KEL56" s="320" t="s">
        <v>23</v>
      </c>
      <c r="KEM56" s="320" t="s">
        <v>23</v>
      </c>
      <c r="KEN56" s="320" t="s">
        <v>23</v>
      </c>
      <c r="KEO56" s="320" t="s">
        <v>23</v>
      </c>
      <c r="KEP56" s="320" t="s">
        <v>23</v>
      </c>
      <c r="KEQ56" s="320" t="s">
        <v>23</v>
      </c>
      <c r="KER56" s="320" t="s">
        <v>23</v>
      </c>
      <c r="KES56" s="320" t="s">
        <v>23</v>
      </c>
      <c r="KET56" s="320" t="s">
        <v>23</v>
      </c>
      <c r="KEU56" s="320" t="s">
        <v>23</v>
      </c>
      <c r="KEV56" s="320" t="s">
        <v>23</v>
      </c>
      <c r="KEW56" s="320" t="s">
        <v>23</v>
      </c>
      <c r="KEX56" s="320" t="s">
        <v>23</v>
      </c>
      <c r="KEY56" s="320" t="s">
        <v>23</v>
      </c>
      <c r="KEZ56" s="320" t="s">
        <v>23</v>
      </c>
      <c r="KFA56" s="320" t="s">
        <v>23</v>
      </c>
      <c r="KFB56" s="320" t="s">
        <v>23</v>
      </c>
      <c r="KFC56" s="320" t="s">
        <v>23</v>
      </c>
      <c r="KFD56" s="320" t="s">
        <v>23</v>
      </c>
      <c r="KFE56" s="320" t="s">
        <v>23</v>
      </c>
      <c r="KFF56" s="320" t="s">
        <v>23</v>
      </c>
      <c r="KFG56" s="320" t="s">
        <v>23</v>
      </c>
      <c r="KFH56" s="320" t="s">
        <v>23</v>
      </c>
      <c r="KFI56" s="320" t="s">
        <v>23</v>
      </c>
      <c r="KFJ56" s="320" t="s">
        <v>23</v>
      </c>
      <c r="KFK56" s="320" t="s">
        <v>23</v>
      </c>
      <c r="KFL56" s="320" t="s">
        <v>23</v>
      </c>
      <c r="KFM56" s="320" t="s">
        <v>23</v>
      </c>
      <c r="KFN56" s="320" t="s">
        <v>23</v>
      </c>
      <c r="KFO56" s="320" t="s">
        <v>23</v>
      </c>
      <c r="KFP56" s="320" t="s">
        <v>23</v>
      </c>
      <c r="KFQ56" s="320" t="s">
        <v>23</v>
      </c>
      <c r="KFR56" s="320" t="s">
        <v>23</v>
      </c>
      <c r="KFS56" s="320" t="s">
        <v>23</v>
      </c>
      <c r="KFT56" s="320" t="s">
        <v>23</v>
      </c>
      <c r="KFU56" s="320" t="s">
        <v>23</v>
      </c>
      <c r="KFV56" s="320" t="s">
        <v>23</v>
      </c>
      <c r="KFW56" s="320" t="s">
        <v>23</v>
      </c>
      <c r="KFX56" s="320" t="s">
        <v>23</v>
      </c>
      <c r="KFY56" s="320" t="s">
        <v>23</v>
      </c>
      <c r="KFZ56" s="320" t="s">
        <v>23</v>
      </c>
      <c r="KGA56" s="320" t="s">
        <v>23</v>
      </c>
      <c r="KGB56" s="320" t="s">
        <v>23</v>
      </c>
      <c r="KGC56" s="320" t="s">
        <v>23</v>
      </c>
      <c r="KGD56" s="320" t="s">
        <v>23</v>
      </c>
      <c r="KGE56" s="320" t="s">
        <v>23</v>
      </c>
      <c r="KGF56" s="320" t="s">
        <v>23</v>
      </c>
      <c r="KGG56" s="320" t="s">
        <v>23</v>
      </c>
      <c r="KGH56" s="320" t="s">
        <v>23</v>
      </c>
      <c r="KGI56" s="320" t="s">
        <v>23</v>
      </c>
      <c r="KGJ56" s="320" t="s">
        <v>23</v>
      </c>
      <c r="KGK56" s="320" t="s">
        <v>23</v>
      </c>
      <c r="KGL56" s="320" t="s">
        <v>23</v>
      </c>
      <c r="KGM56" s="320" t="s">
        <v>23</v>
      </c>
      <c r="KGN56" s="320" t="s">
        <v>23</v>
      </c>
      <c r="KGO56" s="320" t="s">
        <v>23</v>
      </c>
      <c r="KGP56" s="320" t="s">
        <v>23</v>
      </c>
      <c r="KGQ56" s="320" t="s">
        <v>23</v>
      </c>
      <c r="KGR56" s="320" t="s">
        <v>23</v>
      </c>
      <c r="KGS56" s="320" t="s">
        <v>23</v>
      </c>
      <c r="KGT56" s="320" t="s">
        <v>23</v>
      </c>
      <c r="KGU56" s="320" t="s">
        <v>23</v>
      </c>
      <c r="KGV56" s="320" t="s">
        <v>23</v>
      </c>
      <c r="KGW56" s="320" t="s">
        <v>23</v>
      </c>
      <c r="KGX56" s="320" t="s">
        <v>23</v>
      </c>
      <c r="KGY56" s="320" t="s">
        <v>23</v>
      </c>
      <c r="KGZ56" s="320" t="s">
        <v>23</v>
      </c>
      <c r="KHA56" s="320" t="s">
        <v>23</v>
      </c>
      <c r="KHB56" s="320" t="s">
        <v>23</v>
      </c>
      <c r="KHC56" s="320" t="s">
        <v>23</v>
      </c>
      <c r="KHD56" s="320" t="s">
        <v>23</v>
      </c>
      <c r="KHE56" s="320" t="s">
        <v>23</v>
      </c>
      <c r="KHF56" s="320" t="s">
        <v>23</v>
      </c>
      <c r="KHG56" s="320" t="s">
        <v>23</v>
      </c>
      <c r="KHH56" s="320" t="s">
        <v>23</v>
      </c>
      <c r="KHI56" s="320" t="s">
        <v>23</v>
      </c>
      <c r="KHJ56" s="320" t="s">
        <v>23</v>
      </c>
      <c r="KHK56" s="320" t="s">
        <v>23</v>
      </c>
      <c r="KHL56" s="320" t="s">
        <v>23</v>
      </c>
      <c r="KHM56" s="320" t="s">
        <v>23</v>
      </c>
      <c r="KHN56" s="320" t="s">
        <v>23</v>
      </c>
      <c r="KHO56" s="320" t="s">
        <v>23</v>
      </c>
      <c r="KHP56" s="320" t="s">
        <v>23</v>
      </c>
      <c r="KHQ56" s="320" t="s">
        <v>23</v>
      </c>
      <c r="KHR56" s="320" t="s">
        <v>23</v>
      </c>
      <c r="KHS56" s="320" t="s">
        <v>23</v>
      </c>
      <c r="KHT56" s="320" t="s">
        <v>23</v>
      </c>
      <c r="KHU56" s="320" t="s">
        <v>23</v>
      </c>
      <c r="KHV56" s="320" t="s">
        <v>23</v>
      </c>
      <c r="KHW56" s="320" t="s">
        <v>23</v>
      </c>
      <c r="KHX56" s="320" t="s">
        <v>23</v>
      </c>
      <c r="KHY56" s="320" t="s">
        <v>23</v>
      </c>
      <c r="KHZ56" s="320" t="s">
        <v>23</v>
      </c>
      <c r="KIA56" s="320" t="s">
        <v>23</v>
      </c>
      <c r="KIB56" s="320" t="s">
        <v>23</v>
      </c>
      <c r="KIC56" s="320" t="s">
        <v>23</v>
      </c>
      <c r="KID56" s="320" t="s">
        <v>23</v>
      </c>
      <c r="KIE56" s="320" t="s">
        <v>23</v>
      </c>
      <c r="KIF56" s="320" t="s">
        <v>23</v>
      </c>
      <c r="KIG56" s="320" t="s">
        <v>23</v>
      </c>
      <c r="KIH56" s="320" t="s">
        <v>23</v>
      </c>
      <c r="KII56" s="320" t="s">
        <v>23</v>
      </c>
      <c r="KIJ56" s="320" t="s">
        <v>23</v>
      </c>
      <c r="KIK56" s="320" t="s">
        <v>23</v>
      </c>
      <c r="KIL56" s="320" t="s">
        <v>23</v>
      </c>
      <c r="KIM56" s="320" t="s">
        <v>23</v>
      </c>
      <c r="KIN56" s="320" t="s">
        <v>23</v>
      </c>
      <c r="KIO56" s="320" t="s">
        <v>23</v>
      </c>
      <c r="KIP56" s="320" t="s">
        <v>23</v>
      </c>
      <c r="KIQ56" s="320" t="s">
        <v>23</v>
      </c>
      <c r="KIR56" s="320" t="s">
        <v>23</v>
      </c>
      <c r="KIS56" s="320" t="s">
        <v>23</v>
      </c>
      <c r="KIT56" s="320" t="s">
        <v>23</v>
      </c>
      <c r="KIU56" s="320" t="s">
        <v>23</v>
      </c>
      <c r="KIV56" s="320" t="s">
        <v>23</v>
      </c>
      <c r="KIW56" s="320" t="s">
        <v>23</v>
      </c>
      <c r="KIX56" s="320" t="s">
        <v>23</v>
      </c>
      <c r="KIY56" s="320" t="s">
        <v>23</v>
      </c>
      <c r="KIZ56" s="320" t="s">
        <v>23</v>
      </c>
      <c r="KJA56" s="320" t="s">
        <v>23</v>
      </c>
      <c r="KJB56" s="320" t="s">
        <v>23</v>
      </c>
      <c r="KJC56" s="320" t="s">
        <v>23</v>
      </c>
      <c r="KJD56" s="320" t="s">
        <v>23</v>
      </c>
      <c r="KJE56" s="320" t="s">
        <v>23</v>
      </c>
      <c r="KJF56" s="320" t="s">
        <v>23</v>
      </c>
      <c r="KJG56" s="320" t="s">
        <v>23</v>
      </c>
      <c r="KJH56" s="320" t="s">
        <v>23</v>
      </c>
      <c r="KJI56" s="320" t="s">
        <v>23</v>
      </c>
      <c r="KJJ56" s="320" t="s">
        <v>23</v>
      </c>
      <c r="KJK56" s="320" t="s">
        <v>23</v>
      </c>
      <c r="KJL56" s="320" t="s">
        <v>23</v>
      </c>
      <c r="KJM56" s="320" t="s">
        <v>23</v>
      </c>
      <c r="KJN56" s="320" t="s">
        <v>23</v>
      </c>
      <c r="KJO56" s="320" t="s">
        <v>23</v>
      </c>
      <c r="KJP56" s="320" t="s">
        <v>23</v>
      </c>
      <c r="KJQ56" s="320" t="s">
        <v>23</v>
      </c>
      <c r="KJR56" s="320" t="s">
        <v>23</v>
      </c>
      <c r="KJS56" s="320" t="s">
        <v>23</v>
      </c>
      <c r="KJT56" s="320" t="s">
        <v>23</v>
      </c>
      <c r="KJU56" s="320" t="s">
        <v>23</v>
      </c>
      <c r="KJV56" s="320" t="s">
        <v>23</v>
      </c>
      <c r="KJW56" s="320" t="s">
        <v>23</v>
      </c>
      <c r="KJX56" s="320" t="s">
        <v>23</v>
      </c>
      <c r="KJY56" s="320" t="s">
        <v>23</v>
      </c>
      <c r="KJZ56" s="320" t="s">
        <v>23</v>
      </c>
      <c r="KKA56" s="320" t="s">
        <v>23</v>
      </c>
      <c r="KKB56" s="320" t="s">
        <v>23</v>
      </c>
      <c r="KKC56" s="320" t="s">
        <v>23</v>
      </c>
      <c r="KKD56" s="320" t="s">
        <v>23</v>
      </c>
      <c r="KKE56" s="320" t="s">
        <v>23</v>
      </c>
      <c r="KKF56" s="320" t="s">
        <v>23</v>
      </c>
      <c r="KKG56" s="320" t="s">
        <v>23</v>
      </c>
      <c r="KKH56" s="320" t="s">
        <v>23</v>
      </c>
      <c r="KKI56" s="320" t="s">
        <v>23</v>
      </c>
      <c r="KKJ56" s="320" t="s">
        <v>23</v>
      </c>
      <c r="KKK56" s="320" t="s">
        <v>23</v>
      </c>
      <c r="KKL56" s="320" t="s">
        <v>23</v>
      </c>
      <c r="KKM56" s="320" t="s">
        <v>23</v>
      </c>
      <c r="KKN56" s="320" t="s">
        <v>23</v>
      </c>
      <c r="KKO56" s="320" t="s">
        <v>23</v>
      </c>
      <c r="KKP56" s="320" t="s">
        <v>23</v>
      </c>
      <c r="KKQ56" s="320" t="s">
        <v>23</v>
      </c>
      <c r="KKR56" s="320" t="s">
        <v>23</v>
      </c>
      <c r="KKS56" s="320" t="s">
        <v>23</v>
      </c>
      <c r="KKT56" s="320" t="s">
        <v>23</v>
      </c>
      <c r="KKU56" s="320" t="s">
        <v>23</v>
      </c>
      <c r="KKV56" s="320" t="s">
        <v>23</v>
      </c>
      <c r="KKW56" s="320" t="s">
        <v>23</v>
      </c>
      <c r="KKX56" s="320" t="s">
        <v>23</v>
      </c>
      <c r="KKY56" s="320" t="s">
        <v>23</v>
      </c>
      <c r="KKZ56" s="320" t="s">
        <v>23</v>
      </c>
      <c r="KLA56" s="320" t="s">
        <v>23</v>
      </c>
      <c r="KLB56" s="320" t="s">
        <v>23</v>
      </c>
      <c r="KLC56" s="320" t="s">
        <v>23</v>
      </c>
      <c r="KLD56" s="320" t="s">
        <v>23</v>
      </c>
      <c r="KLE56" s="320" t="s">
        <v>23</v>
      </c>
      <c r="KLF56" s="320" t="s">
        <v>23</v>
      </c>
      <c r="KLG56" s="320" t="s">
        <v>23</v>
      </c>
      <c r="KLH56" s="320" t="s">
        <v>23</v>
      </c>
      <c r="KLI56" s="320" t="s">
        <v>23</v>
      </c>
      <c r="KLJ56" s="320" t="s">
        <v>23</v>
      </c>
      <c r="KLK56" s="320" t="s">
        <v>23</v>
      </c>
      <c r="KLL56" s="320" t="s">
        <v>23</v>
      </c>
      <c r="KLM56" s="320" t="s">
        <v>23</v>
      </c>
      <c r="KLN56" s="320" t="s">
        <v>23</v>
      </c>
      <c r="KLO56" s="320" t="s">
        <v>23</v>
      </c>
      <c r="KLP56" s="320" t="s">
        <v>23</v>
      </c>
      <c r="KLQ56" s="320" t="s">
        <v>23</v>
      </c>
      <c r="KLR56" s="320" t="s">
        <v>23</v>
      </c>
      <c r="KLS56" s="320" t="s">
        <v>23</v>
      </c>
      <c r="KLT56" s="320" t="s">
        <v>23</v>
      </c>
      <c r="KLU56" s="320" t="s">
        <v>23</v>
      </c>
      <c r="KLV56" s="320" t="s">
        <v>23</v>
      </c>
      <c r="KLW56" s="320" t="s">
        <v>23</v>
      </c>
      <c r="KLX56" s="320" t="s">
        <v>23</v>
      </c>
      <c r="KLY56" s="320" t="s">
        <v>23</v>
      </c>
      <c r="KLZ56" s="320" t="s">
        <v>23</v>
      </c>
      <c r="KMA56" s="320" t="s">
        <v>23</v>
      </c>
      <c r="KMB56" s="320" t="s">
        <v>23</v>
      </c>
      <c r="KMC56" s="320" t="s">
        <v>23</v>
      </c>
      <c r="KMD56" s="320" t="s">
        <v>23</v>
      </c>
      <c r="KME56" s="320" t="s">
        <v>23</v>
      </c>
      <c r="KMF56" s="320" t="s">
        <v>23</v>
      </c>
      <c r="KMG56" s="320" t="s">
        <v>23</v>
      </c>
      <c r="KMH56" s="320" t="s">
        <v>23</v>
      </c>
      <c r="KMI56" s="320" t="s">
        <v>23</v>
      </c>
      <c r="KMJ56" s="320" t="s">
        <v>23</v>
      </c>
      <c r="KMK56" s="320" t="s">
        <v>23</v>
      </c>
      <c r="KML56" s="320" t="s">
        <v>23</v>
      </c>
      <c r="KMM56" s="320" t="s">
        <v>23</v>
      </c>
      <c r="KMN56" s="320" t="s">
        <v>23</v>
      </c>
      <c r="KMO56" s="320" t="s">
        <v>23</v>
      </c>
      <c r="KMP56" s="320" t="s">
        <v>23</v>
      </c>
      <c r="KMQ56" s="320" t="s">
        <v>23</v>
      </c>
      <c r="KMR56" s="320" t="s">
        <v>23</v>
      </c>
      <c r="KMS56" s="320" t="s">
        <v>23</v>
      </c>
      <c r="KMT56" s="320" t="s">
        <v>23</v>
      </c>
      <c r="KMU56" s="320" t="s">
        <v>23</v>
      </c>
      <c r="KMV56" s="320" t="s">
        <v>23</v>
      </c>
      <c r="KMW56" s="320" t="s">
        <v>23</v>
      </c>
      <c r="KMX56" s="320" t="s">
        <v>23</v>
      </c>
      <c r="KMY56" s="320" t="s">
        <v>23</v>
      </c>
      <c r="KMZ56" s="320" t="s">
        <v>23</v>
      </c>
      <c r="KNA56" s="320" t="s">
        <v>23</v>
      </c>
      <c r="KNB56" s="320" t="s">
        <v>23</v>
      </c>
      <c r="KNC56" s="320" t="s">
        <v>23</v>
      </c>
      <c r="KND56" s="320" t="s">
        <v>23</v>
      </c>
      <c r="KNE56" s="320" t="s">
        <v>23</v>
      </c>
      <c r="KNF56" s="320" t="s">
        <v>23</v>
      </c>
      <c r="KNG56" s="320" t="s">
        <v>23</v>
      </c>
      <c r="KNH56" s="320" t="s">
        <v>23</v>
      </c>
      <c r="KNI56" s="320" t="s">
        <v>23</v>
      </c>
      <c r="KNJ56" s="320" t="s">
        <v>23</v>
      </c>
      <c r="KNK56" s="320" t="s">
        <v>23</v>
      </c>
      <c r="KNL56" s="320" t="s">
        <v>23</v>
      </c>
      <c r="KNM56" s="320" t="s">
        <v>23</v>
      </c>
      <c r="KNN56" s="320" t="s">
        <v>23</v>
      </c>
      <c r="KNO56" s="320" t="s">
        <v>23</v>
      </c>
      <c r="KNP56" s="320" t="s">
        <v>23</v>
      </c>
      <c r="KNQ56" s="320" t="s">
        <v>23</v>
      </c>
      <c r="KNR56" s="320" t="s">
        <v>23</v>
      </c>
      <c r="KNS56" s="320" t="s">
        <v>23</v>
      </c>
      <c r="KNT56" s="320" t="s">
        <v>23</v>
      </c>
      <c r="KNU56" s="320" t="s">
        <v>23</v>
      </c>
      <c r="KNV56" s="320" t="s">
        <v>23</v>
      </c>
      <c r="KNW56" s="320" t="s">
        <v>23</v>
      </c>
      <c r="KNX56" s="320" t="s">
        <v>23</v>
      </c>
      <c r="KNY56" s="320" t="s">
        <v>23</v>
      </c>
      <c r="KNZ56" s="320" t="s">
        <v>23</v>
      </c>
      <c r="KOA56" s="320" t="s">
        <v>23</v>
      </c>
      <c r="KOB56" s="320" t="s">
        <v>23</v>
      </c>
      <c r="KOC56" s="320" t="s">
        <v>23</v>
      </c>
      <c r="KOD56" s="320" t="s">
        <v>23</v>
      </c>
      <c r="KOE56" s="320" t="s">
        <v>23</v>
      </c>
      <c r="KOF56" s="320" t="s">
        <v>23</v>
      </c>
      <c r="KOG56" s="320" t="s">
        <v>23</v>
      </c>
      <c r="KOH56" s="320" t="s">
        <v>23</v>
      </c>
      <c r="KOI56" s="320" t="s">
        <v>23</v>
      </c>
      <c r="KOJ56" s="320" t="s">
        <v>23</v>
      </c>
      <c r="KOK56" s="320" t="s">
        <v>23</v>
      </c>
      <c r="KOL56" s="320" t="s">
        <v>23</v>
      </c>
      <c r="KOM56" s="320" t="s">
        <v>23</v>
      </c>
      <c r="KON56" s="320" t="s">
        <v>23</v>
      </c>
      <c r="KOO56" s="320" t="s">
        <v>23</v>
      </c>
      <c r="KOP56" s="320" t="s">
        <v>23</v>
      </c>
      <c r="KOQ56" s="320" t="s">
        <v>23</v>
      </c>
      <c r="KOR56" s="320" t="s">
        <v>23</v>
      </c>
      <c r="KOS56" s="320" t="s">
        <v>23</v>
      </c>
      <c r="KOT56" s="320" t="s">
        <v>23</v>
      </c>
      <c r="KOU56" s="320" t="s">
        <v>23</v>
      </c>
      <c r="KOV56" s="320" t="s">
        <v>23</v>
      </c>
      <c r="KOW56" s="320" t="s">
        <v>23</v>
      </c>
      <c r="KOX56" s="320" t="s">
        <v>23</v>
      </c>
      <c r="KOY56" s="320" t="s">
        <v>23</v>
      </c>
      <c r="KOZ56" s="320" t="s">
        <v>23</v>
      </c>
      <c r="KPA56" s="320" t="s">
        <v>23</v>
      </c>
      <c r="KPB56" s="320" t="s">
        <v>23</v>
      </c>
      <c r="KPC56" s="320" t="s">
        <v>23</v>
      </c>
      <c r="KPD56" s="320" t="s">
        <v>23</v>
      </c>
      <c r="KPE56" s="320" t="s">
        <v>23</v>
      </c>
      <c r="KPF56" s="320" t="s">
        <v>23</v>
      </c>
      <c r="KPG56" s="320" t="s">
        <v>23</v>
      </c>
      <c r="KPH56" s="320" t="s">
        <v>23</v>
      </c>
      <c r="KPI56" s="320" t="s">
        <v>23</v>
      </c>
      <c r="KPJ56" s="320" t="s">
        <v>23</v>
      </c>
      <c r="KPK56" s="320" t="s">
        <v>23</v>
      </c>
      <c r="KPL56" s="320" t="s">
        <v>23</v>
      </c>
      <c r="KPM56" s="320" t="s">
        <v>23</v>
      </c>
      <c r="KPN56" s="320" t="s">
        <v>23</v>
      </c>
      <c r="KPO56" s="320" t="s">
        <v>23</v>
      </c>
      <c r="KPP56" s="320" t="s">
        <v>23</v>
      </c>
      <c r="KPQ56" s="320" t="s">
        <v>23</v>
      </c>
      <c r="KPR56" s="320" t="s">
        <v>23</v>
      </c>
      <c r="KPS56" s="320" t="s">
        <v>23</v>
      </c>
      <c r="KPT56" s="320" t="s">
        <v>23</v>
      </c>
      <c r="KPU56" s="320" t="s">
        <v>23</v>
      </c>
      <c r="KPV56" s="320" t="s">
        <v>23</v>
      </c>
      <c r="KPW56" s="320" t="s">
        <v>23</v>
      </c>
      <c r="KPX56" s="320" t="s">
        <v>23</v>
      </c>
      <c r="KPY56" s="320" t="s">
        <v>23</v>
      </c>
      <c r="KPZ56" s="320" t="s">
        <v>23</v>
      </c>
      <c r="KQA56" s="320" t="s">
        <v>23</v>
      </c>
      <c r="KQB56" s="320" t="s">
        <v>23</v>
      </c>
      <c r="KQC56" s="320" t="s">
        <v>23</v>
      </c>
      <c r="KQD56" s="320" t="s">
        <v>23</v>
      </c>
      <c r="KQE56" s="320" t="s">
        <v>23</v>
      </c>
      <c r="KQF56" s="320" t="s">
        <v>23</v>
      </c>
      <c r="KQG56" s="320" t="s">
        <v>23</v>
      </c>
      <c r="KQH56" s="320" t="s">
        <v>23</v>
      </c>
      <c r="KQI56" s="320" t="s">
        <v>23</v>
      </c>
      <c r="KQJ56" s="320" t="s">
        <v>23</v>
      </c>
      <c r="KQK56" s="320" t="s">
        <v>23</v>
      </c>
      <c r="KQL56" s="320" t="s">
        <v>23</v>
      </c>
      <c r="KQM56" s="320" t="s">
        <v>23</v>
      </c>
      <c r="KQN56" s="320" t="s">
        <v>23</v>
      </c>
      <c r="KQO56" s="320" t="s">
        <v>23</v>
      </c>
      <c r="KQP56" s="320" t="s">
        <v>23</v>
      </c>
      <c r="KQQ56" s="320" t="s">
        <v>23</v>
      </c>
      <c r="KQR56" s="320" t="s">
        <v>23</v>
      </c>
      <c r="KQS56" s="320" t="s">
        <v>23</v>
      </c>
      <c r="KQT56" s="320" t="s">
        <v>23</v>
      </c>
      <c r="KQU56" s="320" t="s">
        <v>23</v>
      </c>
      <c r="KQV56" s="320" t="s">
        <v>23</v>
      </c>
      <c r="KQW56" s="320" t="s">
        <v>23</v>
      </c>
      <c r="KQX56" s="320" t="s">
        <v>23</v>
      </c>
      <c r="KQY56" s="320" t="s">
        <v>23</v>
      </c>
      <c r="KQZ56" s="320" t="s">
        <v>23</v>
      </c>
      <c r="KRA56" s="320" t="s">
        <v>23</v>
      </c>
      <c r="KRB56" s="320" t="s">
        <v>23</v>
      </c>
      <c r="KRC56" s="320" t="s">
        <v>23</v>
      </c>
      <c r="KRD56" s="320" t="s">
        <v>23</v>
      </c>
      <c r="KRE56" s="320" t="s">
        <v>23</v>
      </c>
      <c r="KRF56" s="320" t="s">
        <v>23</v>
      </c>
      <c r="KRG56" s="320" t="s">
        <v>23</v>
      </c>
      <c r="KRH56" s="320" t="s">
        <v>23</v>
      </c>
      <c r="KRI56" s="320" t="s">
        <v>23</v>
      </c>
      <c r="KRJ56" s="320" t="s">
        <v>23</v>
      </c>
      <c r="KRK56" s="320" t="s">
        <v>23</v>
      </c>
      <c r="KRL56" s="320" t="s">
        <v>23</v>
      </c>
      <c r="KRM56" s="320" t="s">
        <v>23</v>
      </c>
      <c r="KRN56" s="320" t="s">
        <v>23</v>
      </c>
      <c r="KRO56" s="320" t="s">
        <v>23</v>
      </c>
      <c r="KRP56" s="320" t="s">
        <v>23</v>
      </c>
      <c r="KRQ56" s="320" t="s">
        <v>23</v>
      </c>
      <c r="KRR56" s="320" t="s">
        <v>23</v>
      </c>
      <c r="KRS56" s="320" t="s">
        <v>23</v>
      </c>
      <c r="KRT56" s="320" t="s">
        <v>23</v>
      </c>
      <c r="KRU56" s="320" t="s">
        <v>23</v>
      </c>
      <c r="KRV56" s="320" t="s">
        <v>23</v>
      </c>
      <c r="KRW56" s="320" t="s">
        <v>23</v>
      </c>
      <c r="KRX56" s="320" t="s">
        <v>23</v>
      </c>
      <c r="KRY56" s="320" t="s">
        <v>23</v>
      </c>
      <c r="KRZ56" s="320" t="s">
        <v>23</v>
      </c>
      <c r="KSA56" s="320" t="s">
        <v>23</v>
      </c>
      <c r="KSB56" s="320" t="s">
        <v>23</v>
      </c>
      <c r="KSC56" s="320" t="s">
        <v>23</v>
      </c>
      <c r="KSD56" s="320" t="s">
        <v>23</v>
      </c>
      <c r="KSE56" s="320" t="s">
        <v>23</v>
      </c>
      <c r="KSF56" s="320" t="s">
        <v>23</v>
      </c>
      <c r="KSG56" s="320" t="s">
        <v>23</v>
      </c>
      <c r="KSH56" s="320" t="s">
        <v>23</v>
      </c>
      <c r="KSI56" s="320" t="s">
        <v>23</v>
      </c>
      <c r="KSJ56" s="320" t="s">
        <v>23</v>
      </c>
      <c r="KSK56" s="320" t="s">
        <v>23</v>
      </c>
      <c r="KSL56" s="320" t="s">
        <v>23</v>
      </c>
      <c r="KSM56" s="320" t="s">
        <v>23</v>
      </c>
      <c r="KSN56" s="320" t="s">
        <v>23</v>
      </c>
      <c r="KSO56" s="320" t="s">
        <v>23</v>
      </c>
      <c r="KSP56" s="320" t="s">
        <v>23</v>
      </c>
      <c r="KSQ56" s="320" t="s">
        <v>23</v>
      </c>
      <c r="KSR56" s="320" t="s">
        <v>23</v>
      </c>
      <c r="KSS56" s="320" t="s">
        <v>23</v>
      </c>
      <c r="KST56" s="320" t="s">
        <v>23</v>
      </c>
      <c r="KSU56" s="320" t="s">
        <v>23</v>
      </c>
      <c r="KSV56" s="320" t="s">
        <v>23</v>
      </c>
      <c r="KSW56" s="320" t="s">
        <v>23</v>
      </c>
      <c r="KSX56" s="320" t="s">
        <v>23</v>
      </c>
      <c r="KSY56" s="320" t="s">
        <v>23</v>
      </c>
      <c r="KSZ56" s="320" t="s">
        <v>23</v>
      </c>
      <c r="KTA56" s="320" t="s">
        <v>23</v>
      </c>
      <c r="KTB56" s="320" t="s">
        <v>23</v>
      </c>
      <c r="KTC56" s="320" t="s">
        <v>23</v>
      </c>
      <c r="KTD56" s="320" t="s">
        <v>23</v>
      </c>
      <c r="KTE56" s="320" t="s">
        <v>23</v>
      </c>
      <c r="KTF56" s="320" t="s">
        <v>23</v>
      </c>
      <c r="KTG56" s="320" t="s">
        <v>23</v>
      </c>
      <c r="KTH56" s="320" t="s">
        <v>23</v>
      </c>
      <c r="KTI56" s="320" t="s">
        <v>23</v>
      </c>
      <c r="KTJ56" s="320" t="s">
        <v>23</v>
      </c>
      <c r="KTK56" s="320" t="s">
        <v>23</v>
      </c>
      <c r="KTL56" s="320" t="s">
        <v>23</v>
      </c>
      <c r="KTM56" s="320" t="s">
        <v>23</v>
      </c>
      <c r="KTN56" s="320" t="s">
        <v>23</v>
      </c>
      <c r="KTO56" s="320" t="s">
        <v>23</v>
      </c>
      <c r="KTP56" s="320" t="s">
        <v>23</v>
      </c>
      <c r="KTQ56" s="320" t="s">
        <v>23</v>
      </c>
      <c r="KTR56" s="320" t="s">
        <v>23</v>
      </c>
      <c r="KTS56" s="320" t="s">
        <v>23</v>
      </c>
      <c r="KTT56" s="320" t="s">
        <v>23</v>
      </c>
      <c r="KTU56" s="320" t="s">
        <v>23</v>
      </c>
      <c r="KTV56" s="320" t="s">
        <v>23</v>
      </c>
      <c r="KTW56" s="320" t="s">
        <v>23</v>
      </c>
      <c r="KTX56" s="320" t="s">
        <v>23</v>
      </c>
      <c r="KTY56" s="320" t="s">
        <v>23</v>
      </c>
      <c r="KTZ56" s="320" t="s">
        <v>23</v>
      </c>
      <c r="KUA56" s="320" t="s">
        <v>23</v>
      </c>
      <c r="KUB56" s="320" t="s">
        <v>23</v>
      </c>
      <c r="KUC56" s="320" t="s">
        <v>23</v>
      </c>
      <c r="KUD56" s="320" t="s">
        <v>23</v>
      </c>
      <c r="KUE56" s="320" t="s">
        <v>23</v>
      </c>
      <c r="KUF56" s="320" t="s">
        <v>23</v>
      </c>
      <c r="KUG56" s="320" t="s">
        <v>23</v>
      </c>
      <c r="KUH56" s="320" t="s">
        <v>23</v>
      </c>
      <c r="KUI56" s="320" t="s">
        <v>23</v>
      </c>
      <c r="KUJ56" s="320" t="s">
        <v>23</v>
      </c>
      <c r="KUK56" s="320" t="s">
        <v>23</v>
      </c>
      <c r="KUL56" s="320" t="s">
        <v>23</v>
      </c>
      <c r="KUM56" s="320" t="s">
        <v>23</v>
      </c>
      <c r="KUN56" s="320" t="s">
        <v>23</v>
      </c>
      <c r="KUO56" s="320" t="s">
        <v>23</v>
      </c>
      <c r="KUP56" s="320" t="s">
        <v>23</v>
      </c>
      <c r="KUQ56" s="320" t="s">
        <v>23</v>
      </c>
      <c r="KUR56" s="320" t="s">
        <v>23</v>
      </c>
      <c r="KUS56" s="320" t="s">
        <v>23</v>
      </c>
      <c r="KUT56" s="320" t="s">
        <v>23</v>
      </c>
      <c r="KUU56" s="320" t="s">
        <v>23</v>
      </c>
      <c r="KUV56" s="320" t="s">
        <v>23</v>
      </c>
      <c r="KUW56" s="320" t="s">
        <v>23</v>
      </c>
      <c r="KUX56" s="320" t="s">
        <v>23</v>
      </c>
      <c r="KUY56" s="320" t="s">
        <v>23</v>
      </c>
      <c r="KUZ56" s="320" t="s">
        <v>23</v>
      </c>
      <c r="KVA56" s="320" t="s">
        <v>23</v>
      </c>
      <c r="KVB56" s="320" t="s">
        <v>23</v>
      </c>
      <c r="KVC56" s="320" t="s">
        <v>23</v>
      </c>
      <c r="KVD56" s="320" t="s">
        <v>23</v>
      </c>
      <c r="KVE56" s="320" t="s">
        <v>23</v>
      </c>
      <c r="KVF56" s="320" t="s">
        <v>23</v>
      </c>
      <c r="KVG56" s="320" t="s">
        <v>23</v>
      </c>
      <c r="KVH56" s="320" t="s">
        <v>23</v>
      </c>
      <c r="KVI56" s="320" t="s">
        <v>23</v>
      </c>
      <c r="KVJ56" s="320" t="s">
        <v>23</v>
      </c>
      <c r="KVK56" s="320" t="s">
        <v>23</v>
      </c>
      <c r="KVL56" s="320" t="s">
        <v>23</v>
      </c>
      <c r="KVM56" s="320" t="s">
        <v>23</v>
      </c>
      <c r="KVN56" s="320" t="s">
        <v>23</v>
      </c>
      <c r="KVO56" s="320" t="s">
        <v>23</v>
      </c>
      <c r="KVP56" s="320" t="s">
        <v>23</v>
      </c>
      <c r="KVQ56" s="320" t="s">
        <v>23</v>
      </c>
      <c r="KVR56" s="320" t="s">
        <v>23</v>
      </c>
      <c r="KVS56" s="320" t="s">
        <v>23</v>
      </c>
      <c r="KVT56" s="320" t="s">
        <v>23</v>
      </c>
      <c r="KVU56" s="320" t="s">
        <v>23</v>
      </c>
      <c r="KVV56" s="320" t="s">
        <v>23</v>
      </c>
      <c r="KVW56" s="320" t="s">
        <v>23</v>
      </c>
      <c r="KVX56" s="320" t="s">
        <v>23</v>
      </c>
      <c r="KVY56" s="320" t="s">
        <v>23</v>
      </c>
      <c r="KVZ56" s="320" t="s">
        <v>23</v>
      </c>
      <c r="KWA56" s="320" t="s">
        <v>23</v>
      </c>
      <c r="KWB56" s="320" t="s">
        <v>23</v>
      </c>
      <c r="KWC56" s="320" t="s">
        <v>23</v>
      </c>
      <c r="KWD56" s="320" t="s">
        <v>23</v>
      </c>
      <c r="KWE56" s="320" t="s">
        <v>23</v>
      </c>
      <c r="KWF56" s="320" t="s">
        <v>23</v>
      </c>
      <c r="KWG56" s="320" t="s">
        <v>23</v>
      </c>
      <c r="KWH56" s="320" t="s">
        <v>23</v>
      </c>
      <c r="KWI56" s="320" t="s">
        <v>23</v>
      </c>
      <c r="KWJ56" s="320" t="s">
        <v>23</v>
      </c>
      <c r="KWK56" s="320" t="s">
        <v>23</v>
      </c>
      <c r="KWL56" s="320" t="s">
        <v>23</v>
      </c>
      <c r="KWM56" s="320" t="s">
        <v>23</v>
      </c>
      <c r="KWN56" s="320" t="s">
        <v>23</v>
      </c>
      <c r="KWO56" s="320" t="s">
        <v>23</v>
      </c>
      <c r="KWP56" s="320" t="s">
        <v>23</v>
      </c>
      <c r="KWQ56" s="320" t="s">
        <v>23</v>
      </c>
      <c r="KWR56" s="320" t="s">
        <v>23</v>
      </c>
      <c r="KWS56" s="320" t="s">
        <v>23</v>
      </c>
      <c r="KWT56" s="320" t="s">
        <v>23</v>
      </c>
      <c r="KWU56" s="320" t="s">
        <v>23</v>
      </c>
      <c r="KWV56" s="320" t="s">
        <v>23</v>
      </c>
      <c r="KWW56" s="320" t="s">
        <v>23</v>
      </c>
      <c r="KWX56" s="320" t="s">
        <v>23</v>
      </c>
      <c r="KWY56" s="320" t="s">
        <v>23</v>
      </c>
      <c r="KWZ56" s="320" t="s">
        <v>23</v>
      </c>
      <c r="KXA56" s="320" t="s">
        <v>23</v>
      </c>
      <c r="KXB56" s="320" t="s">
        <v>23</v>
      </c>
      <c r="KXC56" s="320" t="s">
        <v>23</v>
      </c>
      <c r="KXD56" s="320" t="s">
        <v>23</v>
      </c>
      <c r="KXE56" s="320" t="s">
        <v>23</v>
      </c>
      <c r="KXF56" s="320" t="s">
        <v>23</v>
      </c>
      <c r="KXG56" s="320" t="s">
        <v>23</v>
      </c>
      <c r="KXH56" s="320" t="s">
        <v>23</v>
      </c>
      <c r="KXI56" s="320" t="s">
        <v>23</v>
      </c>
      <c r="KXJ56" s="320" t="s">
        <v>23</v>
      </c>
      <c r="KXK56" s="320" t="s">
        <v>23</v>
      </c>
      <c r="KXL56" s="320" t="s">
        <v>23</v>
      </c>
      <c r="KXM56" s="320" t="s">
        <v>23</v>
      </c>
      <c r="KXN56" s="320" t="s">
        <v>23</v>
      </c>
      <c r="KXO56" s="320" t="s">
        <v>23</v>
      </c>
      <c r="KXP56" s="320" t="s">
        <v>23</v>
      </c>
      <c r="KXQ56" s="320" t="s">
        <v>23</v>
      </c>
      <c r="KXR56" s="320" t="s">
        <v>23</v>
      </c>
      <c r="KXS56" s="320" t="s">
        <v>23</v>
      </c>
      <c r="KXT56" s="320" t="s">
        <v>23</v>
      </c>
      <c r="KXU56" s="320" t="s">
        <v>23</v>
      </c>
      <c r="KXV56" s="320" t="s">
        <v>23</v>
      </c>
      <c r="KXW56" s="320" t="s">
        <v>23</v>
      </c>
      <c r="KXX56" s="320" t="s">
        <v>23</v>
      </c>
      <c r="KXY56" s="320" t="s">
        <v>23</v>
      </c>
      <c r="KXZ56" s="320" t="s">
        <v>23</v>
      </c>
      <c r="KYA56" s="320" t="s">
        <v>23</v>
      </c>
      <c r="KYB56" s="320" t="s">
        <v>23</v>
      </c>
      <c r="KYC56" s="320" t="s">
        <v>23</v>
      </c>
      <c r="KYD56" s="320" t="s">
        <v>23</v>
      </c>
      <c r="KYE56" s="320" t="s">
        <v>23</v>
      </c>
      <c r="KYF56" s="320" t="s">
        <v>23</v>
      </c>
      <c r="KYG56" s="320" t="s">
        <v>23</v>
      </c>
      <c r="KYH56" s="320" t="s">
        <v>23</v>
      </c>
      <c r="KYI56" s="320" t="s">
        <v>23</v>
      </c>
      <c r="KYJ56" s="320" t="s">
        <v>23</v>
      </c>
      <c r="KYK56" s="320" t="s">
        <v>23</v>
      </c>
      <c r="KYL56" s="320" t="s">
        <v>23</v>
      </c>
      <c r="KYM56" s="320" t="s">
        <v>23</v>
      </c>
      <c r="KYN56" s="320" t="s">
        <v>23</v>
      </c>
      <c r="KYO56" s="320" t="s">
        <v>23</v>
      </c>
      <c r="KYP56" s="320" t="s">
        <v>23</v>
      </c>
      <c r="KYQ56" s="320" t="s">
        <v>23</v>
      </c>
      <c r="KYR56" s="320" t="s">
        <v>23</v>
      </c>
      <c r="KYS56" s="320" t="s">
        <v>23</v>
      </c>
      <c r="KYT56" s="320" t="s">
        <v>23</v>
      </c>
      <c r="KYU56" s="320" t="s">
        <v>23</v>
      </c>
      <c r="KYV56" s="320" t="s">
        <v>23</v>
      </c>
      <c r="KYW56" s="320" t="s">
        <v>23</v>
      </c>
      <c r="KYX56" s="320" t="s">
        <v>23</v>
      </c>
      <c r="KYY56" s="320" t="s">
        <v>23</v>
      </c>
      <c r="KYZ56" s="320" t="s">
        <v>23</v>
      </c>
      <c r="KZA56" s="320" t="s">
        <v>23</v>
      </c>
      <c r="KZB56" s="320" t="s">
        <v>23</v>
      </c>
      <c r="KZC56" s="320" t="s">
        <v>23</v>
      </c>
      <c r="KZD56" s="320" t="s">
        <v>23</v>
      </c>
      <c r="KZE56" s="320" t="s">
        <v>23</v>
      </c>
      <c r="KZF56" s="320" t="s">
        <v>23</v>
      </c>
      <c r="KZG56" s="320" t="s">
        <v>23</v>
      </c>
      <c r="KZH56" s="320" t="s">
        <v>23</v>
      </c>
      <c r="KZI56" s="320" t="s">
        <v>23</v>
      </c>
      <c r="KZJ56" s="320" t="s">
        <v>23</v>
      </c>
      <c r="KZK56" s="320" t="s">
        <v>23</v>
      </c>
      <c r="KZL56" s="320" t="s">
        <v>23</v>
      </c>
      <c r="KZM56" s="320" t="s">
        <v>23</v>
      </c>
      <c r="KZN56" s="320" t="s">
        <v>23</v>
      </c>
      <c r="KZO56" s="320" t="s">
        <v>23</v>
      </c>
      <c r="KZP56" s="320" t="s">
        <v>23</v>
      </c>
      <c r="KZQ56" s="320" t="s">
        <v>23</v>
      </c>
      <c r="KZR56" s="320" t="s">
        <v>23</v>
      </c>
      <c r="KZS56" s="320" t="s">
        <v>23</v>
      </c>
      <c r="KZT56" s="320" t="s">
        <v>23</v>
      </c>
      <c r="KZU56" s="320" t="s">
        <v>23</v>
      </c>
      <c r="KZV56" s="320" t="s">
        <v>23</v>
      </c>
      <c r="KZW56" s="320" t="s">
        <v>23</v>
      </c>
      <c r="KZX56" s="320" t="s">
        <v>23</v>
      </c>
      <c r="KZY56" s="320" t="s">
        <v>23</v>
      </c>
      <c r="KZZ56" s="320" t="s">
        <v>23</v>
      </c>
      <c r="LAA56" s="320" t="s">
        <v>23</v>
      </c>
      <c r="LAB56" s="320" t="s">
        <v>23</v>
      </c>
      <c r="LAC56" s="320" t="s">
        <v>23</v>
      </c>
      <c r="LAD56" s="320" t="s">
        <v>23</v>
      </c>
      <c r="LAE56" s="320" t="s">
        <v>23</v>
      </c>
      <c r="LAF56" s="320" t="s">
        <v>23</v>
      </c>
      <c r="LAG56" s="320" t="s">
        <v>23</v>
      </c>
      <c r="LAH56" s="320" t="s">
        <v>23</v>
      </c>
      <c r="LAI56" s="320" t="s">
        <v>23</v>
      </c>
      <c r="LAJ56" s="320" t="s">
        <v>23</v>
      </c>
      <c r="LAK56" s="320" t="s">
        <v>23</v>
      </c>
      <c r="LAL56" s="320" t="s">
        <v>23</v>
      </c>
      <c r="LAM56" s="320" t="s">
        <v>23</v>
      </c>
      <c r="LAN56" s="320" t="s">
        <v>23</v>
      </c>
      <c r="LAO56" s="320" t="s">
        <v>23</v>
      </c>
      <c r="LAP56" s="320" t="s">
        <v>23</v>
      </c>
      <c r="LAQ56" s="320" t="s">
        <v>23</v>
      </c>
      <c r="LAR56" s="320" t="s">
        <v>23</v>
      </c>
      <c r="LAS56" s="320" t="s">
        <v>23</v>
      </c>
      <c r="LAT56" s="320" t="s">
        <v>23</v>
      </c>
      <c r="LAU56" s="320" t="s">
        <v>23</v>
      </c>
      <c r="LAV56" s="320" t="s">
        <v>23</v>
      </c>
      <c r="LAW56" s="320" t="s">
        <v>23</v>
      </c>
      <c r="LAX56" s="320" t="s">
        <v>23</v>
      </c>
      <c r="LAY56" s="320" t="s">
        <v>23</v>
      </c>
      <c r="LAZ56" s="320" t="s">
        <v>23</v>
      </c>
      <c r="LBA56" s="320" t="s">
        <v>23</v>
      </c>
      <c r="LBB56" s="320" t="s">
        <v>23</v>
      </c>
      <c r="LBC56" s="320" t="s">
        <v>23</v>
      </c>
      <c r="LBD56" s="320" t="s">
        <v>23</v>
      </c>
      <c r="LBE56" s="320" t="s">
        <v>23</v>
      </c>
      <c r="LBF56" s="320" t="s">
        <v>23</v>
      </c>
      <c r="LBG56" s="320" t="s">
        <v>23</v>
      </c>
      <c r="LBH56" s="320" t="s">
        <v>23</v>
      </c>
      <c r="LBI56" s="320" t="s">
        <v>23</v>
      </c>
      <c r="LBJ56" s="320" t="s">
        <v>23</v>
      </c>
      <c r="LBK56" s="320" t="s">
        <v>23</v>
      </c>
      <c r="LBL56" s="320" t="s">
        <v>23</v>
      </c>
      <c r="LBM56" s="320" t="s">
        <v>23</v>
      </c>
      <c r="LBN56" s="320" t="s">
        <v>23</v>
      </c>
      <c r="LBO56" s="320" t="s">
        <v>23</v>
      </c>
      <c r="LBP56" s="320" t="s">
        <v>23</v>
      </c>
      <c r="LBQ56" s="320" t="s">
        <v>23</v>
      </c>
      <c r="LBR56" s="320" t="s">
        <v>23</v>
      </c>
      <c r="LBS56" s="320" t="s">
        <v>23</v>
      </c>
      <c r="LBT56" s="320" t="s">
        <v>23</v>
      </c>
      <c r="LBU56" s="320" t="s">
        <v>23</v>
      </c>
      <c r="LBV56" s="320" t="s">
        <v>23</v>
      </c>
      <c r="LBW56" s="320" t="s">
        <v>23</v>
      </c>
      <c r="LBX56" s="320" t="s">
        <v>23</v>
      </c>
      <c r="LBY56" s="320" t="s">
        <v>23</v>
      </c>
      <c r="LBZ56" s="320" t="s">
        <v>23</v>
      </c>
      <c r="LCA56" s="320" t="s">
        <v>23</v>
      </c>
      <c r="LCB56" s="320" t="s">
        <v>23</v>
      </c>
      <c r="LCC56" s="320" t="s">
        <v>23</v>
      </c>
      <c r="LCD56" s="320" t="s">
        <v>23</v>
      </c>
      <c r="LCE56" s="320" t="s">
        <v>23</v>
      </c>
      <c r="LCF56" s="320" t="s">
        <v>23</v>
      </c>
      <c r="LCG56" s="320" t="s">
        <v>23</v>
      </c>
      <c r="LCH56" s="320" t="s">
        <v>23</v>
      </c>
      <c r="LCI56" s="320" t="s">
        <v>23</v>
      </c>
      <c r="LCJ56" s="320" t="s">
        <v>23</v>
      </c>
      <c r="LCK56" s="320" t="s">
        <v>23</v>
      </c>
      <c r="LCL56" s="320" t="s">
        <v>23</v>
      </c>
      <c r="LCM56" s="320" t="s">
        <v>23</v>
      </c>
      <c r="LCN56" s="320" t="s">
        <v>23</v>
      </c>
      <c r="LCO56" s="320" t="s">
        <v>23</v>
      </c>
      <c r="LCP56" s="320" t="s">
        <v>23</v>
      </c>
      <c r="LCQ56" s="320" t="s">
        <v>23</v>
      </c>
      <c r="LCR56" s="320" t="s">
        <v>23</v>
      </c>
      <c r="LCS56" s="320" t="s">
        <v>23</v>
      </c>
      <c r="LCT56" s="320" t="s">
        <v>23</v>
      </c>
      <c r="LCU56" s="320" t="s">
        <v>23</v>
      </c>
      <c r="LCV56" s="320" t="s">
        <v>23</v>
      </c>
      <c r="LCW56" s="320" t="s">
        <v>23</v>
      </c>
      <c r="LCX56" s="320" t="s">
        <v>23</v>
      </c>
      <c r="LCY56" s="320" t="s">
        <v>23</v>
      </c>
      <c r="LCZ56" s="320" t="s">
        <v>23</v>
      </c>
      <c r="LDA56" s="320" t="s">
        <v>23</v>
      </c>
      <c r="LDB56" s="320" t="s">
        <v>23</v>
      </c>
      <c r="LDC56" s="320" t="s">
        <v>23</v>
      </c>
      <c r="LDD56" s="320" t="s">
        <v>23</v>
      </c>
      <c r="LDE56" s="320" t="s">
        <v>23</v>
      </c>
      <c r="LDF56" s="320" t="s">
        <v>23</v>
      </c>
      <c r="LDG56" s="320" t="s">
        <v>23</v>
      </c>
      <c r="LDH56" s="320" t="s">
        <v>23</v>
      </c>
      <c r="LDI56" s="320" t="s">
        <v>23</v>
      </c>
      <c r="LDJ56" s="320" t="s">
        <v>23</v>
      </c>
      <c r="LDK56" s="320" t="s">
        <v>23</v>
      </c>
      <c r="LDL56" s="320" t="s">
        <v>23</v>
      </c>
      <c r="LDM56" s="320" t="s">
        <v>23</v>
      </c>
      <c r="LDN56" s="320" t="s">
        <v>23</v>
      </c>
      <c r="LDO56" s="320" t="s">
        <v>23</v>
      </c>
      <c r="LDP56" s="320" t="s">
        <v>23</v>
      </c>
      <c r="LDQ56" s="320" t="s">
        <v>23</v>
      </c>
      <c r="LDR56" s="320" t="s">
        <v>23</v>
      </c>
      <c r="LDS56" s="320" t="s">
        <v>23</v>
      </c>
      <c r="LDT56" s="320" t="s">
        <v>23</v>
      </c>
      <c r="LDU56" s="320" t="s">
        <v>23</v>
      </c>
      <c r="LDV56" s="320" t="s">
        <v>23</v>
      </c>
      <c r="LDW56" s="320" t="s">
        <v>23</v>
      </c>
      <c r="LDX56" s="320" t="s">
        <v>23</v>
      </c>
      <c r="LDY56" s="320" t="s">
        <v>23</v>
      </c>
      <c r="LDZ56" s="320" t="s">
        <v>23</v>
      </c>
      <c r="LEA56" s="320" t="s">
        <v>23</v>
      </c>
      <c r="LEB56" s="320" t="s">
        <v>23</v>
      </c>
      <c r="LEC56" s="320" t="s">
        <v>23</v>
      </c>
      <c r="LED56" s="320" t="s">
        <v>23</v>
      </c>
      <c r="LEE56" s="320" t="s">
        <v>23</v>
      </c>
      <c r="LEF56" s="320" t="s">
        <v>23</v>
      </c>
      <c r="LEG56" s="320" t="s">
        <v>23</v>
      </c>
      <c r="LEH56" s="320" t="s">
        <v>23</v>
      </c>
      <c r="LEI56" s="320" t="s">
        <v>23</v>
      </c>
      <c r="LEJ56" s="320" t="s">
        <v>23</v>
      </c>
      <c r="LEK56" s="320" t="s">
        <v>23</v>
      </c>
      <c r="LEL56" s="320" t="s">
        <v>23</v>
      </c>
      <c r="LEM56" s="320" t="s">
        <v>23</v>
      </c>
      <c r="LEN56" s="320" t="s">
        <v>23</v>
      </c>
      <c r="LEO56" s="320" t="s">
        <v>23</v>
      </c>
      <c r="LEP56" s="320" t="s">
        <v>23</v>
      </c>
      <c r="LEQ56" s="320" t="s">
        <v>23</v>
      </c>
      <c r="LER56" s="320" t="s">
        <v>23</v>
      </c>
      <c r="LES56" s="320" t="s">
        <v>23</v>
      </c>
      <c r="LET56" s="320" t="s">
        <v>23</v>
      </c>
      <c r="LEU56" s="320" t="s">
        <v>23</v>
      </c>
      <c r="LEV56" s="320" t="s">
        <v>23</v>
      </c>
      <c r="LEW56" s="320" t="s">
        <v>23</v>
      </c>
      <c r="LEX56" s="320" t="s">
        <v>23</v>
      </c>
      <c r="LEY56" s="320" t="s">
        <v>23</v>
      </c>
      <c r="LEZ56" s="320" t="s">
        <v>23</v>
      </c>
      <c r="LFA56" s="320" t="s">
        <v>23</v>
      </c>
      <c r="LFB56" s="320" t="s">
        <v>23</v>
      </c>
      <c r="LFC56" s="320" t="s">
        <v>23</v>
      </c>
      <c r="LFD56" s="320" t="s">
        <v>23</v>
      </c>
      <c r="LFE56" s="320" t="s">
        <v>23</v>
      </c>
      <c r="LFF56" s="320" t="s">
        <v>23</v>
      </c>
      <c r="LFG56" s="320" t="s">
        <v>23</v>
      </c>
      <c r="LFH56" s="320" t="s">
        <v>23</v>
      </c>
      <c r="LFI56" s="320" t="s">
        <v>23</v>
      </c>
      <c r="LFJ56" s="320" t="s">
        <v>23</v>
      </c>
      <c r="LFK56" s="320" t="s">
        <v>23</v>
      </c>
      <c r="LFL56" s="320" t="s">
        <v>23</v>
      </c>
      <c r="LFM56" s="320" t="s">
        <v>23</v>
      </c>
      <c r="LFN56" s="320" t="s">
        <v>23</v>
      </c>
      <c r="LFO56" s="320" t="s">
        <v>23</v>
      </c>
      <c r="LFP56" s="320" t="s">
        <v>23</v>
      </c>
      <c r="LFQ56" s="320" t="s">
        <v>23</v>
      </c>
      <c r="LFR56" s="320" t="s">
        <v>23</v>
      </c>
      <c r="LFS56" s="320" t="s">
        <v>23</v>
      </c>
      <c r="LFT56" s="320" t="s">
        <v>23</v>
      </c>
      <c r="LFU56" s="320" t="s">
        <v>23</v>
      </c>
      <c r="LFV56" s="320" t="s">
        <v>23</v>
      </c>
      <c r="LFW56" s="320" t="s">
        <v>23</v>
      </c>
      <c r="LFX56" s="320" t="s">
        <v>23</v>
      </c>
      <c r="LFY56" s="320" t="s">
        <v>23</v>
      </c>
      <c r="LFZ56" s="320" t="s">
        <v>23</v>
      </c>
      <c r="LGA56" s="320" t="s">
        <v>23</v>
      </c>
      <c r="LGB56" s="320" t="s">
        <v>23</v>
      </c>
      <c r="LGC56" s="320" t="s">
        <v>23</v>
      </c>
      <c r="LGD56" s="320" t="s">
        <v>23</v>
      </c>
      <c r="LGE56" s="320" t="s">
        <v>23</v>
      </c>
      <c r="LGF56" s="320" t="s">
        <v>23</v>
      </c>
      <c r="LGG56" s="320" t="s">
        <v>23</v>
      </c>
      <c r="LGH56" s="320" t="s">
        <v>23</v>
      </c>
      <c r="LGI56" s="320" t="s">
        <v>23</v>
      </c>
      <c r="LGJ56" s="320" t="s">
        <v>23</v>
      </c>
      <c r="LGK56" s="320" t="s">
        <v>23</v>
      </c>
      <c r="LGL56" s="320" t="s">
        <v>23</v>
      </c>
      <c r="LGM56" s="320" t="s">
        <v>23</v>
      </c>
      <c r="LGN56" s="320" t="s">
        <v>23</v>
      </c>
      <c r="LGO56" s="320" t="s">
        <v>23</v>
      </c>
      <c r="LGP56" s="320" t="s">
        <v>23</v>
      </c>
      <c r="LGQ56" s="320" t="s">
        <v>23</v>
      </c>
      <c r="LGR56" s="320" t="s">
        <v>23</v>
      </c>
      <c r="LGS56" s="320" t="s">
        <v>23</v>
      </c>
      <c r="LGT56" s="320" t="s">
        <v>23</v>
      </c>
      <c r="LGU56" s="320" t="s">
        <v>23</v>
      </c>
      <c r="LGV56" s="320" t="s">
        <v>23</v>
      </c>
      <c r="LGW56" s="320" t="s">
        <v>23</v>
      </c>
      <c r="LGX56" s="320" t="s">
        <v>23</v>
      </c>
      <c r="LGY56" s="320" t="s">
        <v>23</v>
      </c>
      <c r="LGZ56" s="320" t="s">
        <v>23</v>
      </c>
      <c r="LHA56" s="320" t="s">
        <v>23</v>
      </c>
      <c r="LHB56" s="320" t="s">
        <v>23</v>
      </c>
      <c r="LHC56" s="320" t="s">
        <v>23</v>
      </c>
      <c r="LHD56" s="320" t="s">
        <v>23</v>
      </c>
      <c r="LHE56" s="320" t="s">
        <v>23</v>
      </c>
      <c r="LHF56" s="320" t="s">
        <v>23</v>
      </c>
      <c r="LHG56" s="320" t="s">
        <v>23</v>
      </c>
      <c r="LHH56" s="320" t="s">
        <v>23</v>
      </c>
      <c r="LHI56" s="320" t="s">
        <v>23</v>
      </c>
      <c r="LHJ56" s="320" t="s">
        <v>23</v>
      </c>
      <c r="LHK56" s="320" t="s">
        <v>23</v>
      </c>
      <c r="LHL56" s="320" t="s">
        <v>23</v>
      </c>
      <c r="LHM56" s="320" t="s">
        <v>23</v>
      </c>
      <c r="LHN56" s="320" t="s">
        <v>23</v>
      </c>
      <c r="LHO56" s="320" t="s">
        <v>23</v>
      </c>
      <c r="LHP56" s="320" t="s">
        <v>23</v>
      </c>
      <c r="LHQ56" s="320" t="s">
        <v>23</v>
      </c>
      <c r="LHR56" s="320" t="s">
        <v>23</v>
      </c>
      <c r="LHS56" s="320" t="s">
        <v>23</v>
      </c>
      <c r="LHT56" s="320" t="s">
        <v>23</v>
      </c>
      <c r="LHU56" s="320" t="s">
        <v>23</v>
      </c>
      <c r="LHV56" s="320" t="s">
        <v>23</v>
      </c>
      <c r="LHW56" s="320" t="s">
        <v>23</v>
      </c>
      <c r="LHX56" s="320" t="s">
        <v>23</v>
      </c>
      <c r="LHY56" s="320" t="s">
        <v>23</v>
      </c>
      <c r="LHZ56" s="320" t="s">
        <v>23</v>
      </c>
      <c r="LIA56" s="320" t="s">
        <v>23</v>
      </c>
      <c r="LIB56" s="320" t="s">
        <v>23</v>
      </c>
      <c r="LIC56" s="320" t="s">
        <v>23</v>
      </c>
      <c r="LID56" s="320" t="s">
        <v>23</v>
      </c>
      <c r="LIE56" s="320" t="s">
        <v>23</v>
      </c>
      <c r="LIF56" s="320" t="s">
        <v>23</v>
      </c>
      <c r="LIG56" s="320" t="s">
        <v>23</v>
      </c>
      <c r="LIH56" s="320" t="s">
        <v>23</v>
      </c>
      <c r="LII56" s="320" t="s">
        <v>23</v>
      </c>
      <c r="LIJ56" s="320" t="s">
        <v>23</v>
      </c>
      <c r="LIK56" s="320" t="s">
        <v>23</v>
      </c>
      <c r="LIL56" s="320" t="s">
        <v>23</v>
      </c>
      <c r="LIM56" s="320" t="s">
        <v>23</v>
      </c>
      <c r="LIN56" s="320" t="s">
        <v>23</v>
      </c>
      <c r="LIO56" s="320" t="s">
        <v>23</v>
      </c>
      <c r="LIP56" s="320" t="s">
        <v>23</v>
      </c>
      <c r="LIQ56" s="320" t="s">
        <v>23</v>
      </c>
      <c r="LIR56" s="320" t="s">
        <v>23</v>
      </c>
      <c r="LIS56" s="320" t="s">
        <v>23</v>
      </c>
      <c r="LIT56" s="320" t="s">
        <v>23</v>
      </c>
      <c r="LIU56" s="320" t="s">
        <v>23</v>
      </c>
      <c r="LIV56" s="320" t="s">
        <v>23</v>
      </c>
      <c r="LIW56" s="320" t="s">
        <v>23</v>
      </c>
      <c r="LIX56" s="320" t="s">
        <v>23</v>
      </c>
      <c r="LIY56" s="320" t="s">
        <v>23</v>
      </c>
      <c r="LIZ56" s="320" t="s">
        <v>23</v>
      </c>
      <c r="LJA56" s="320" t="s">
        <v>23</v>
      </c>
      <c r="LJB56" s="320" t="s">
        <v>23</v>
      </c>
      <c r="LJC56" s="320" t="s">
        <v>23</v>
      </c>
      <c r="LJD56" s="320" t="s">
        <v>23</v>
      </c>
      <c r="LJE56" s="320" t="s">
        <v>23</v>
      </c>
      <c r="LJF56" s="320" t="s">
        <v>23</v>
      </c>
      <c r="LJG56" s="320" t="s">
        <v>23</v>
      </c>
      <c r="LJH56" s="320" t="s">
        <v>23</v>
      </c>
      <c r="LJI56" s="320" t="s">
        <v>23</v>
      </c>
      <c r="LJJ56" s="320" t="s">
        <v>23</v>
      </c>
      <c r="LJK56" s="320" t="s">
        <v>23</v>
      </c>
      <c r="LJL56" s="320" t="s">
        <v>23</v>
      </c>
      <c r="LJM56" s="320" t="s">
        <v>23</v>
      </c>
      <c r="LJN56" s="320" t="s">
        <v>23</v>
      </c>
      <c r="LJO56" s="320" t="s">
        <v>23</v>
      </c>
      <c r="LJP56" s="320" t="s">
        <v>23</v>
      </c>
      <c r="LJQ56" s="320" t="s">
        <v>23</v>
      </c>
      <c r="LJR56" s="320" t="s">
        <v>23</v>
      </c>
      <c r="LJS56" s="320" t="s">
        <v>23</v>
      </c>
      <c r="LJT56" s="320" t="s">
        <v>23</v>
      </c>
      <c r="LJU56" s="320" t="s">
        <v>23</v>
      </c>
      <c r="LJV56" s="320" t="s">
        <v>23</v>
      </c>
      <c r="LJW56" s="320" t="s">
        <v>23</v>
      </c>
      <c r="LJX56" s="320" t="s">
        <v>23</v>
      </c>
      <c r="LJY56" s="320" t="s">
        <v>23</v>
      </c>
      <c r="LJZ56" s="320" t="s">
        <v>23</v>
      </c>
      <c r="LKA56" s="320" t="s">
        <v>23</v>
      </c>
      <c r="LKB56" s="320" t="s">
        <v>23</v>
      </c>
      <c r="LKC56" s="320" t="s">
        <v>23</v>
      </c>
      <c r="LKD56" s="320" t="s">
        <v>23</v>
      </c>
      <c r="LKE56" s="320" t="s">
        <v>23</v>
      </c>
      <c r="LKF56" s="320" t="s">
        <v>23</v>
      </c>
      <c r="LKG56" s="320" t="s">
        <v>23</v>
      </c>
      <c r="LKH56" s="320" t="s">
        <v>23</v>
      </c>
      <c r="LKI56" s="320" t="s">
        <v>23</v>
      </c>
      <c r="LKJ56" s="320" t="s">
        <v>23</v>
      </c>
      <c r="LKK56" s="320" t="s">
        <v>23</v>
      </c>
      <c r="LKL56" s="320" t="s">
        <v>23</v>
      </c>
      <c r="LKM56" s="320" t="s">
        <v>23</v>
      </c>
      <c r="LKN56" s="320" t="s">
        <v>23</v>
      </c>
      <c r="LKO56" s="320" t="s">
        <v>23</v>
      </c>
      <c r="LKP56" s="320" t="s">
        <v>23</v>
      </c>
      <c r="LKQ56" s="320" t="s">
        <v>23</v>
      </c>
      <c r="LKR56" s="320" t="s">
        <v>23</v>
      </c>
      <c r="LKS56" s="320" t="s">
        <v>23</v>
      </c>
      <c r="LKT56" s="320" t="s">
        <v>23</v>
      </c>
      <c r="LKU56" s="320" t="s">
        <v>23</v>
      </c>
      <c r="LKV56" s="320" t="s">
        <v>23</v>
      </c>
      <c r="LKW56" s="320" t="s">
        <v>23</v>
      </c>
      <c r="LKX56" s="320" t="s">
        <v>23</v>
      </c>
      <c r="LKY56" s="320" t="s">
        <v>23</v>
      </c>
      <c r="LKZ56" s="320" t="s">
        <v>23</v>
      </c>
      <c r="LLA56" s="320" t="s">
        <v>23</v>
      </c>
      <c r="LLB56" s="320" t="s">
        <v>23</v>
      </c>
      <c r="LLC56" s="320" t="s">
        <v>23</v>
      </c>
      <c r="LLD56" s="320" t="s">
        <v>23</v>
      </c>
      <c r="LLE56" s="320" t="s">
        <v>23</v>
      </c>
      <c r="LLF56" s="320" t="s">
        <v>23</v>
      </c>
      <c r="LLG56" s="320" t="s">
        <v>23</v>
      </c>
      <c r="LLH56" s="320" t="s">
        <v>23</v>
      </c>
      <c r="LLI56" s="320" t="s">
        <v>23</v>
      </c>
      <c r="LLJ56" s="320" t="s">
        <v>23</v>
      </c>
      <c r="LLK56" s="320" t="s">
        <v>23</v>
      </c>
      <c r="LLL56" s="320" t="s">
        <v>23</v>
      </c>
      <c r="LLM56" s="320" t="s">
        <v>23</v>
      </c>
      <c r="LLN56" s="320" t="s">
        <v>23</v>
      </c>
      <c r="LLO56" s="320" t="s">
        <v>23</v>
      </c>
      <c r="LLP56" s="320" t="s">
        <v>23</v>
      </c>
      <c r="LLQ56" s="320" t="s">
        <v>23</v>
      </c>
      <c r="LLR56" s="320" t="s">
        <v>23</v>
      </c>
      <c r="LLS56" s="320" t="s">
        <v>23</v>
      </c>
      <c r="LLT56" s="320" t="s">
        <v>23</v>
      </c>
      <c r="LLU56" s="320" t="s">
        <v>23</v>
      </c>
      <c r="LLV56" s="320" t="s">
        <v>23</v>
      </c>
      <c r="LLW56" s="320" t="s">
        <v>23</v>
      </c>
      <c r="LLX56" s="320" t="s">
        <v>23</v>
      </c>
      <c r="LLY56" s="320" t="s">
        <v>23</v>
      </c>
      <c r="LLZ56" s="320" t="s">
        <v>23</v>
      </c>
      <c r="LMA56" s="320" t="s">
        <v>23</v>
      </c>
      <c r="LMB56" s="320" t="s">
        <v>23</v>
      </c>
      <c r="LMC56" s="320" t="s">
        <v>23</v>
      </c>
      <c r="LMD56" s="320" t="s">
        <v>23</v>
      </c>
      <c r="LME56" s="320" t="s">
        <v>23</v>
      </c>
      <c r="LMF56" s="320" t="s">
        <v>23</v>
      </c>
      <c r="LMG56" s="320" t="s">
        <v>23</v>
      </c>
      <c r="LMH56" s="320" t="s">
        <v>23</v>
      </c>
      <c r="LMI56" s="320" t="s">
        <v>23</v>
      </c>
      <c r="LMJ56" s="320" t="s">
        <v>23</v>
      </c>
      <c r="LMK56" s="320" t="s">
        <v>23</v>
      </c>
      <c r="LML56" s="320" t="s">
        <v>23</v>
      </c>
      <c r="LMM56" s="320" t="s">
        <v>23</v>
      </c>
      <c r="LMN56" s="320" t="s">
        <v>23</v>
      </c>
      <c r="LMO56" s="320" t="s">
        <v>23</v>
      </c>
      <c r="LMP56" s="320" t="s">
        <v>23</v>
      </c>
      <c r="LMQ56" s="320" t="s">
        <v>23</v>
      </c>
      <c r="LMR56" s="320" t="s">
        <v>23</v>
      </c>
      <c r="LMS56" s="320" t="s">
        <v>23</v>
      </c>
      <c r="LMT56" s="320" t="s">
        <v>23</v>
      </c>
      <c r="LMU56" s="320" t="s">
        <v>23</v>
      </c>
      <c r="LMV56" s="320" t="s">
        <v>23</v>
      </c>
      <c r="LMW56" s="320" t="s">
        <v>23</v>
      </c>
      <c r="LMX56" s="320" t="s">
        <v>23</v>
      </c>
      <c r="LMY56" s="320" t="s">
        <v>23</v>
      </c>
      <c r="LMZ56" s="320" t="s">
        <v>23</v>
      </c>
      <c r="LNA56" s="320" t="s">
        <v>23</v>
      </c>
      <c r="LNB56" s="320" t="s">
        <v>23</v>
      </c>
      <c r="LNC56" s="320" t="s">
        <v>23</v>
      </c>
      <c r="LND56" s="320" t="s">
        <v>23</v>
      </c>
      <c r="LNE56" s="320" t="s">
        <v>23</v>
      </c>
      <c r="LNF56" s="320" t="s">
        <v>23</v>
      </c>
      <c r="LNG56" s="320" t="s">
        <v>23</v>
      </c>
      <c r="LNH56" s="320" t="s">
        <v>23</v>
      </c>
      <c r="LNI56" s="320" t="s">
        <v>23</v>
      </c>
      <c r="LNJ56" s="320" t="s">
        <v>23</v>
      </c>
      <c r="LNK56" s="320" t="s">
        <v>23</v>
      </c>
      <c r="LNL56" s="320" t="s">
        <v>23</v>
      </c>
      <c r="LNM56" s="320" t="s">
        <v>23</v>
      </c>
      <c r="LNN56" s="320" t="s">
        <v>23</v>
      </c>
      <c r="LNO56" s="320" t="s">
        <v>23</v>
      </c>
      <c r="LNP56" s="320" t="s">
        <v>23</v>
      </c>
      <c r="LNQ56" s="320" t="s">
        <v>23</v>
      </c>
      <c r="LNR56" s="320" t="s">
        <v>23</v>
      </c>
      <c r="LNS56" s="320" t="s">
        <v>23</v>
      </c>
      <c r="LNT56" s="320" t="s">
        <v>23</v>
      </c>
      <c r="LNU56" s="320" t="s">
        <v>23</v>
      </c>
      <c r="LNV56" s="320" t="s">
        <v>23</v>
      </c>
      <c r="LNW56" s="320" t="s">
        <v>23</v>
      </c>
      <c r="LNX56" s="320" t="s">
        <v>23</v>
      </c>
      <c r="LNY56" s="320" t="s">
        <v>23</v>
      </c>
      <c r="LNZ56" s="320" t="s">
        <v>23</v>
      </c>
      <c r="LOA56" s="320" t="s">
        <v>23</v>
      </c>
      <c r="LOB56" s="320" t="s">
        <v>23</v>
      </c>
      <c r="LOC56" s="320" t="s">
        <v>23</v>
      </c>
      <c r="LOD56" s="320" t="s">
        <v>23</v>
      </c>
      <c r="LOE56" s="320" t="s">
        <v>23</v>
      </c>
      <c r="LOF56" s="320" t="s">
        <v>23</v>
      </c>
      <c r="LOG56" s="320" t="s">
        <v>23</v>
      </c>
      <c r="LOH56" s="320" t="s">
        <v>23</v>
      </c>
      <c r="LOI56" s="320" t="s">
        <v>23</v>
      </c>
      <c r="LOJ56" s="320" t="s">
        <v>23</v>
      </c>
      <c r="LOK56" s="320" t="s">
        <v>23</v>
      </c>
      <c r="LOL56" s="320" t="s">
        <v>23</v>
      </c>
      <c r="LOM56" s="320" t="s">
        <v>23</v>
      </c>
      <c r="LON56" s="320" t="s">
        <v>23</v>
      </c>
      <c r="LOO56" s="320" t="s">
        <v>23</v>
      </c>
      <c r="LOP56" s="320" t="s">
        <v>23</v>
      </c>
      <c r="LOQ56" s="320" t="s">
        <v>23</v>
      </c>
      <c r="LOR56" s="320" t="s">
        <v>23</v>
      </c>
      <c r="LOS56" s="320" t="s">
        <v>23</v>
      </c>
      <c r="LOT56" s="320" t="s">
        <v>23</v>
      </c>
      <c r="LOU56" s="320" t="s">
        <v>23</v>
      </c>
      <c r="LOV56" s="320" t="s">
        <v>23</v>
      </c>
      <c r="LOW56" s="320" t="s">
        <v>23</v>
      </c>
      <c r="LOX56" s="320" t="s">
        <v>23</v>
      </c>
      <c r="LOY56" s="320" t="s">
        <v>23</v>
      </c>
      <c r="LOZ56" s="320" t="s">
        <v>23</v>
      </c>
      <c r="LPA56" s="320" t="s">
        <v>23</v>
      </c>
      <c r="LPB56" s="320" t="s">
        <v>23</v>
      </c>
      <c r="LPC56" s="320" t="s">
        <v>23</v>
      </c>
      <c r="LPD56" s="320" t="s">
        <v>23</v>
      </c>
      <c r="LPE56" s="320" t="s">
        <v>23</v>
      </c>
      <c r="LPF56" s="320" t="s">
        <v>23</v>
      </c>
      <c r="LPG56" s="320" t="s">
        <v>23</v>
      </c>
      <c r="LPH56" s="320" t="s">
        <v>23</v>
      </c>
      <c r="LPI56" s="320" t="s">
        <v>23</v>
      </c>
      <c r="LPJ56" s="320" t="s">
        <v>23</v>
      </c>
      <c r="LPK56" s="320" t="s">
        <v>23</v>
      </c>
      <c r="LPL56" s="320" t="s">
        <v>23</v>
      </c>
      <c r="LPM56" s="320" t="s">
        <v>23</v>
      </c>
      <c r="LPN56" s="320" t="s">
        <v>23</v>
      </c>
      <c r="LPO56" s="320" t="s">
        <v>23</v>
      </c>
      <c r="LPP56" s="320" t="s">
        <v>23</v>
      </c>
      <c r="LPQ56" s="320" t="s">
        <v>23</v>
      </c>
      <c r="LPR56" s="320" t="s">
        <v>23</v>
      </c>
      <c r="LPS56" s="320" t="s">
        <v>23</v>
      </c>
      <c r="LPT56" s="320" t="s">
        <v>23</v>
      </c>
      <c r="LPU56" s="320" t="s">
        <v>23</v>
      </c>
      <c r="LPV56" s="320" t="s">
        <v>23</v>
      </c>
      <c r="LPW56" s="320" t="s">
        <v>23</v>
      </c>
      <c r="LPX56" s="320" t="s">
        <v>23</v>
      </c>
      <c r="LPY56" s="320" t="s">
        <v>23</v>
      </c>
      <c r="LPZ56" s="320" t="s">
        <v>23</v>
      </c>
      <c r="LQA56" s="320" t="s">
        <v>23</v>
      </c>
      <c r="LQB56" s="320" t="s">
        <v>23</v>
      </c>
      <c r="LQC56" s="320" t="s">
        <v>23</v>
      </c>
      <c r="LQD56" s="320" t="s">
        <v>23</v>
      </c>
      <c r="LQE56" s="320" t="s">
        <v>23</v>
      </c>
      <c r="LQF56" s="320" t="s">
        <v>23</v>
      </c>
      <c r="LQG56" s="320" t="s">
        <v>23</v>
      </c>
      <c r="LQH56" s="320" t="s">
        <v>23</v>
      </c>
      <c r="LQI56" s="320" t="s">
        <v>23</v>
      </c>
      <c r="LQJ56" s="320" t="s">
        <v>23</v>
      </c>
      <c r="LQK56" s="320" t="s">
        <v>23</v>
      </c>
      <c r="LQL56" s="320" t="s">
        <v>23</v>
      </c>
      <c r="LQM56" s="320" t="s">
        <v>23</v>
      </c>
      <c r="LQN56" s="320" t="s">
        <v>23</v>
      </c>
      <c r="LQO56" s="320" t="s">
        <v>23</v>
      </c>
      <c r="LQP56" s="320" t="s">
        <v>23</v>
      </c>
      <c r="LQQ56" s="320" t="s">
        <v>23</v>
      </c>
      <c r="LQR56" s="320" t="s">
        <v>23</v>
      </c>
      <c r="LQS56" s="320" t="s">
        <v>23</v>
      </c>
      <c r="LQT56" s="320" t="s">
        <v>23</v>
      </c>
      <c r="LQU56" s="320" t="s">
        <v>23</v>
      </c>
      <c r="LQV56" s="320" t="s">
        <v>23</v>
      </c>
      <c r="LQW56" s="320" t="s">
        <v>23</v>
      </c>
      <c r="LQX56" s="320" t="s">
        <v>23</v>
      </c>
      <c r="LQY56" s="320" t="s">
        <v>23</v>
      </c>
      <c r="LQZ56" s="320" t="s">
        <v>23</v>
      </c>
      <c r="LRA56" s="320" t="s">
        <v>23</v>
      </c>
      <c r="LRB56" s="320" t="s">
        <v>23</v>
      </c>
      <c r="LRC56" s="320" t="s">
        <v>23</v>
      </c>
      <c r="LRD56" s="320" t="s">
        <v>23</v>
      </c>
      <c r="LRE56" s="320" t="s">
        <v>23</v>
      </c>
      <c r="LRF56" s="320" t="s">
        <v>23</v>
      </c>
      <c r="LRG56" s="320" t="s">
        <v>23</v>
      </c>
      <c r="LRH56" s="320" t="s">
        <v>23</v>
      </c>
      <c r="LRI56" s="320" t="s">
        <v>23</v>
      </c>
      <c r="LRJ56" s="320" t="s">
        <v>23</v>
      </c>
      <c r="LRK56" s="320" t="s">
        <v>23</v>
      </c>
      <c r="LRL56" s="320" t="s">
        <v>23</v>
      </c>
      <c r="LRM56" s="320" t="s">
        <v>23</v>
      </c>
      <c r="LRN56" s="320" t="s">
        <v>23</v>
      </c>
      <c r="LRO56" s="320" t="s">
        <v>23</v>
      </c>
      <c r="LRP56" s="320" t="s">
        <v>23</v>
      </c>
      <c r="LRQ56" s="320" t="s">
        <v>23</v>
      </c>
      <c r="LRR56" s="320" t="s">
        <v>23</v>
      </c>
      <c r="LRS56" s="320" t="s">
        <v>23</v>
      </c>
      <c r="LRT56" s="320" t="s">
        <v>23</v>
      </c>
      <c r="LRU56" s="320" t="s">
        <v>23</v>
      </c>
      <c r="LRV56" s="320" t="s">
        <v>23</v>
      </c>
      <c r="LRW56" s="320" t="s">
        <v>23</v>
      </c>
      <c r="LRX56" s="320" t="s">
        <v>23</v>
      </c>
      <c r="LRY56" s="320" t="s">
        <v>23</v>
      </c>
      <c r="LRZ56" s="320" t="s">
        <v>23</v>
      </c>
      <c r="LSA56" s="320" t="s">
        <v>23</v>
      </c>
      <c r="LSB56" s="320" t="s">
        <v>23</v>
      </c>
      <c r="LSC56" s="320" t="s">
        <v>23</v>
      </c>
      <c r="LSD56" s="320" t="s">
        <v>23</v>
      </c>
      <c r="LSE56" s="320" t="s">
        <v>23</v>
      </c>
      <c r="LSF56" s="320" t="s">
        <v>23</v>
      </c>
      <c r="LSG56" s="320" t="s">
        <v>23</v>
      </c>
      <c r="LSH56" s="320" t="s">
        <v>23</v>
      </c>
      <c r="LSI56" s="320" t="s">
        <v>23</v>
      </c>
      <c r="LSJ56" s="320" t="s">
        <v>23</v>
      </c>
      <c r="LSK56" s="320" t="s">
        <v>23</v>
      </c>
      <c r="LSL56" s="320" t="s">
        <v>23</v>
      </c>
      <c r="LSM56" s="320" t="s">
        <v>23</v>
      </c>
      <c r="LSN56" s="320" t="s">
        <v>23</v>
      </c>
      <c r="LSO56" s="320" t="s">
        <v>23</v>
      </c>
      <c r="LSP56" s="320" t="s">
        <v>23</v>
      </c>
      <c r="LSQ56" s="320" t="s">
        <v>23</v>
      </c>
      <c r="LSR56" s="320" t="s">
        <v>23</v>
      </c>
      <c r="LSS56" s="320" t="s">
        <v>23</v>
      </c>
      <c r="LST56" s="320" t="s">
        <v>23</v>
      </c>
      <c r="LSU56" s="320" t="s">
        <v>23</v>
      </c>
      <c r="LSV56" s="320" t="s">
        <v>23</v>
      </c>
      <c r="LSW56" s="320" t="s">
        <v>23</v>
      </c>
      <c r="LSX56" s="320" t="s">
        <v>23</v>
      </c>
      <c r="LSY56" s="320" t="s">
        <v>23</v>
      </c>
      <c r="LSZ56" s="320" t="s">
        <v>23</v>
      </c>
      <c r="LTA56" s="320" t="s">
        <v>23</v>
      </c>
      <c r="LTB56" s="320" t="s">
        <v>23</v>
      </c>
      <c r="LTC56" s="320" t="s">
        <v>23</v>
      </c>
      <c r="LTD56" s="320" t="s">
        <v>23</v>
      </c>
      <c r="LTE56" s="320" t="s">
        <v>23</v>
      </c>
      <c r="LTF56" s="320" t="s">
        <v>23</v>
      </c>
      <c r="LTG56" s="320" t="s">
        <v>23</v>
      </c>
      <c r="LTH56" s="320" t="s">
        <v>23</v>
      </c>
      <c r="LTI56" s="320" t="s">
        <v>23</v>
      </c>
      <c r="LTJ56" s="320" t="s">
        <v>23</v>
      </c>
      <c r="LTK56" s="320" t="s">
        <v>23</v>
      </c>
      <c r="LTL56" s="320" t="s">
        <v>23</v>
      </c>
      <c r="LTM56" s="320" t="s">
        <v>23</v>
      </c>
      <c r="LTN56" s="320" t="s">
        <v>23</v>
      </c>
      <c r="LTO56" s="320" t="s">
        <v>23</v>
      </c>
      <c r="LTP56" s="320" t="s">
        <v>23</v>
      </c>
      <c r="LTQ56" s="320" t="s">
        <v>23</v>
      </c>
      <c r="LTR56" s="320" t="s">
        <v>23</v>
      </c>
      <c r="LTS56" s="320" t="s">
        <v>23</v>
      </c>
      <c r="LTT56" s="320" t="s">
        <v>23</v>
      </c>
      <c r="LTU56" s="320" t="s">
        <v>23</v>
      </c>
      <c r="LTV56" s="320" t="s">
        <v>23</v>
      </c>
      <c r="LTW56" s="320" t="s">
        <v>23</v>
      </c>
      <c r="LTX56" s="320" t="s">
        <v>23</v>
      </c>
      <c r="LTY56" s="320" t="s">
        <v>23</v>
      </c>
      <c r="LTZ56" s="320" t="s">
        <v>23</v>
      </c>
      <c r="LUA56" s="320" t="s">
        <v>23</v>
      </c>
      <c r="LUB56" s="320" t="s">
        <v>23</v>
      </c>
      <c r="LUC56" s="320" t="s">
        <v>23</v>
      </c>
      <c r="LUD56" s="320" t="s">
        <v>23</v>
      </c>
      <c r="LUE56" s="320" t="s">
        <v>23</v>
      </c>
      <c r="LUF56" s="320" t="s">
        <v>23</v>
      </c>
      <c r="LUG56" s="320" t="s">
        <v>23</v>
      </c>
      <c r="LUH56" s="320" t="s">
        <v>23</v>
      </c>
      <c r="LUI56" s="320" t="s">
        <v>23</v>
      </c>
      <c r="LUJ56" s="320" t="s">
        <v>23</v>
      </c>
      <c r="LUK56" s="320" t="s">
        <v>23</v>
      </c>
      <c r="LUL56" s="320" t="s">
        <v>23</v>
      </c>
      <c r="LUM56" s="320" t="s">
        <v>23</v>
      </c>
      <c r="LUN56" s="320" t="s">
        <v>23</v>
      </c>
      <c r="LUO56" s="320" t="s">
        <v>23</v>
      </c>
      <c r="LUP56" s="320" t="s">
        <v>23</v>
      </c>
      <c r="LUQ56" s="320" t="s">
        <v>23</v>
      </c>
      <c r="LUR56" s="320" t="s">
        <v>23</v>
      </c>
      <c r="LUS56" s="320" t="s">
        <v>23</v>
      </c>
      <c r="LUT56" s="320" t="s">
        <v>23</v>
      </c>
      <c r="LUU56" s="320" t="s">
        <v>23</v>
      </c>
      <c r="LUV56" s="320" t="s">
        <v>23</v>
      </c>
      <c r="LUW56" s="320" t="s">
        <v>23</v>
      </c>
      <c r="LUX56" s="320" t="s">
        <v>23</v>
      </c>
      <c r="LUY56" s="320" t="s">
        <v>23</v>
      </c>
      <c r="LUZ56" s="320" t="s">
        <v>23</v>
      </c>
      <c r="LVA56" s="320" t="s">
        <v>23</v>
      </c>
      <c r="LVB56" s="320" t="s">
        <v>23</v>
      </c>
      <c r="LVC56" s="320" t="s">
        <v>23</v>
      </c>
      <c r="LVD56" s="320" t="s">
        <v>23</v>
      </c>
      <c r="LVE56" s="320" t="s">
        <v>23</v>
      </c>
      <c r="LVF56" s="320" t="s">
        <v>23</v>
      </c>
      <c r="LVG56" s="320" t="s">
        <v>23</v>
      </c>
      <c r="LVH56" s="320" t="s">
        <v>23</v>
      </c>
      <c r="LVI56" s="320" t="s">
        <v>23</v>
      </c>
      <c r="LVJ56" s="320" t="s">
        <v>23</v>
      </c>
      <c r="LVK56" s="320" t="s">
        <v>23</v>
      </c>
      <c r="LVL56" s="320" t="s">
        <v>23</v>
      </c>
      <c r="LVM56" s="320" t="s">
        <v>23</v>
      </c>
      <c r="LVN56" s="320" t="s">
        <v>23</v>
      </c>
      <c r="LVO56" s="320" t="s">
        <v>23</v>
      </c>
      <c r="LVP56" s="320" t="s">
        <v>23</v>
      </c>
      <c r="LVQ56" s="320" t="s">
        <v>23</v>
      </c>
      <c r="LVR56" s="320" t="s">
        <v>23</v>
      </c>
      <c r="LVS56" s="320" t="s">
        <v>23</v>
      </c>
      <c r="LVT56" s="320" t="s">
        <v>23</v>
      </c>
      <c r="LVU56" s="320" t="s">
        <v>23</v>
      </c>
      <c r="LVV56" s="320" t="s">
        <v>23</v>
      </c>
      <c r="LVW56" s="320" t="s">
        <v>23</v>
      </c>
      <c r="LVX56" s="320" t="s">
        <v>23</v>
      </c>
      <c r="LVY56" s="320" t="s">
        <v>23</v>
      </c>
      <c r="LVZ56" s="320" t="s">
        <v>23</v>
      </c>
      <c r="LWA56" s="320" t="s">
        <v>23</v>
      </c>
      <c r="LWB56" s="320" t="s">
        <v>23</v>
      </c>
      <c r="LWC56" s="320" t="s">
        <v>23</v>
      </c>
      <c r="LWD56" s="320" t="s">
        <v>23</v>
      </c>
      <c r="LWE56" s="320" t="s">
        <v>23</v>
      </c>
      <c r="LWF56" s="320" t="s">
        <v>23</v>
      </c>
      <c r="LWG56" s="320" t="s">
        <v>23</v>
      </c>
      <c r="LWH56" s="320" t="s">
        <v>23</v>
      </c>
      <c r="LWI56" s="320" t="s">
        <v>23</v>
      </c>
      <c r="LWJ56" s="320" t="s">
        <v>23</v>
      </c>
      <c r="LWK56" s="320" t="s">
        <v>23</v>
      </c>
      <c r="LWL56" s="320" t="s">
        <v>23</v>
      </c>
      <c r="LWM56" s="320" t="s">
        <v>23</v>
      </c>
      <c r="LWN56" s="320" t="s">
        <v>23</v>
      </c>
      <c r="LWO56" s="320" t="s">
        <v>23</v>
      </c>
      <c r="LWP56" s="320" t="s">
        <v>23</v>
      </c>
      <c r="LWQ56" s="320" t="s">
        <v>23</v>
      </c>
      <c r="LWR56" s="320" t="s">
        <v>23</v>
      </c>
      <c r="LWS56" s="320" t="s">
        <v>23</v>
      </c>
      <c r="LWT56" s="320" t="s">
        <v>23</v>
      </c>
      <c r="LWU56" s="320" t="s">
        <v>23</v>
      </c>
      <c r="LWV56" s="320" t="s">
        <v>23</v>
      </c>
      <c r="LWW56" s="320" t="s">
        <v>23</v>
      </c>
      <c r="LWX56" s="320" t="s">
        <v>23</v>
      </c>
      <c r="LWY56" s="320" t="s">
        <v>23</v>
      </c>
      <c r="LWZ56" s="320" t="s">
        <v>23</v>
      </c>
      <c r="LXA56" s="320" t="s">
        <v>23</v>
      </c>
      <c r="LXB56" s="320" t="s">
        <v>23</v>
      </c>
      <c r="LXC56" s="320" t="s">
        <v>23</v>
      </c>
      <c r="LXD56" s="320" t="s">
        <v>23</v>
      </c>
      <c r="LXE56" s="320" t="s">
        <v>23</v>
      </c>
      <c r="LXF56" s="320" t="s">
        <v>23</v>
      </c>
      <c r="LXG56" s="320" t="s">
        <v>23</v>
      </c>
      <c r="LXH56" s="320" t="s">
        <v>23</v>
      </c>
      <c r="LXI56" s="320" t="s">
        <v>23</v>
      </c>
      <c r="LXJ56" s="320" t="s">
        <v>23</v>
      </c>
      <c r="LXK56" s="320" t="s">
        <v>23</v>
      </c>
      <c r="LXL56" s="320" t="s">
        <v>23</v>
      </c>
      <c r="LXM56" s="320" t="s">
        <v>23</v>
      </c>
      <c r="LXN56" s="320" t="s">
        <v>23</v>
      </c>
      <c r="LXO56" s="320" t="s">
        <v>23</v>
      </c>
      <c r="LXP56" s="320" t="s">
        <v>23</v>
      </c>
      <c r="LXQ56" s="320" t="s">
        <v>23</v>
      </c>
      <c r="LXR56" s="320" t="s">
        <v>23</v>
      </c>
      <c r="LXS56" s="320" t="s">
        <v>23</v>
      </c>
      <c r="LXT56" s="320" t="s">
        <v>23</v>
      </c>
      <c r="LXU56" s="320" t="s">
        <v>23</v>
      </c>
      <c r="LXV56" s="320" t="s">
        <v>23</v>
      </c>
      <c r="LXW56" s="320" t="s">
        <v>23</v>
      </c>
      <c r="LXX56" s="320" t="s">
        <v>23</v>
      </c>
      <c r="LXY56" s="320" t="s">
        <v>23</v>
      </c>
      <c r="LXZ56" s="320" t="s">
        <v>23</v>
      </c>
      <c r="LYA56" s="320" t="s">
        <v>23</v>
      </c>
      <c r="LYB56" s="320" t="s">
        <v>23</v>
      </c>
      <c r="LYC56" s="320" t="s">
        <v>23</v>
      </c>
      <c r="LYD56" s="320" t="s">
        <v>23</v>
      </c>
      <c r="LYE56" s="320" t="s">
        <v>23</v>
      </c>
      <c r="LYF56" s="320" t="s">
        <v>23</v>
      </c>
      <c r="LYG56" s="320" t="s">
        <v>23</v>
      </c>
      <c r="LYH56" s="320" t="s">
        <v>23</v>
      </c>
      <c r="LYI56" s="320" t="s">
        <v>23</v>
      </c>
      <c r="LYJ56" s="320" t="s">
        <v>23</v>
      </c>
      <c r="LYK56" s="320" t="s">
        <v>23</v>
      </c>
      <c r="LYL56" s="320" t="s">
        <v>23</v>
      </c>
      <c r="LYM56" s="320" t="s">
        <v>23</v>
      </c>
      <c r="LYN56" s="320" t="s">
        <v>23</v>
      </c>
      <c r="LYO56" s="320" t="s">
        <v>23</v>
      </c>
      <c r="LYP56" s="320" t="s">
        <v>23</v>
      </c>
      <c r="LYQ56" s="320" t="s">
        <v>23</v>
      </c>
      <c r="LYR56" s="320" t="s">
        <v>23</v>
      </c>
      <c r="LYS56" s="320" t="s">
        <v>23</v>
      </c>
      <c r="LYT56" s="320" t="s">
        <v>23</v>
      </c>
      <c r="LYU56" s="320" t="s">
        <v>23</v>
      </c>
      <c r="LYV56" s="320" t="s">
        <v>23</v>
      </c>
      <c r="LYW56" s="320" t="s">
        <v>23</v>
      </c>
      <c r="LYX56" s="320" t="s">
        <v>23</v>
      </c>
      <c r="LYY56" s="320" t="s">
        <v>23</v>
      </c>
      <c r="LYZ56" s="320" t="s">
        <v>23</v>
      </c>
      <c r="LZA56" s="320" t="s">
        <v>23</v>
      </c>
      <c r="LZB56" s="320" t="s">
        <v>23</v>
      </c>
      <c r="LZC56" s="320" t="s">
        <v>23</v>
      </c>
      <c r="LZD56" s="320" t="s">
        <v>23</v>
      </c>
      <c r="LZE56" s="320" t="s">
        <v>23</v>
      </c>
      <c r="LZF56" s="320" t="s">
        <v>23</v>
      </c>
      <c r="LZG56" s="320" t="s">
        <v>23</v>
      </c>
      <c r="LZH56" s="320" t="s">
        <v>23</v>
      </c>
      <c r="LZI56" s="320" t="s">
        <v>23</v>
      </c>
      <c r="LZJ56" s="320" t="s">
        <v>23</v>
      </c>
      <c r="LZK56" s="320" t="s">
        <v>23</v>
      </c>
      <c r="LZL56" s="320" t="s">
        <v>23</v>
      </c>
      <c r="LZM56" s="320" t="s">
        <v>23</v>
      </c>
      <c r="LZN56" s="320" t="s">
        <v>23</v>
      </c>
      <c r="LZO56" s="320" t="s">
        <v>23</v>
      </c>
      <c r="LZP56" s="320" t="s">
        <v>23</v>
      </c>
      <c r="LZQ56" s="320" t="s">
        <v>23</v>
      </c>
      <c r="LZR56" s="320" t="s">
        <v>23</v>
      </c>
      <c r="LZS56" s="320" t="s">
        <v>23</v>
      </c>
      <c r="LZT56" s="320" t="s">
        <v>23</v>
      </c>
      <c r="LZU56" s="320" t="s">
        <v>23</v>
      </c>
      <c r="LZV56" s="320" t="s">
        <v>23</v>
      </c>
      <c r="LZW56" s="320" t="s">
        <v>23</v>
      </c>
      <c r="LZX56" s="320" t="s">
        <v>23</v>
      </c>
      <c r="LZY56" s="320" t="s">
        <v>23</v>
      </c>
      <c r="LZZ56" s="320" t="s">
        <v>23</v>
      </c>
      <c r="MAA56" s="320" t="s">
        <v>23</v>
      </c>
      <c r="MAB56" s="320" t="s">
        <v>23</v>
      </c>
      <c r="MAC56" s="320" t="s">
        <v>23</v>
      </c>
      <c r="MAD56" s="320" t="s">
        <v>23</v>
      </c>
      <c r="MAE56" s="320" t="s">
        <v>23</v>
      </c>
      <c r="MAF56" s="320" t="s">
        <v>23</v>
      </c>
      <c r="MAG56" s="320" t="s">
        <v>23</v>
      </c>
      <c r="MAH56" s="320" t="s">
        <v>23</v>
      </c>
      <c r="MAI56" s="320" t="s">
        <v>23</v>
      </c>
      <c r="MAJ56" s="320" t="s">
        <v>23</v>
      </c>
      <c r="MAK56" s="320" t="s">
        <v>23</v>
      </c>
      <c r="MAL56" s="320" t="s">
        <v>23</v>
      </c>
      <c r="MAM56" s="320" t="s">
        <v>23</v>
      </c>
      <c r="MAN56" s="320" t="s">
        <v>23</v>
      </c>
      <c r="MAO56" s="320" t="s">
        <v>23</v>
      </c>
      <c r="MAP56" s="320" t="s">
        <v>23</v>
      </c>
      <c r="MAQ56" s="320" t="s">
        <v>23</v>
      </c>
      <c r="MAR56" s="320" t="s">
        <v>23</v>
      </c>
      <c r="MAS56" s="320" t="s">
        <v>23</v>
      </c>
      <c r="MAT56" s="320" t="s">
        <v>23</v>
      </c>
      <c r="MAU56" s="320" t="s">
        <v>23</v>
      </c>
      <c r="MAV56" s="320" t="s">
        <v>23</v>
      </c>
      <c r="MAW56" s="320" t="s">
        <v>23</v>
      </c>
      <c r="MAX56" s="320" t="s">
        <v>23</v>
      </c>
      <c r="MAY56" s="320" t="s">
        <v>23</v>
      </c>
      <c r="MAZ56" s="320" t="s">
        <v>23</v>
      </c>
      <c r="MBA56" s="320" t="s">
        <v>23</v>
      </c>
      <c r="MBB56" s="320" t="s">
        <v>23</v>
      </c>
      <c r="MBC56" s="320" t="s">
        <v>23</v>
      </c>
      <c r="MBD56" s="320" t="s">
        <v>23</v>
      </c>
      <c r="MBE56" s="320" t="s">
        <v>23</v>
      </c>
      <c r="MBF56" s="320" t="s">
        <v>23</v>
      </c>
      <c r="MBG56" s="320" t="s">
        <v>23</v>
      </c>
      <c r="MBH56" s="320" t="s">
        <v>23</v>
      </c>
      <c r="MBI56" s="320" t="s">
        <v>23</v>
      </c>
      <c r="MBJ56" s="320" t="s">
        <v>23</v>
      </c>
      <c r="MBK56" s="320" t="s">
        <v>23</v>
      </c>
      <c r="MBL56" s="320" t="s">
        <v>23</v>
      </c>
      <c r="MBM56" s="320" t="s">
        <v>23</v>
      </c>
      <c r="MBN56" s="320" t="s">
        <v>23</v>
      </c>
      <c r="MBO56" s="320" t="s">
        <v>23</v>
      </c>
      <c r="MBP56" s="320" t="s">
        <v>23</v>
      </c>
      <c r="MBQ56" s="320" t="s">
        <v>23</v>
      </c>
      <c r="MBR56" s="320" t="s">
        <v>23</v>
      </c>
      <c r="MBS56" s="320" t="s">
        <v>23</v>
      </c>
      <c r="MBT56" s="320" t="s">
        <v>23</v>
      </c>
      <c r="MBU56" s="320" t="s">
        <v>23</v>
      </c>
      <c r="MBV56" s="320" t="s">
        <v>23</v>
      </c>
      <c r="MBW56" s="320" t="s">
        <v>23</v>
      </c>
      <c r="MBX56" s="320" t="s">
        <v>23</v>
      </c>
      <c r="MBY56" s="320" t="s">
        <v>23</v>
      </c>
      <c r="MBZ56" s="320" t="s">
        <v>23</v>
      </c>
      <c r="MCA56" s="320" t="s">
        <v>23</v>
      </c>
      <c r="MCB56" s="320" t="s">
        <v>23</v>
      </c>
      <c r="MCC56" s="320" t="s">
        <v>23</v>
      </c>
      <c r="MCD56" s="320" t="s">
        <v>23</v>
      </c>
      <c r="MCE56" s="320" t="s">
        <v>23</v>
      </c>
      <c r="MCF56" s="320" t="s">
        <v>23</v>
      </c>
      <c r="MCG56" s="320" t="s">
        <v>23</v>
      </c>
      <c r="MCH56" s="320" t="s">
        <v>23</v>
      </c>
      <c r="MCI56" s="320" t="s">
        <v>23</v>
      </c>
      <c r="MCJ56" s="320" t="s">
        <v>23</v>
      </c>
      <c r="MCK56" s="320" t="s">
        <v>23</v>
      </c>
      <c r="MCL56" s="320" t="s">
        <v>23</v>
      </c>
      <c r="MCM56" s="320" t="s">
        <v>23</v>
      </c>
      <c r="MCN56" s="320" t="s">
        <v>23</v>
      </c>
      <c r="MCO56" s="320" t="s">
        <v>23</v>
      </c>
      <c r="MCP56" s="320" t="s">
        <v>23</v>
      </c>
      <c r="MCQ56" s="320" t="s">
        <v>23</v>
      </c>
      <c r="MCR56" s="320" t="s">
        <v>23</v>
      </c>
      <c r="MCS56" s="320" t="s">
        <v>23</v>
      </c>
      <c r="MCT56" s="320" t="s">
        <v>23</v>
      </c>
      <c r="MCU56" s="320" t="s">
        <v>23</v>
      </c>
      <c r="MCV56" s="320" t="s">
        <v>23</v>
      </c>
      <c r="MCW56" s="320" t="s">
        <v>23</v>
      </c>
      <c r="MCX56" s="320" t="s">
        <v>23</v>
      </c>
      <c r="MCY56" s="320" t="s">
        <v>23</v>
      </c>
      <c r="MCZ56" s="320" t="s">
        <v>23</v>
      </c>
      <c r="MDA56" s="320" t="s">
        <v>23</v>
      </c>
      <c r="MDB56" s="320" t="s">
        <v>23</v>
      </c>
      <c r="MDC56" s="320" t="s">
        <v>23</v>
      </c>
      <c r="MDD56" s="320" t="s">
        <v>23</v>
      </c>
      <c r="MDE56" s="320" t="s">
        <v>23</v>
      </c>
      <c r="MDF56" s="320" t="s">
        <v>23</v>
      </c>
      <c r="MDG56" s="320" t="s">
        <v>23</v>
      </c>
      <c r="MDH56" s="320" t="s">
        <v>23</v>
      </c>
      <c r="MDI56" s="320" t="s">
        <v>23</v>
      </c>
      <c r="MDJ56" s="320" t="s">
        <v>23</v>
      </c>
      <c r="MDK56" s="320" t="s">
        <v>23</v>
      </c>
      <c r="MDL56" s="320" t="s">
        <v>23</v>
      </c>
      <c r="MDM56" s="320" t="s">
        <v>23</v>
      </c>
      <c r="MDN56" s="320" t="s">
        <v>23</v>
      </c>
      <c r="MDO56" s="320" t="s">
        <v>23</v>
      </c>
      <c r="MDP56" s="320" t="s">
        <v>23</v>
      </c>
      <c r="MDQ56" s="320" t="s">
        <v>23</v>
      </c>
      <c r="MDR56" s="320" t="s">
        <v>23</v>
      </c>
      <c r="MDS56" s="320" t="s">
        <v>23</v>
      </c>
      <c r="MDT56" s="320" t="s">
        <v>23</v>
      </c>
      <c r="MDU56" s="320" t="s">
        <v>23</v>
      </c>
      <c r="MDV56" s="320" t="s">
        <v>23</v>
      </c>
      <c r="MDW56" s="320" t="s">
        <v>23</v>
      </c>
      <c r="MDX56" s="320" t="s">
        <v>23</v>
      </c>
      <c r="MDY56" s="320" t="s">
        <v>23</v>
      </c>
      <c r="MDZ56" s="320" t="s">
        <v>23</v>
      </c>
      <c r="MEA56" s="320" t="s">
        <v>23</v>
      </c>
      <c r="MEB56" s="320" t="s">
        <v>23</v>
      </c>
      <c r="MEC56" s="320" t="s">
        <v>23</v>
      </c>
      <c r="MED56" s="320" t="s">
        <v>23</v>
      </c>
      <c r="MEE56" s="320" t="s">
        <v>23</v>
      </c>
      <c r="MEF56" s="320" t="s">
        <v>23</v>
      </c>
      <c r="MEG56" s="320" t="s">
        <v>23</v>
      </c>
      <c r="MEH56" s="320" t="s">
        <v>23</v>
      </c>
      <c r="MEI56" s="320" t="s">
        <v>23</v>
      </c>
      <c r="MEJ56" s="320" t="s">
        <v>23</v>
      </c>
      <c r="MEK56" s="320" t="s">
        <v>23</v>
      </c>
      <c r="MEL56" s="320" t="s">
        <v>23</v>
      </c>
      <c r="MEM56" s="320" t="s">
        <v>23</v>
      </c>
      <c r="MEN56" s="320" t="s">
        <v>23</v>
      </c>
      <c r="MEO56" s="320" t="s">
        <v>23</v>
      </c>
      <c r="MEP56" s="320" t="s">
        <v>23</v>
      </c>
      <c r="MEQ56" s="320" t="s">
        <v>23</v>
      </c>
      <c r="MER56" s="320" t="s">
        <v>23</v>
      </c>
      <c r="MES56" s="320" t="s">
        <v>23</v>
      </c>
      <c r="MET56" s="320" t="s">
        <v>23</v>
      </c>
      <c r="MEU56" s="320" t="s">
        <v>23</v>
      </c>
      <c r="MEV56" s="320" t="s">
        <v>23</v>
      </c>
      <c r="MEW56" s="320" t="s">
        <v>23</v>
      </c>
      <c r="MEX56" s="320" t="s">
        <v>23</v>
      </c>
      <c r="MEY56" s="320" t="s">
        <v>23</v>
      </c>
      <c r="MEZ56" s="320" t="s">
        <v>23</v>
      </c>
      <c r="MFA56" s="320" t="s">
        <v>23</v>
      </c>
      <c r="MFB56" s="320" t="s">
        <v>23</v>
      </c>
      <c r="MFC56" s="320" t="s">
        <v>23</v>
      </c>
      <c r="MFD56" s="320" t="s">
        <v>23</v>
      </c>
      <c r="MFE56" s="320" t="s">
        <v>23</v>
      </c>
      <c r="MFF56" s="320" t="s">
        <v>23</v>
      </c>
      <c r="MFG56" s="320" t="s">
        <v>23</v>
      </c>
      <c r="MFH56" s="320" t="s">
        <v>23</v>
      </c>
      <c r="MFI56" s="320" t="s">
        <v>23</v>
      </c>
      <c r="MFJ56" s="320" t="s">
        <v>23</v>
      </c>
      <c r="MFK56" s="320" t="s">
        <v>23</v>
      </c>
      <c r="MFL56" s="320" t="s">
        <v>23</v>
      </c>
      <c r="MFM56" s="320" t="s">
        <v>23</v>
      </c>
      <c r="MFN56" s="320" t="s">
        <v>23</v>
      </c>
      <c r="MFO56" s="320" t="s">
        <v>23</v>
      </c>
      <c r="MFP56" s="320" t="s">
        <v>23</v>
      </c>
      <c r="MFQ56" s="320" t="s">
        <v>23</v>
      </c>
      <c r="MFR56" s="320" t="s">
        <v>23</v>
      </c>
      <c r="MFS56" s="320" t="s">
        <v>23</v>
      </c>
      <c r="MFT56" s="320" t="s">
        <v>23</v>
      </c>
      <c r="MFU56" s="320" t="s">
        <v>23</v>
      </c>
      <c r="MFV56" s="320" t="s">
        <v>23</v>
      </c>
      <c r="MFW56" s="320" t="s">
        <v>23</v>
      </c>
      <c r="MFX56" s="320" t="s">
        <v>23</v>
      </c>
      <c r="MFY56" s="320" t="s">
        <v>23</v>
      </c>
      <c r="MFZ56" s="320" t="s">
        <v>23</v>
      </c>
      <c r="MGA56" s="320" t="s">
        <v>23</v>
      </c>
      <c r="MGB56" s="320" t="s">
        <v>23</v>
      </c>
      <c r="MGC56" s="320" t="s">
        <v>23</v>
      </c>
      <c r="MGD56" s="320" t="s">
        <v>23</v>
      </c>
      <c r="MGE56" s="320" t="s">
        <v>23</v>
      </c>
      <c r="MGF56" s="320" t="s">
        <v>23</v>
      </c>
      <c r="MGG56" s="320" t="s">
        <v>23</v>
      </c>
      <c r="MGH56" s="320" t="s">
        <v>23</v>
      </c>
      <c r="MGI56" s="320" t="s">
        <v>23</v>
      </c>
      <c r="MGJ56" s="320" t="s">
        <v>23</v>
      </c>
      <c r="MGK56" s="320" t="s">
        <v>23</v>
      </c>
      <c r="MGL56" s="320" t="s">
        <v>23</v>
      </c>
      <c r="MGM56" s="320" t="s">
        <v>23</v>
      </c>
      <c r="MGN56" s="320" t="s">
        <v>23</v>
      </c>
      <c r="MGO56" s="320" t="s">
        <v>23</v>
      </c>
      <c r="MGP56" s="320" t="s">
        <v>23</v>
      </c>
      <c r="MGQ56" s="320" t="s">
        <v>23</v>
      </c>
      <c r="MGR56" s="320" t="s">
        <v>23</v>
      </c>
      <c r="MGS56" s="320" t="s">
        <v>23</v>
      </c>
      <c r="MGT56" s="320" t="s">
        <v>23</v>
      </c>
      <c r="MGU56" s="320" t="s">
        <v>23</v>
      </c>
      <c r="MGV56" s="320" t="s">
        <v>23</v>
      </c>
      <c r="MGW56" s="320" t="s">
        <v>23</v>
      </c>
      <c r="MGX56" s="320" t="s">
        <v>23</v>
      </c>
      <c r="MGY56" s="320" t="s">
        <v>23</v>
      </c>
      <c r="MGZ56" s="320" t="s">
        <v>23</v>
      </c>
      <c r="MHA56" s="320" t="s">
        <v>23</v>
      </c>
      <c r="MHB56" s="320" t="s">
        <v>23</v>
      </c>
      <c r="MHC56" s="320" t="s">
        <v>23</v>
      </c>
      <c r="MHD56" s="320" t="s">
        <v>23</v>
      </c>
      <c r="MHE56" s="320" t="s">
        <v>23</v>
      </c>
      <c r="MHF56" s="320" t="s">
        <v>23</v>
      </c>
      <c r="MHG56" s="320" t="s">
        <v>23</v>
      </c>
      <c r="MHH56" s="320" t="s">
        <v>23</v>
      </c>
      <c r="MHI56" s="320" t="s">
        <v>23</v>
      </c>
      <c r="MHJ56" s="320" t="s">
        <v>23</v>
      </c>
      <c r="MHK56" s="320" t="s">
        <v>23</v>
      </c>
      <c r="MHL56" s="320" t="s">
        <v>23</v>
      </c>
      <c r="MHM56" s="320" t="s">
        <v>23</v>
      </c>
      <c r="MHN56" s="320" t="s">
        <v>23</v>
      </c>
      <c r="MHO56" s="320" t="s">
        <v>23</v>
      </c>
      <c r="MHP56" s="320" t="s">
        <v>23</v>
      </c>
      <c r="MHQ56" s="320" t="s">
        <v>23</v>
      </c>
      <c r="MHR56" s="320" t="s">
        <v>23</v>
      </c>
      <c r="MHS56" s="320" t="s">
        <v>23</v>
      </c>
      <c r="MHT56" s="320" t="s">
        <v>23</v>
      </c>
      <c r="MHU56" s="320" t="s">
        <v>23</v>
      </c>
      <c r="MHV56" s="320" t="s">
        <v>23</v>
      </c>
      <c r="MHW56" s="320" t="s">
        <v>23</v>
      </c>
      <c r="MHX56" s="320" t="s">
        <v>23</v>
      </c>
      <c r="MHY56" s="320" t="s">
        <v>23</v>
      </c>
      <c r="MHZ56" s="320" t="s">
        <v>23</v>
      </c>
      <c r="MIA56" s="320" t="s">
        <v>23</v>
      </c>
      <c r="MIB56" s="320" t="s">
        <v>23</v>
      </c>
      <c r="MIC56" s="320" t="s">
        <v>23</v>
      </c>
      <c r="MID56" s="320" t="s">
        <v>23</v>
      </c>
      <c r="MIE56" s="320" t="s">
        <v>23</v>
      </c>
      <c r="MIF56" s="320" t="s">
        <v>23</v>
      </c>
      <c r="MIG56" s="320" t="s">
        <v>23</v>
      </c>
      <c r="MIH56" s="320" t="s">
        <v>23</v>
      </c>
      <c r="MII56" s="320" t="s">
        <v>23</v>
      </c>
      <c r="MIJ56" s="320" t="s">
        <v>23</v>
      </c>
      <c r="MIK56" s="320" t="s">
        <v>23</v>
      </c>
      <c r="MIL56" s="320" t="s">
        <v>23</v>
      </c>
      <c r="MIM56" s="320" t="s">
        <v>23</v>
      </c>
      <c r="MIN56" s="320" t="s">
        <v>23</v>
      </c>
      <c r="MIO56" s="320" t="s">
        <v>23</v>
      </c>
      <c r="MIP56" s="320" t="s">
        <v>23</v>
      </c>
      <c r="MIQ56" s="320" t="s">
        <v>23</v>
      </c>
      <c r="MIR56" s="320" t="s">
        <v>23</v>
      </c>
      <c r="MIS56" s="320" t="s">
        <v>23</v>
      </c>
      <c r="MIT56" s="320" t="s">
        <v>23</v>
      </c>
      <c r="MIU56" s="320" t="s">
        <v>23</v>
      </c>
      <c r="MIV56" s="320" t="s">
        <v>23</v>
      </c>
      <c r="MIW56" s="320" t="s">
        <v>23</v>
      </c>
      <c r="MIX56" s="320" t="s">
        <v>23</v>
      </c>
      <c r="MIY56" s="320" t="s">
        <v>23</v>
      </c>
      <c r="MIZ56" s="320" t="s">
        <v>23</v>
      </c>
      <c r="MJA56" s="320" t="s">
        <v>23</v>
      </c>
      <c r="MJB56" s="320" t="s">
        <v>23</v>
      </c>
      <c r="MJC56" s="320" t="s">
        <v>23</v>
      </c>
      <c r="MJD56" s="320" t="s">
        <v>23</v>
      </c>
      <c r="MJE56" s="320" t="s">
        <v>23</v>
      </c>
      <c r="MJF56" s="320" t="s">
        <v>23</v>
      </c>
      <c r="MJG56" s="320" t="s">
        <v>23</v>
      </c>
      <c r="MJH56" s="320" t="s">
        <v>23</v>
      </c>
      <c r="MJI56" s="320" t="s">
        <v>23</v>
      </c>
      <c r="MJJ56" s="320" t="s">
        <v>23</v>
      </c>
      <c r="MJK56" s="320" t="s">
        <v>23</v>
      </c>
      <c r="MJL56" s="320" t="s">
        <v>23</v>
      </c>
      <c r="MJM56" s="320" t="s">
        <v>23</v>
      </c>
      <c r="MJN56" s="320" t="s">
        <v>23</v>
      </c>
      <c r="MJO56" s="320" t="s">
        <v>23</v>
      </c>
      <c r="MJP56" s="320" t="s">
        <v>23</v>
      </c>
      <c r="MJQ56" s="320" t="s">
        <v>23</v>
      </c>
      <c r="MJR56" s="320" t="s">
        <v>23</v>
      </c>
      <c r="MJS56" s="320" t="s">
        <v>23</v>
      </c>
      <c r="MJT56" s="320" t="s">
        <v>23</v>
      </c>
      <c r="MJU56" s="320" t="s">
        <v>23</v>
      </c>
      <c r="MJV56" s="320" t="s">
        <v>23</v>
      </c>
      <c r="MJW56" s="320" t="s">
        <v>23</v>
      </c>
      <c r="MJX56" s="320" t="s">
        <v>23</v>
      </c>
      <c r="MJY56" s="320" t="s">
        <v>23</v>
      </c>
      <c r="MJZ56" s="320" t="s">
        <v>23</v>
      </c>
      <c r="MKA56" s="320" t="s">
        <v>23</v>
      </c>
      <c r="MKB56" s="320" t="s">
        <v>23</v>
      </c>
      <c r="MKC56" s="320" t="s">
        <v>23</v>
      </c>
      <c r="MKD56" s="320" t="s">
        <v>23</v>
      </c>
      <c r="MKE56" s="320" t="s">
        <v>23</v>
      </c>
      <c r="MKF56" s="320" t="s">
        <v>23</v>
      </c>
      <c r="MKG56" s="320" t="s">
        <v>23</v>
      </c>
      <c r="MKH56" s="320" t="s">
        <v>23</v>
      </c>
      <c r="MKI56" s="320" t="s">
        <v>23</v>
      </c>
      <c r="MKJ56" s="320" t="s">
        <v>23</v>
      </c>
      <c r="MKK56" s="320" t="s">
        <v>23</v>
      </c>
      <c r="MKL56" s="320" t="s">
        <v>23</v>
      </c>
      <c r="MKM56" s="320" t="s">
        <v>23</v>
      </c>
      <c r="MKN56" s="320" t="s">
        <v>23</v>
      </c>
      <c r="MKO56" s="320" t="s">
        <v>23</v>
      </c>
      <c r="MKP56" s="320" t="s">
        <v>23</v>
      </c>
      <c r="MKQ56" s="320" t="s">
        <v>23</v>
      </c>
      <c r="MKR56" s="320" t="s">
        <v>23</v>
      </c>
      <c r="MKS56" s="320" t="s">
        <v>23</v>
      </c>
      <c r="MKT56" s="320" t="s">
        <v>23</v>
      </c>
      <c r="MKU56" s="320" t="s">
        <v>23</v>
      </c>
      <c r="MKV56" s="320" t="s">
        <v>23</v>
      </c>
      <c r="MKW56" s="320" t="s">
        <v>23</v>
      </c>
      <c r="MKX56" s="320" t="s">
        <v>23</v>
      </c>
      <c r="MKY56" s="320" t="s">
        <v>23</v>
      </c>
      <c r="MKZ56" s="320" t="s">
        <v>23</v>
      </c>
      <c r="MLA56" s="320" t="s">
        <v>23</v>
      </c>
      <c r="MLB56" s="320" t="s">
        <v>23</v>
      </c>
      <c r="MLC56" s="320" t="s">
        <v>23</v>
      </c>
      <c r="MLD56" s="320" t="s">
        <v>23</v>
      </c>
      <c r="MLE56" s="320" t="s">
        <v>23</v>
      </c>
      <c r="MLF56" s="320" t="s">
        <v>23</v>
      </c>
      <c r="MLG56" s="320" t="s">
        <v>23</v>
      </c>
      <c r="MLH56" s="320" t="s">
        <v>23</v>
      </c>
      <c r="MLI56" s="320" t="s">
        <v>23</v>
      </c>
      <c r="MLJ56" s="320" t="s">
        <v>23</v>
      </c>
      <c r="MLK56" s="320" t="s">
        <v>23</v>
      </c>
      <c r="MLL56" s="320" t="s">
        <v>23</v>
      </c>
      <c r="MLM56" s="320" t="s">
        <v>23</v>
      </c>
      <c r="MLN56" s="320" t="s">
        <v>23</v>
      </c>
      <c r="MLO56" s="320" t="s">
        <v>23</v>
      </c>
      <c r="MLP56" s="320" t="s">
        <v>23</v>
      </c>
      <c r="MLQ56" s="320" t="s">
        <v>23</v>
      </c>
      <c r="MLR56" s="320" t="s">
        <v>23</v>
      </c>
      <c r="MLS56" s="320" t="s">
        <v>23</v>
      </c>
      <c r="MLT56" s="320" t="s">
        <v>23</v>
      </c>
      <c r="MLU56" s="320" t="s">
        <v>23</v>
      </c>
      <c r="MLV56" s="320" t="s">
        <v>23</v>
      </c>
      <c r="MLW56" s="320" t="s">
        <v>23</v>
      </c>
      <c r="MLX56" s="320" t="s">
        <v>23</v>
      </c>
      <c r="MLY56" s="320" t="s">
        <v>23</v>
      </c>
      <c r="MLZ56" s="320" t="s">
        <v>23</v>
      </c>
      <c r="MMA56" s="320" t="s">
        <v>23</v>
      </c>
      <c r="MMB56" s="320" t="s">
        <v>23</v>
      </c>
      <c r="MMC56" s="320" t="s">
        <v>23</v>
      </c>
      <c r="MMD56" s="320" t="s">
        <v>23</v>
      </c>
      <c r="MME56" s="320" t="s">
        <v>23</v>
      </c>
      <c r="MMF56" s="320" t="s">
        <v>23</v>
      </c>
      <c r="MMG56" s="320" t="s">
        <v>23</v>
      </c>
      <c r="MMH56" s="320" t="s">
        <v>23</v>
      </c>
      <c r="MMI56" s="320" t="s">
        <v>23</v>
      </c>
      <c r="MMJ56" s="320" t="s">
        <v>23</v>
      </c>
      <c r="MMK56" s="320" t="s">
        <v>23</v>
      </c>
      <c r="MML56" s="320" t="s">
        <v>23</v>
      </c>
      <c r="MMM56" s="320" t="s">
        <v>23</v>
      </c>
      <c r="MMN56" s="320" t="s">
        <v>23</v>
      </c>
      <c r="MMO56" s="320" t="s">
        <v>23</v>
      </c>
      <c r="MMP56" s="320" t="s">
        <v>23</v>
      </c>
      <c r="MMQ56" s="320" t="s">
        <v>23</v>
      </c>
      <c r="MMR56" s="320" t="s">
        <v>23</v>
      </c>
      <c r="MMS56" s="320" t="s">
        <v>23</v>
      </c>
      <c r="MMT56" s="320" t="s">
        <v>23</v>
      </c>
      <c r="MMU56" s="320" t="s">
        <v>23</v>
      </c>
      <c r="MMV56" s="320" t="s">
        <v>23</v>
      </c>
      <c r="MMW56" s="320" t="s">
        <v>23</v>
      </c>
      <c r="MMX56" s="320" t="s">
        <v>23</v>
      </c>
      <c r="MMY56" s="320" t="s">
        <v>23</v>
      </c>
      <c r="MMZ56" s="320" t="s">
        <v>23</v>
      </c>
      <c r="MNA56" s="320" t="s">
        <v>23</v>
      </c>
      <c r="MNB56" s="320" t="s">
        <v>23</v>
      </c>
      <c r="MNC56" s="320" t="s">
        <v>23</v>
      </c>
      <c r="MND56" s="320" t="s">
        <v>23</v>
      </c>
      <c r="MNE56" s="320" t="s">
        <v>23</v>
      </c>
      <c r="MNF56" s="320" t="s">
        <v>23</v>
      </c>
      <c r="MNG56" s="320" t="s">
        <v>23</v>
      </c>
      <c r="MNH56" s="320" t="s">
        <v>23</v>
      </c>
      <c r="MNI56" s="320" t="s">
        <v>23</v>
      </c>
      <c r="MNJ56" s="320" t="s">
        <v>23</v>
      </c>
      <c r="MNK56" s="320" t="s">
        <v>23</v>
      </c>
      <c r="MNL56" s="320" t="s">
        <v>23</v>
      </c>
      <c r="MNM56" s="320" t="s">
        <v>23</v>
      </c>
      <c r="MNN56" s="320" t="s">
        <v>23</v>
      </c>
      <c r="MNO56" s="320" t="s">
        <v>23</v>
      </c>
      <c r="MNP56" s="320" t="s">
        <v>23</v>
      </c>
      <c r="MNQ56" s="320" t="s">
        <v>23</v>
      </c>
      <c r="MNR56" s="320" t="s">
        <v>23</v>
      </c>
      <c r="MNS56" s="320" t="s">
        <v>23</v>
      </c>
      <c r="MNT56" s="320" t="s">
        <v>23</v>
      </c>
      <c r="MNU56" s="320" t="s">
        <v>23</v>
      </c>
      <c r="MNV56" s="320" t="s">
        <v>23</v>
      </c>
      <c r="MNW56" s="320" t="s">
        <v>23</v>
      </c>
      <c r="MNX56" s="320" t="s">
        <v>23</v>
      </c>
      <c r="MNY56" s="320" t="s">
        <v>23</v>
      </c>
      <c r="MNZ56" s="320" t="s">
        <v>23</v>
      </c>
      <c r="MOA56" s="320" t="s">
        <v>23</v>
      </c>
      <c r="MOB56" s="320" t="s">
        <v>23</v>
      </c>
      <c r="MOC56" s="320" t="s">
        <v>23</v>
      </c>
      <c r="MOD56" s="320" t="s">
        <v>23</v>
      </c>
      <c r="MOE56" s="320" t="s">
        <v>23</v>
      </c>
      <c r="MOF56" s="320" t="s">
        <v>23</v>
      </c>
      <c r="MOG56" s="320" t="s">
        <v>23</v>
      </c>
      <c r="MOH56" s="320" t="s">
        <v>23</v>
      </c>
      <c r="MOI56" s="320" t="s">
        <v>23</v>
      </c>
      <c r="MOJ56" s="320" t="s">
        <v>23</v>
      </c>
      <c r="MOK56" s="320" t="s">
        <v>23</v>
      </c>
      <c r="MOL56" s="320" t="s">
        <v>23</v>
      </c>
      <c r="MOM56" s="320" t="s">
        <v>23</v>
      </c>
      <c r="MON56" s="320" t="s">
        <v>23</v>
      </c>
      <c r="MOO56" s="320" t="s">
        <v>23</v>
      </c>
      <c r="MOP56" s="320" t="s">
        <v>23</v>
      </c>
      <c r="MOQ56" s="320" t="s">
        <v>23</v>
      </c>
      <c r="MOR56" s="320" t="s">
        <v>23</v>
      </c>
      <c r="MOS56" s="320" t="s">
        <v>23</v>
      </c>
      <c r="MOT56" s="320" t="s">
        <v>23</v>
      </c>
      <c r="MOU56" s="320" t="s">
        <v>23</v>
      </c>
      <c r="MOV56" s="320" t="s">
        <v>23</v>
      </c>
      <c r="MOW56" s="320" t="s">
        <v>23</v>
      </c>
      <c r="MOX56" s="320" t="s">
        <v>23</v>
      </c>
      <c r="MOY56" s="320" t="s">
        <v>23</v>
      </c>
      <c r="MOZ56" s="320" t="s">
        <v>23</v>
      </c>
      <c r="MPA56" s="320" t="s">
        <v>23</v>
      </c>
      <c r="MPB56" s="320" t="s">
        <v>23</v>
      </c>
      <c r="MPC56" s="320" t="s">
        <v>23</v>
      </c>
      <c r="MPD56" s="320" t="s">
        <v>23</v>
      </c>
      <c r="MPE56" s="320" t="s">
        <v>23</v>
      </c>
      <c r="MPF56" s="320" t="s">
        <v>23</v>
      </c>
      <c r="MPG56" s="320" t="s">
        <v>23</v>
      </c>
      <c r="MPH56" s="320" t="s">
        <v>23</v>
      </c>
      <c r="MPI56" s="320" t="s">
        <v>23</v>
      </c>
      <c r="MPJ56" s="320" t="s">
        <v>23</v>
      </c>
      <c r="MPK56" s="320" t="s">
        <v>23</v>
      </c>
      <c r="MPL56" s="320" t="s">
        <v>23</v>
      </c>
      <c r="MPM56" s="320" t="s">
        <v>23</v>
      </c>
      <c r="MPN56" s="320" t="s">
        <v>23</v>
      </c>
      <c r="MPO56" s="320" t="s">
        <v>23</v>
      </c>
      <c r="MPP56" s="320" t="s">
        <v>23</v>
      </c>
      <c r="MPQ56" s="320" t="s">
        <v>23</v>
      </c>
      <c r="MPR56" s="320" t="s">
        <v>23</v>
      </c>
      <c r="MPS56" s="320" t="s">
        <v>23</v>
      </c>
      <c r="MPT56" s="320" t="s">
        <v>23</v>
      </c>
      <c r="MPU56" s="320" t="s">
        <v>23</v>
      </c>
      <c r="MPV56" s="320" t="s">
        <v>23</v>
      </c>
      <c r="MPW56" s="320" t="s">
        <v>23</v>
      </c>
      <c r="MPX56" s="320" t="s">
        <v>23</v>
      </c>
      <c r="MPY56" s="320" t="s">
        <v>23</v>
      </c>
      <c r="MPZ56" s="320" t="s">
        <v>23</v>
      </c>
      <c r="MQA56" s="320" t="s">
        <v>23</v>
      </c>
      <c r="MQB56" s="320" t="s">
        <v>23</v>
      </c>
      <c r="MQC56" s="320" t="s">
        <v>23</v>
      </c>
      <c r="MQD56" s="320" t="s">
        <v>23</v>
      </c>
      <c r="MQE56" s="320" t="s">
        <v>23</v>
      </c>
      <c r="MQF56" s="320" t="s">
        <v>23</v>
      </c>
      <c r="MQG56" s="320" t="s">
        <v>23</v>
      </c>
      <c r="MQH56" s="320" t="s">
        <v>23</v>
      </c>
      <c r="MQI56" s="320" t="s">
        <v>23</v>
      </c>
      <c r="MQJ56" s="320" t="s">
        <v>23</v>
      </c>
      <c r="MQK56" s="320" t="s">
        <v>23</v>
      </c>
      <c r="MQL56" s="320" t="s">
        <v>23</v>
      </c>
      <c r="MQM56" s="320" t="s">
        <v>23</v>
      </c>
      <c r="MQN56" s="320" t="s">
        <v>23</v>
      </c>
      <c r="MQO56" s="320" t="s">
        <v>23</v>
      </c>
      <c r="MQP56" s="320" t="s">
        <v>23</v>
      </c>
      <c r="MQQ56" s="320" t="s">
        <v>23</v>
      </c>
      <c r="MQR56" s="320" t="s">
        <v>23</v>
      </c>
      <c r="MQS56" s="320" t="s">
        <v>23</v>
      </c>
      <c r="MQT56" s="320" t="s">
        <v>23</v>
      </c>
      <c r="MQU56" s="320" t="s">
        <v>23</v>
      </c>
      <c r="MQV56" s="320" t="s">
        <v>23</v>
      </c>
      <c r="MQW56" s="320" t="s">
        <v>23</v>
      </c>
      <c r="MQX56" s="320" t="s">
        <v>23</v>
      </c>
      <c r="MQY56" s="320" t="s">
        <v>23</v>
      </c>
      <c r="MQZ56" s="320" t="s">
        <v>23</v>
      </c>
      <c r="MRA56" s="320" t="s">
        <v>23</v>
      </c>
      <c r="MRB56" s="320" t="s">
        <v>23</v>
      </c>
      <c r="MRC56" s="320" t="s">
        <v>23</v>
      </c>
      <c r="MRD56" s="320" t="s">
        <v>23</v>
      </c>
      <c r="MRE56" s="320" t="s">
        <v>23</v>
      </c>
      <c r="MRF56" s="320" t="s">
        <v>23</v>
      </c>
      <c r="MRG56" s="320" t="s">
        <v>23</v>
      </c>
      <c r="MRH56" s="320" t="s">
        <v>23</v>
      </c>
      <c r="MRI56" s="320" t="s">
        <v>23</v>
      </c>
      <c r="MRJ56" s="320" t="s">
        <v>23</v>
      </c>
      <c r="MRK56" s="320" t="s">
        <v>23</v>
      </c>
      <c r="MRL56" s="320" t="s">
        <v>23</v>
      </c>
      <c r="MRM56" s="320" t="s">
        <v>23</v>
      </c>
      <c r="MRN56" s="320" t="s">
        <v>23</v>
      </c>
      <c r="MRO56" s="320" t="s">
        <v>23</v>
      </c>
      <c r="MRP56" s="320" t="s">
        <v>23</v>
      </c>
      <c r="MRQ56" s="320" t="s">
        <v>23</v>
      </c>
      <c r="MRR56" s="320" t="s">
        <v>23</v>
      </c>
      <c r="MRS56" s="320" t="s">
        <v>23</v>
      </c>
      <c r="MRT56" s="320" t="s">
        <v>23</v>
      </c>
      <c r="MRU56" s="320" t="s">
        <v>23</v>
      </c>
      <c r="MRV56" s="320" t="s">
        <v>23</v>
      </c>
      <c r="MRW56" s="320" t="s">
        <v>23</v>
      </c>
      <c r="MRX56" s="320" t="s">
        <v>23</v>
      </c>
      <c r="MRY56" s="320" t="s">
        <v>23</v>
      </c>
      <c r="MRZ56" s="320" t="s">
        <v>23</v>
      </c>
      <c r="MSA56" s="320" t="s">
        <v>23</v>
      </c>
      <c r="MSB56" s="320" t="s">
        <v>23</v>
      </c>
      <c r="MSC56" s="320" t="s">
        <v>23</v>
      </c>
      <c r="MSD56" s="320" t="s">
        <v>23</v>
      </c>
      <c r="MSE56" s="320" t="s">
        <v>23</v>
      </c>
      <c r="MSF56" s="320" t="s">
        <v>23</v>
      </c>
      <c r="MSG56" s="320" t="s">
        <v>23</v>
      </c>
      <c r="MSH56" s="320" t="s">
        <v>23</v>
      </c>
      <c r="MSI56" s="320" t="s">
        <v>23</v>
      </c>
      <c r="MSJ56" s="320" t="s">
        <v>23</v>
      </c>
      <c r="MSK56" s="320" t="s">
        <v>23</v>
      </c>
      <c r="MSL56" s="320" t="s">
        <v>23</v>
      </c>
      <c r="MSM56" s="320" t="s">
        <v>23</v>
      </c>
      <c r="MSN56" s="320" t="s">
        <v>23</v>
      </c>
      <c r="MSO56" s="320" t="s">
        <v>23</v>
      </c>
      <c r="MSP56" s="320" t="s">
        <v>23</v>
      </c>
      <c r="MSQ56" s="320" t="s">
        <v>23</v>
      </c>
      <c r="MSR56" s="320" t="s">
        <v>23</v>
      </c>
      <c r="MSS56" s="320" t="s">
        <v>23</v>
      </c>
      <c r="MST56" s="320" t="s">
        <v>23</v>
      </c>
      <c r="MSU56" s="320" t="s">
        <v>23</v>
      </c>
      <c r="MSV56" s="320" t="s">
        <v>23</v>
      </c>
      <c r="MSW56" s="320" t="s">
        <v>23</v>
      </c>
      <c r="MSX56" s="320" t="s">
        <v>23</v>
      </c>
      <c r="MSY56" s="320" t="s">
        <v>23</v>
      </c>
      <c r="MSZ56" s="320" t="s">
        <v>23</v>
      </c>
      <c r="MTA56" s="320" t="s">
        <v>23</v>
      </c>
      <c r="MTB56" s="320" t="s">
        <v>23</v>
      </c>
      <c r="MTC56" s="320" t="s">
        <v>23</v>
      </c>
      <c r="MTD56" s="320" t="s">
        <v>23</v>
      </c>
      <c r="MTE56" s="320" t="s">
        <v>23</v>
      </c>
      <c r="MTF56" s="320" t="s">
        <v>23</v>
      </c>
      <c r="MTG56" s="320" t="s">
        <v>23</v>
      </c>
      <c r="MTH56" s="320" t="s">
        <v>23</v>
      </c>
      <c r="MTI56" s="320" t="s">
        <v>23</v>
      </c>
      <c r="MTJ56" s="320" t="s">
        <v>23</v>
      </c>
      <c r="MTK56" s="320" t="s">
        <v>23</v>
      </c>
      <c r="MTL56" s="320" t="s">
        <v>23</v>
      </c>
      <c r="MTM56" s="320" t="s">
        <v>23</v>
      </c>
      <c r="MTN56" s="320" t="s">
        <v>23</v>
      </c>
      <c r="MTO56" s="320" t="s">
        <v>23</v>
      </c>
      <c r="MTP56" s="320" t="s">
        <v>23</v>
      </c>
      <c r="MTQ56" s="320" t="s">
        <v>23</v>
      </c>
      <c r="MTR56" s="320" t="s">
        <v>23</v>
      </c>
      <c r="MTS56" s="320" t="s">
        <v>23</v>
      </c>
      <c r="MTT56" s="320" t="s">
        <v>23</v>
      </c>
      <c r="MTU56" s="320" t="s">
        <v>23</v>
      </c>
      <c r="MTV56" s="320" t="s">
        <v>23</v>
      </c>
      <c r="MTW56" s="320" t="s">
        <v>23</v>
      </c>
      <c r="MTX56" s="320" t="s">
        <v>23</v>
      </c>
      <c r="MTY56" s="320" t="s">
        <v>23</v>
      </c>
      <c r="MTZ56" s="320" t="s">
        <v>23</v>
      </c>
      <c r="MUA56" s="320" t="s">
        <v>23</v>
      </c>
      <c r="MUB56" s="320" t="s">
        <v>23</v>
      </c>
      <c r="MUC56" s="320" t="s">
        <v>23</v>
      </c>
      <c r="MUD56" s="320" t="s">
        <v>23</v>
      </c>
      <c r="MUE56" s="320" t="s">
        <v>23</v>
      </c>
      <c r="MUF56" s="320" t="s">
        <v>23</v>
      </c>
      <c r="MUG56" s="320" t="s">
        <v>23</v>
      </c>
      <c r="MUH56" s="320" t="s">
        <v>23</v>
      </c>
      <c r="MUI56" s="320" t="s">
        <v>23</v>
      </c>
      <c r="MUJ56" s="320" t="s">
        <v>23</v>
      </c>
      <c r="MUK56" s="320" t="s">
        <v>23</v>
      </c>
      <c r="MUL56" s="320" t="s">
        <v>23</v>
      </c>
      <c r="MUM56" s="320" t="s">
        <v>23</v>
      </c>
      <c r="MUN56" s="320" t="s">
        <v>23</v>
      </c>
      <c r="MUO56" s="320" t="s">
        <v>23</v>
      </c>
      <c r="MUP56" s="320" t="s">
        <v>23</v>
      </c>
      <c r="MUQ56" s="320" t="s">
        <v>23</v>
      </c>
      <c r="MUR56" s="320" t="s">
        <v>23</v>
      </c>
      <c r="MUS56" s="320" t="s">
        <v>23</v>
      </c>
      <c r="MUT56" s="320" t="s">
        <v>23</v>
      </c>
      <c r="MUU56" s="320" t="s">
        <v>23</v>
      </c>
      <c r="MUV56" s="320" t="s">
        <v>23</v>
      </c>
      <c r="MUW56" s="320" t="s">
        <v>23</v>
      </c>
      <c r="MUX56" s="320" t="s">
        <v>23</v>
      </c>
      <c r="MUY56" s="320" t="s">
        <v>23</v>
      </c>
      <c r="MUZ56" s="320" t="s">
        <v>23</v>
      </c>
      <c r="MVA56" s="320" t="s">
        <v>23</v>
      </c>
      <c r="MVB56" s="320" t="s">
        <v>23</v>
      </c>
      <c r="MVC56" s="320" t="s">
        <v>23</v>
      </c>
      <c r="MVD56" s="320" t="s">
        <v>23</v>
      </c>
      <c r="MVE56" s="320" t="s">
        <v>23</v>
      </c>
      <c r="MVF56" s="320" t="s">
        <v>23</v>
      </c>
      <c r="MVG56" s="320" t="s">
        <v>23</v>
      </c>
      <c r="MVH56" s="320" t="s">
        <v>23</v>
      </c>
      <c r="MVI56" s="320" t="s">
        <v>23</v>
      </c>
      <c r="MVJ56" s="320" t="s">
        <v>23</v>
      </c>
      <c r="MVK56" s="320" t="s">
        <v>23</v>
      </c>
      <c r="MVL56" s="320" t="s">
        <v>23</v>
      </c>
      <c r="MVM56" s="320" t="s">
        <v>23</v>
      </c>
      <c r="MVN56" s="320" t="s">
        <v>23</v>
      </c>
      <c r="MVO56" s="320" t="s">
        <v>23</v>
      </c>
      <c r="MVP56" s="320" t="s">
        <v>23</v>
      </c>
      <c r="MVQ56" s="320" t="s">
        <v>23</v>
      </c>
      <c r="MVR56" s="320" t="s">
        <v>23</v>
      </c>
      <c r="MVS56" s="320" t="s">
        <v>23</v>
      </c>
      <c r="MVT56" s="320" t="s">
        <v>23</v>
      </c>
      <c r="MVU56" s="320" t="s">
        <v>23</v>
      </c>
      <c r="MVV56" s="320" t="s">
        <v>23</v>
      </c>
      <c r="MVW56" s="320" t="s">
        <v>23</v>
      </c>
      <c r="MVX56" s="320" t="s">
        <v>23</v>
      </c>
      <c r="MVY56" s="320" t="s">
        <v>23</v>
      </c>
      <c r="MVZ56" s="320" t="s">
        <v>23</v>
      </c>
      <c r="MWA56" s="320" t="s">
        <v>23</v>
      </c>
      <c r="MWB56" s="320" t="s">
        <v>23</v>
      </c>
      <c r="MWC56" s="320" t="s">
        <v>23</v>
      </c>
      <c r="MWD56" s="320" t="s">
        <v>23</v>
      </c>
      <c r="MWE56" s="320" t="s">
        <v>23</v>
      </c>
      <c r="MWF56" s="320" t="s">
        <v>23</v>
      </c>
      <c r="MWG56" s="320" t="s">
        <v>23</v>
      </c>
      <c r="MWH56" s="320" t="s">
        <v>23</v>
      </c>
      <c r="MWI56" s="320" t="s">
        <v>23</v>
      </c>
      <c r="MWJ56" s="320" t="s">
        <v>23</v>
      </c>
      <c r="MWK56" s="320" t="s">
        <v>23</v>
      </c>
      <c r="MWL56" s="320" t="s">
        <v>23</v>
      </c>
      <c r="MWM56" s="320" t="s">
        <v>23</v>
      </c>
      <c r="MWN56" s="320" t="s">
        <v>23</v>
      </c>
      <c r="MWO56" s="320" t="s">
        <v>23</v>
      </c>
      <c r="MWP56" s="320" t="s">
        <v>23</v>
      </c>
      <c r="MWQ56" s="320" t="s">
        <v>23</v>
      </c>
      <c r="MWR56" s="320" t="s">
        <v>23</v>
      </c>
      <c r="MWS56" s="320" t="s">
        <v>23</v>
      </c>
      <c r="MWT56" s="320" t="s">
        <v>23</v>
      </c>
      <c r="MWU56" s="320" t="s">
        <v>23</v>
      </c>
      <c r="MWV56" s="320" t="s">
        <v>23</v>
      </c>
      <c r="MWW56" s="320" t="s">
        <v>23</v>
      </c>
      <c r="MWX56" s="320" t="s">
        <v>23</v>
      </c>
      <c r="MWY56" s="320" t="s">
        <v>23</v>
      </c>
      <c r="MWZ56" s="320" t="s">
        <v>23</v>
      </c>
      <c r="MXA56" s="320" t="s">
        <v>23</v>
      </c>
      <c r="MXB56" s="320" t="s">
        <v>23</v>
      </c>
      <c r="MXC56" s="320" t="s">
        <v>23</v>
      </c>
      <c r="MXD56" s="320" t="s">
        <v>23</v>
      </c>
      <c r="MXE56" s="320" t="s">
        <v>23</v>
      </c>
      <c r="MXF56" s="320" t="s">
        <v>23</v>
      </c>
      <c r="MXG56" s="320" t="s">
        <v>23</v>
      </c>
      <c r="MXH56" s="320" t="s">
        <v>23</v>
      </c>
      <c r="MXI56" s="320" t="s">
        <v>23</v>
      </c>
      <c r="MXJ56" s="320" t="s">
        <v>23</v>
      </c>
      <c r="MXK56" s="320" t="s">
        <v>23</v>
      </c>
      <c r="MXL56" s="320" t="s">
        <v>23</v>
      </c>
      <c r="MXM56" s="320" t="s">
        <v>23</v>
      </c>
      <c r="MXN56" s="320" t="s">
        <v>23</v>
      </c>
      <c r="MXO56" s="320" t="s">
        <v>23</v>
      </c>
      <c r="MXP56" s="320" t="s">
        <v>23</v>
      </c>
      <c r="MXQ56" s="320" t="s">
        <v>23</v>
      </c>
      <c r="MXR56" s="320" t="s">
        <v>23</v>
      </c>
      <c r="MXS56" s="320" t="s">
        <v>23</v>
      </c>
      <c r="MXT56" s="320" t="s">
        <v>23</v>
      </c>
      <c r="MXU56" s="320" t="s">
        <v>23</v>
      </c>
      <c r="MXV56" s="320" t="s">
        <v>23</v>
      </c>
      <c r="MXW56" s="320" t="s">
        <v>23</v>
      </c>
      <c r="MXX56" s="320" t="s">
        <v>23</v>
      </c>
      <c r="MXY56" s="320" t="s">
        <v>23</v>
      </c>
      <c r="MXZ56" s="320" t="s">
        <v>23</v>
      </c>
      <c r="MYA56" s="320" t="s">
        <v>23</v>
      </c>
      <c r="MYB56" s="320" t="s">
        <v>23</v>
      </c>
      <c r="MYC56" s="320" t="s">
        <v>23</v>
      </c>
      <c r="MYD56" s="320" t="s">
        <v>23</v>
      </c>
      <c r="MYE56" s="320" t="s">
        <v>23</v>
      </c>
      <c r="MYF56" s="320" t="s">
        <v>23</v>
      </c>
      <c r="MYG56" s="320" t="s">
        <v>23</v>
      </c>
      <c r="MYH56" s="320" t="s">
        <v>23</v>
      </c>
      <c r="MYI56" s="320" t="s">
        <v>23</v>
      </c>
      <c r="MYJ56" s="320" t="s">
        <v>23</v>
      </c>
      <c r="MYK56" s="320" t="s">
        <v>23</v>
      </c>
      <c r="MYL56" s="320" t="s">
        <v>23</v>
      </c>
      <c r="MYM56" s="320" t="s">
        <v>23</v>
      </c>
      <c r="MYN56" s="320" t="s">
        <v>23</v>
      </c>
      <c r="MYO56" s="320" t="s">
        <v>23</v>
      </c>
      <c r="MYP56" s="320" t="s">
        <v>23</v>
      </c>
      <c r="MYQ56" s="320" t="s">
        <v>23</v>
      </c>
      <c r="MYR56" s="320" t="s">
        <v>23</v>
      </c>
      <c r="MYS56" s="320" t="s">
        <v>23</v>
      </c>
      <c r="MYT56" s="320" t="s">
        <v>23</v>
      </c>
      <c r="MYU56" s="320" t="s">
        <v>23</v>
      </c>
      <c r="MYV56" s="320" t="s">
        <v>23</v>
      </c>
      <c r="MYW56" s="320" t="s">
        <v>23</v>
      </c>
      <c r="MYX56" s="320" t="s">
        <v>23</v>
      </c>
      <c r="MYY56" s="320" t="s">
        <v>23</v>
      </c>
      <c r="MYZ56" s="320" t="s">
        <v>23</v>
      </c>
      <c r="MZA56" s="320" t="s">
        <v>23</v>
      </c>
      <c r="MZB56" s="320" t="s">
        <v>23</v>
      </c>
      <c r="MZC56" s="320" t="s">
        <v>23</v>
      </c>
      <c r="MZD56" s="320" t="s">
        <v>23</v>
      </c>
      <c r="MZE56" s="320" t="s">
        <v>23</v>
      </c>
      <c r="MZF56" s="320" t="s">
        <v>23</v>
      </c>
      <c r="MZG56" s="320" t="s">
        <v>23</v>
      </c>
      <c r="MZH56" s="320" t="s">
        <v>23</v>
      </c>
      <c r="MZI56" s="320" t="s">
        <v>23</v>
      </c>
      <c r="MZJ56" s="320" t="s">
        <v>23</v>
      </c>
      <c r="MZK56" s="320" t="s">
        <v>23</v>
      </c>
      <c r="MZL56" s="320" t="s">
        <v>23</v>
      </c>
      <c r="MZM56" s="320" t="s">
        <v>23</v>
      </c>
      <c r="MZN56" s="320" t="s">
        <v>23</v>
      </c>
      <c r="MZO56" s="320" t="s">
        <v>23</v>
      </c>
      <c r="MZP56" s="320" t="s">
        <v>23</v>
      </c>
      <c r="MZQ56" s="320" t="s">
        <v>23</v>
      </c>
      <c r="MZR56" s="320" t="s">
        <v>23</v>
      </c>
      <c r="MZS56" s="320" t="s">
        <v>23</v>
      </c>
      <c r="MZT56" s="320" t="s">
        <v>23</v>
      </c>
      <c r="MZU56" s="320" t="s">
        <v>23</v>
      </c>
      <c r="MZV56" s="320" t="s">
        <v>23</v>
      </c>
      <c r="MZW56" s="320" t="s">
        <v>23</v>
      </c>
      <c r="MZX56" s="320" t="s">
        <v>23</v>
      </c>
      <c r="MZY56" s="320" t="s">
        <v>23</v>
      </c>
      <c r="MZZ56" s="320" t="s">
        <v>23</v>
      </c>
      <c r="NAA56" s="320" t="s">
        <v>23</v>
      </c>
      <c r="NAB56" s="320" t="s">
        <v>23</v>
      </c>
      <c r="NAC56" s="320" t="s">
        <v>23</v>
      </c>
      <c r="NAD56" s="320" t="s">
        <v>23</v>
      </c>
      <c r="NAE56" s="320" t="s">
        <v>23</v>
      </c>
      <c r="NAF56" s="320" t="s">
        <v>23</v>
      </c>
      <c r="NAG56" s="320" t="s">
        <v>23</v>
      </c>
      <c r="NAH56" s="320" t="s">
        <v>23</v>
      </c>
      <c r="NAI56" s="320" t="s">
        <v>23</v>
      </c>
      <c r="NAJ56" s="320" t="s">
        <v>23</v>
      </c>
      <c r="NAK56" s="320" t="s">
        <v>23</v>
      </c>
      <c r="NAL56" s="320" t="s">
        <v>23</v>
      </c>
      <c r="NAM56" s="320" t="s">
        <v>23</v>
      </c>
      <c r="NAN56" s="320" t="s">
        <v>23</v>
      </c>
      <c r="NAO56" s="320" t="s">
        <v>23</v>
      </c>
      <c r="NAP56" s="320" t="s">
        <v>23</v>
      </c>
      <c r="NAQ56" s="320" t="s">
        <v>23</v>
      </c>
      <c r="NAR56" s="320" t="s">
        <v>23</v>
      </c>
      <c r="NAS56" s="320" t="s">
        <v>23</v>
      </c>
      <c r="NAT56" s="320" t="s">
        <v>23</v>
      </c>
      <c r="NAU56" s="320" t="s">
        <v>23</v>
      </c>
      <c r="NAV56" s="320" t="s">
        <v>23</v>
      </c>
      <c r="NAW56" s="320" t="s">
        <v>23</v>
      </c>
      <c r="NAX56" s="320" t="s">
        <v>23</v>
      </c>
      <c r="NAY56" s="320" t="s">
        <v>23</v>
      </c>
      <c r="NAZ56" s="320" t="s">
        <v>23</v>
      </c>
      <c r="NBA56" s="320" t="s">
        <v>23</v>
      </c>
      <c r="NBB56" s="320" t="s">
        <v>23</v>
      </c>
      <c r="NBC56" s="320" t="s">
        <v>23</v>
      </c>
      <c r="NBD56" s="320" t="s">
        <v>23</v>
      </c>
      <c r="NBE56" s="320" t="s">
        <v>23</v>
      </c>
      <c r="NBF56" s="320" t="s">
        <v>23</v>
      </c>
      <c r="NBG56" s="320" t="s">
        <v>23</v>
      </c>
      <c r="NBH56" s="320" t="s">
        <v>23</v>
      </c>
      <c r="NBI56" s="320" t="s">
        <v>23</v>
      </c>
      <c r="NBJ56" s="320" t="s">
        <v>23</v>
      </c>
      <c r="NBK56" s="320" t="s">
        <v>23</v>
      </c>
      <c r="NBL56" s="320" t="s">
        <v>23</v>
      </c>
      <c r="NBM56" s="320" t="s">
        <v>23</v>
      </c>
      <c r="NBN56" s="320" t="s">
        <v>23</v>
      </c>
      <c r="NBO56" s="320" t="s">
        <v>23</v>
      </c>
      <c r="NBP56" s="320" t="s">
        <v>23</v>
      </c>
      <c r="NBQ56" s="320" t="s">
        <v>23</v>
      </c>
      <c r="NBR56" s="320" t="s">
        <v>23</v>
      </c>
      <c r="NBS56" s="320" t="s">
        <v>23</v>
      </c>
      <c r="NBT56" s="320" t="s">
        <v>23</v>
      </c>
      <c r="NBU56" s="320" t="s">
        <v>23</v>
      </c>
      <c r="NBV56" s="320" t="s">
        <v>23</v>
      </c>
      <c r="NBW56" s="320" t="s">
        <v>23</v>
      </c>
      <c r="NBX56" s="320" t="s">
        <v>23</v>
      </c>
      <c r="NBY56" s="320" t="s">
        <v>23</v>
      </c>
      <c r="NBZ56" s="320" t="s">
        <v>23</v>
      </c>
      <c r="NCA56" s="320" t="s">
        <v>23</v>
      </c>
      <c r="NCB56" s="320" t="s">
        <v>23</v>
      </c>
      <c r="NCC56" s="320" t="s">
        <v>23</v>
      </c>
      <c r="NCD56" s="320" t="s">
        <v>23</v>
      </c>
      <c r="NCE56" s="320" t="s">
        <v>23</v>
      </c>
      <c r="NCF56" s="320" t="s">
        <v>23</v>
      </c>
      <c r="NCG56" s="320" t="s">
        <v>23</v>
      </c>
      <c r="NCH56" s="320" t="s">
        <v>23</v>
      </c>
      <c r="NCI56" s="320" t="s">
        <v>23</v>
      </c>
      <c r="NCJ56" s="320" t="s">
        <v>23</v>
      </c>
      <c r="NCK56" s="320" t="s">
        <v>23</v>
      </c>
      <c r="NCL56" s="320" t="s">
        <v>23</v>
      </c>
      <c r="NCM56" s="320" t="s">
        <v>23</v>
      </c>
      <c r="NCN56" s="320" t="s">
        <v>23</v>
      </c>
      <c r="NCO56" s="320" t="s">
        <v>23</v>
      </c>
      <c r="NCP56" s="320" t="s">
        <v>23</v>
      </c>
      <c r="NCQ56" s="320" t="s">
        <v>23</v>
      </c>
      <c r="NCR56" s="320" t="s">
        <v>23</v>
      </c>
      <c r="NCS56" s="320" t="s">
        <v>23</v>
      </c>
      <c r="NCT56" s="320" t="s">
        <v>23</v>
      </c>
      <c r="NCU56" s="320" t="s">
        <v>23</v>
      </c>
      <c r="NCV56" s="320" t="s">
        <v>23</v>
      </c>
      <c r="NCW56" s="320" t="s">
        <v>23</v>
      </c>
      <c r="NCX56" s="320" t="s">
        <v>23</v>
      </c>
      <c r="NCY56" s="320" t="s">
        <v>23</v>
      </c>
      <c r="NCZ56" s="320" t="s">
        <v>23</v>
      </c>
      <c r="NDA56" s="320" t="s">
        <v>23</v>
      </c>
      <c r="NDB56" s="320" t="s">
        <v>23</v>
      </c>
      <c r="NDC56" s="320" t="s">
        <v>23</v>
      </c>
      <c r="NDD56" s="320" t="s">
        <v>23</v>
      </c>
      <c r="NDE56" s="320" t="s">
        <v>23</v>
      </c>
      <c r="NDF56" s="320" t="s">
        <v>23</v>
      </c>
      <c r="NDG56" s="320" t="s">
        <v>23</v>
      </c>
      <c r="NDH56" s="320" t="s">
        <v>23</v>
      </c>
      <c r="NDI56" s="320" t="s">
        <v>23</v>
      </c>
      <c r="NDJ56" s="320" t="s">
        <v>23</v>
      </c>
      <c r="NDK56" s="320" t="s">
        <v>23</v>
      </c>
      <c r="NDL56" s="320" t="s">
        <v>23</v>
      </c>
      <c r="NDM56" s="320" t="s">
        <v>23</v>
      </c>
      <c r="NDN56" s="320" t="s">
        <v>23</v>
      </c>
      <c r="NDO56" s="320" t="s">
        <v>23</v>
      </c>
      <c r="NDP56" s="320" t="s">
        <v>23</v>
      </c>
      <c r="NDQ56" s="320" t="s">
        <v>23</v>
      </c>
      <c r="NDR56" s="320" t="s">
        <v>23</v>
      </c>
      <c r="NDS56" s="320" t="s">
        <v>23</v>
      </c>
      <c r="NDT56" s="320" t="s">
        <v>23</v>
      </c>
      <c r="NDU56" s="320" t="s">
        <v>23</v>
      </c>
      <c r="NDV56" s="320" t="s">
        <v>23</v>
      </c>
      <c r="NDW56" s="320" t="s">
        <v>23</v>
      </c>
      <c r="NDX56" s="320" t="s">
        <v>23</v>
      </c>
      <c r="NDY56" s="320" t="s">
        <v>23</v>
      </c>
      <c r="NDZ56" s="320" t="s">
        <v>23</v>
      </c>
      <c r="NEA56" s="320" t="s">
        <v>23</v>
      </c>
      <c r="NEB56" s="320" t="s">
        <v>23</v>
      </c>
      <c r="NEC56" s="320" t="s">
        <v>23</v>
      </c>
      <c r="NED56" s="320" t="s">
        <v>23</v>
      </c>
      <c r="NEE56" s="320" t="s">
        <v>23</v>
      </c>
      <c r="NEF56" s="320" t="s">
        <v>23</v>
      </c>
      <c r="NEG56" s="320" t="s">
        <v>23</v>
      </c>
      <c r="NEH56" s="320" t="s">
        <v>23</v>
      </c>
      <c r="NEI56" s="320" t="s">
        <v>23</v>
      </c>
      <c r="NEJ56" s="320" t="s">
        <v>23</v>
      </c>
      <c r="NEK56" s="320" t="s">
        <v>23</v>
      </c>
      <c r="NEL56" s="320" t="s">
        <v>23</v>
      </c>
      <c r="NEM56" s="320" t="s">
        <v>23</v>
      </c>
      <c r="NEN56" s="320" t="s">
        <v>23</v>
      </c>
      <c r="NEO56" s="320" t="s">
        <v>23</v>
      </c>
      <c r="NEP56" s="320" t="s">
        <v>23</v>
      </c>
      <c r="NEQ56" s="320" t="s">
        <v>23</v>
      </c>
      <c r="NER56" s="320" t="s">
        <v>23</v>
      </c>
      <c r="NES56" s="320" t="s">
        <v>23</v>
      </c>
      <c r="NET56" s="320" t="s">
        <v>23</v>
      </c>
      <c r="NEU56" s="320" t="s">
        <v>23</v>
      </c>
      <c r="NEV56" s="320" t="s">
        <v>23</v>
      </c>
      <c r="NEW56" s="320" t="s">
        <v>23</v>
      </c>
      <c r="NEX56" s="320" t="s">
        <v>23</v>
      </c>
      <c r="NEY56" s="320" t="s">
        <v>23</v>
      </c>
      <c r="NEZ56" s="320" t="s">
        <v>23</v>
      </c>
      <c r="NFA56" s="320" t="s">
        <v>23</v>
      </c>
      <c r="NFB56" s="320" t="s">
        <v>23</v>
      </c>
      <c r="NFC56" s="320" t="s">
        <v>23</v>
      </c>
      <c r="NFD56" s="320" t="s">
        <v>23</v>
      </c>
      <c r="NFE56" s="320" t="s">
        <v>23</v>
      </c>
      <c r="NFF56" s="320" t="s">
        <v>23</v>
      </c>
      <c r="NFG56" s="320" t="s">
        <v>23</v>
      </c>
      <c r="NFH56" s="320" t="s">
        <v>23</v>
      </c>
      <c r="NFI56" s="320" t="s">
        <v>23</v>
      </c>
      <c r="NFJ56" s="320" t="s">
        <v>23</v>
      </c>
      <c r="NFK56" s="320" t="s">
        <v>23</v>
      </c>
      <c r="NFL56" s="320" t="s">
        <v>23</v>
      </c>
      <c r="NFM56" s="320" t="s">
        <v>23</v>
      </c>
      <c r="NFN56" s="320" t="s">
        <v>23</v>
      </c>
      <c r="NFO56" s="320" t="s">
        <v>23</v>
      </c>
      <c r="NFP56" s="320" t="s">
        <v>23</v>
      </c>
      <c r="NFQ56" s="320" t="s">
        <v>23</v>
      </c>
      <c r="NFR56" s="320" t="s">
        <v>23</v>
      </c>
      <c r="NFS56" s="320" t="s">
        <v>23</v>
      </c>
      <c r="NFT56" s="320" t="s">
        <v>23</v>
      </c>
      <c r="NFU56" s="320" t="s">
        <v>23</v>
      </c>
      <c r="NFV56" s="320" t="s">
        <v>23</v>
      </c>
      <c r="NFW56" s="320" t="s">
        <v>23</v>
      </c>
      <c r="NFX56" s="320" t="s">
        <v>23</v>
      </c>
      <c r="NFY56" s="320" t="s">
        <v>23</v>
      </c>
      <c r="NFZ56" s="320" t="s">
        <v>23</v>
      </c>
      <c r="NGA56" s="320" t="s">
        <v>23</v>
      </c>
      <c r="NGB56" s="320" t="s">
        <v>23</v>
      </c>
      <c r="NGC56" s="320" t="s">
        <v>23</v>
      </c>
      <c r="NGD56" s="320" t="s">
        <v>23</v>
      </c>
      <c r="NGE56" s="320" t="s">
        <v>23</v>
      </c>
      <c r="NGF56" s="320" t="s">
        <v>23</v>
      </c>
      <c r="NGG56" s="320" t="s">
        <v>23</v>
      </c>
      <c r="NGH56" s="320" t="s">
        <v>23</v>
      </c>
      <c r="NGI56" s="320" t="s">
        <v>23</v>
      </c>
      <c r="NGJ56" s="320" t="s">
        <v>23</v>
      </c>
      <c r="NGK56" s="320" t="s">
        <v>23</v>
      </c>
      <c r="NGL56" s="320" t="s">
        <v>23</v>
      </c>
      <c r="NGM56" s="320" t="s">
        <v>23</v>
      </c>
      <c r="NGN56" s="320" t="s">
        <v>23</v>
      </c>
      <c r="NGO56" s="320" t="s">
        <v>23</v>
      </c>
      <c r="NGP56" s="320" t="s">
        <v>23</v>
      </c>
      <c r="NGQ56" s="320" t="s">
        <v>23</v>
      </c>
      <c r="NGR56" s="320" t="s">
        <v>23</v>
      </c>
      <c r="NGS56" s="320" t="s">
        <v>23</v>
      </c>
      <c r="NGT56" s="320" t="s">
        <v>23</v>
      </c>
      <c r="NGU56" s="320" t="s">
        <v>23</v>
      </c>
      <c r="NGV56" s="320" t="s">
        <v>23</v>
      </c>
      <c r="NGW56" s="320" t="s">
        <v>23</v>
      </c>
      <c r="NGX56" s="320" t="s">
        <v>23</v>
      </c>
      <c r="NGY56" s="320" t="s">
        <v>23</v>
      </c>
      <c r="NGZ56" s="320" t="s">
        <v>23</v>
      </c>
      <c r="NHA56" s="320" t="s">
        <v>23</v>
      </c>
      <c r="NHB56" s="320" t="s">
        <v>23</v>
      </c>
      <c r="NHC56" s="320" t="s">
        <v>23</v>
      </c>
      <c r="NHD56" s="320" t="s">
        <v>23</v>
      </c>
      <c r="NHE56" s="320" t="s">
        <v>23</v>
      </c>
      <c r="NHF56" s="320" t="s">
        <v>23</v>
      </c>
      <c r="NHG56" s="320" t="s">
        <v>23</v>
      </c>
      <c r="NHH56" s="320" t="s">
        <v>23</v>
      </c>
      <c r="NHI56" s="320" t="s">
        <v>23</v>
      </c>
      <c r="NHJ56" s="320" t="s">
        <v>23</v>
      </c>
      <c r="NHK56" s="320" t="s">
        <v>23</v>
      </c>
      <c r="NHL56" s="320" t="s">
        <v>23</v>
      </c>
      <c r="NHM56" s="320" t="s">
        <v>23</v>
      </c>
      <c r="NHN56" s="320" t="s">
        <v>23</v>
      </c>
      <c r="NHO56" s="320" t="s">
        <v>23</v>
      </c>
      <c r="NHP56" s="320" t="s">
        <v>23</v>
      </c>
      <c r="NHQ56" s="320" t="s">
        <v>23</v>
      </c>
      <c r="NHR56" s="320" t="s">
        <v>23</v>
      </c>
      <c r="NHS56" s="320" t="s">
        <v>23</v>
      </c>
      <c r="NHT56" s="320" t="s">
        <v>23</v>
      </c>
      <c r="NHU56" s="320" t="s">
        <v>23</v>
      </c>
      <c r="NHV56" s="320" t="s">
        <v>23</v>
      </c>
      <c r="NHW56" s="320" t="s">
        <v>23</v>
      </c>
      <c r="NHX56" s="320" t="s">
        <v>23</v>
      </c>
      <c r="NHY56" s="320" t="s">
        <v>23</v>
      </c>
      <c r="NHZ56" s="320" t="s">
        <v>23</v>
      </c>
      <c r="NIA56" s="320" t="s">
        <v>23</v>
      </c>
      <c r="NIB56" s="320" t="s">
        <v>23</v>
      </c>
      <c r="NIC56" s="320" t="s">
        <v>23</v>
      </c>
      <c r="NID56" s="320" t="s">
        <v>23</v>
      </c>
      <c r="NIE56" s="320" t="s">
        <v>23</v>
      </c>
      <c r="NIF56" s="320" t="s">
        <v>23</v>
      </c>
      <c r="NIG56" s="320" t="s">
        <v>23</v>
      </c>
      <c r="NIH56" s="320" t="s">
        <v>23</v>
      </c>
      <c r="NII56" s="320" t="s">
        <v>23</v>
      </c>
      <c r="NIJ56" s="320" t="s">
        <v>23</v>
      </c>
      <c r="NIK56" s="320" t="s">
        <v>23</v>
      </c>
      <c r="NIL56" s="320" t="s">
        <v>23</v>
      </c>
      <c r="NIM56" s="320" t="s">
        <v>23</v>
      </c>
      <c r="NIN56" s="320" t="s">
        <v>23</v>
      </c>
      <c r="NIO56" s="320" t="s">
        <v>23</v>
      </c>
      <c r="NIP56" s="320" t="s">
        <v>23</v>
      </c>
      <c r="NIQ56" s="320" t="s">
        <v>23</v>
      </c>
      <c r="NIR56" s="320" t="s">
        <v>23</v>
      </c>
      <c r="NIS56" s="320" t="s">
        <v>23</v>
      </c>
      <c r="NIT56" s="320" t="s">
        <v>23</v>
      </c>
      <c r="NIU56" s="320" t="s">
        <v>23</v>
      </c>
      <c r="NIV56" s="320" t="s">
        <v>23</v>
      </c>
      <c r="NIW56" s="320" t="s">
        <v>23</v>
      </c>
      <c r="NIX56" s="320" t="s">
        <v>23</v>
      </c>
      <c r="NIY56" s="320" t="s">
        <v>23</v>
      </c>
      <c r="NIZ56" s="320" t="s">
        <v>23</v>
      </c>
      <c r="NJA56" s="320" t="s">
        <v>23</v>
      </c>
      <c r="NJB56" s="320" t="s">
        <v>23</v>
      </c>
      <c r="NJC56" s="320" t="s">
        <v>23</v>
      </c>
      <c r="NJD56" s="320" t="s">
        <v>23</v>
      </c>
      <c r="NJE56" s="320" t="s">
        <v>23</v>
      </c>
      <c r="NJF56" s="320" t="s">
        <v>23</v>
      </c>
      <c r="NJG56" s="320" t="s">
        <v>23</v>
      </c>
      <c r="NJH56" s="320" t="s">
        <v>23</v>
      </c>
      <c r="NJI56" s="320" t="s">
        <v>23</v>
      </c>
      <c r="NJJ56" s="320" t="s">
        <v>23</v>
      </c>
      <c r="NJK56" s="320" t="s">
        <v>23</v>
      </c>
      <c r="NJL56" s="320" t="s">
        <v>23</v>
      </c>
      <c r="NJM56" s="320" t="s">
        <v>23</v>
      </c>
      <c r="NJN56" s="320" t="s">
        <v>23</v>
      </c>
      <c r="NJO56" s="320" t="s">
        <v>23</v>
      </c>
      <c r="NJP56" s="320" t="s">
        <v>23</v>
      </c>
      <c r="NJQ56" s="320" t="s">
        <v>23</v>
      </c>
      <c r="NJR56" s="320" t="s">
        <v>23</v>
      </c>
      <c r="NJS56" s="320" t="s">
        <v>23</v>
      </c>
      <c r="NJT56" s="320" t="s">
        <v>23</v>
      </c>
      <c r="NJU56" s="320" t="s">
        <v>23</v>
      </c>
      <c r="NJV56" s="320" t="s">
        <v>23</v>
      </c>
      <c r="NJW56" s="320" t="s">
        <v>23</v>
      </c>
      <c r="NJX56" s="320" t="s">
        <v>23</v>
      </c>
      <c r="NJY56" s="320" t="s">
        <v>23</v>
      </c>
      <c r="NJZ56" s="320" t="s">
        <v>23</v>
      </c>
      <c r="NKA56" s="320" t="s">
        <v>23</v>
      </c>
      <c r="NKB56" s="320" t="s">
        <v>23</v>
      </c>
      <c r="NKC56" s="320" t="s">
        <v>23</v>
      </c>
      <c r="NKD56" s="320" t="s">
        <v>23</v>
      </c>
      <c r="NKE56" s="320" t="s">
        <v>23</v>
      </c>
      <c r="NKF56" s="320" t="s">
        <v>23</v>
      </c>
      <c r="NKG56" s="320" t="s">
        <v>23</v>
      </c>
      <c r="NKH56" s="320" t="s">
        <v>23</v>
      </c>
      <c r="NKI56" s="320" t="s">
        <v>23</v>
      </c>
      <c r="NKJ56" s="320" t="s">
        <v>23</v>
      </c>
      <c r="NKK56" s="320" t="s">
        <v>23</v>
      </c>
      <c r="NKL56" s="320" t="s">
        <v>23</v>
      </c>
      <c r="NKM56" s="320" t="s">
        <v>23</v>
      </c>
      <c r="NKN56" s="320" t="s">
        <v>23</v>
      </c>
      <c r="NKO56" s="320" t="s">
        <v>23</v>
      </c>
      <c r="NKP56" s="320" t="s">
        <v>23</v>
      </c>
      <c r="NKQ56" s="320" t="s">
        <v>23</v>
      </c>
      <c r="NKR56" s="320" t="s">
        <v>23</v>
      </c>
      <c r="NKS56" s="320" t="s">
        <v>23</v>
      </c>
      <c r="NKT56" s="320" t="s">
        <v>23</v>
      </c>
      <c r="NKU56" s="320" t="s">
        <v>23</v>
      </c>
      <c r="NKV56" s="320" t="s">
        <v>23</v>
      </c>
      <c r="NKW56" s="320" t="s">
        <v>23</v>
      </c>
      <c r="NKX56" s="320" t="s">
        <v>23</v>
      </c>
      <c r="NKY56" s="320" t="s">
        <v>23</v>
      </c>
      <c r="NKZ56" s="320" t="s">
        <v>23</v>
      </c>
      <c r="NLA56" s="320" t="s">
        <v>23</v>
      </c>
      <c r="NLB56" s="320" t="s">
        <v>23</v>
      </c>
      <c r="NLC56" s="320" t="s">
        <v>23</v>
      </c>
      <c r="NLD56" s="320" t="s">
        <v>23</v>
      </c>
      <c r="NLE56" s="320" t="s">
        <v>23</v>
      </c>
      <c r="NLF56" s="320" t="s">
        <v>23</v>
      </c>
      <c r="NLG56" s="320" t="s">
        <v>23</v>
      </c>
      <c r="NLH56" s="320" t="s">
        <v>23</v>
      </c>
      <c r="NLI56" s="320" t="s">
        <v>23</v>
      </c>
      <c r="NLJ56" s="320" t="s">
        <v>23</v>
      </c>
      <c r="NLK56" s="320" t="s">
        <v>23</v>
      </c>
      <c r="NLL56" s="320" t="s">
        <v>23</v>
      </c>
      <c r="NLM56" s="320" t="s">
        <v>23</v>
      </c>
      <c r="NLN56" s="320" t="s">
        <v>23</v>
      </c>
      <c r="NLO56" s="320" t="s">
        <v>23</v>
      </c>
      <c r="NLP56" s="320" t="s">
        <v>23</v>
      </c>
      <c r="NLQ56" s="320" t="s">
        <v>23</v>
      </c>
      <c r="NLR56" s="320" t="s">
        <v>23</v>
      </c>
      <c r="NLS56" s="320" t="s">
        <v>23</v>
      </c>
      <c r="NLT56" s="320" t="s">
        <v>23</v>
      </c>
      <c r="NLU56" s="320" t="s">
        <v>23</v>
      </c>
      <c r="NLV56" s="320" t="s">
        <v>23</v>
      </c>
      <c r="NLW56" s="320" t="s">
        <v>23</v>
      </c>
      <c r="NLX56" s="320" t="s">
        <v>23</v>
      </c>
      <c r="NLY56" s="320" t="s">
        <v>23</v>
      </c>
      <c r="NLZ56" s="320" t="s">
        <v>23</v>
      </c>
      <c r="NMA56" s="320" t="s">
        <v>23</v>
      </c>
      <c r="NMB56" s="320" t="s">
        <v>23</v>
      </c>
      <c r="NMC56" s="320" t="s">
        <v>23</v>
      </c>
      <c r="NMD56" s="320" t="s">
        <v>23</v>
      </c>
      <c r="NME56" s="320" t="s">
        <v>23</v>
      </c>
      <c r="NMF56" s="320" t="s">
        <v>23</v>
      </c>
      <c r="NMG56" s="320" t="s">
        <v>23</v>
      </c>
      <c r="NMH56" s="320" t="s">
        <v>23</v>
      </c>
      <c r="NMI56" s="320" t="s">
        <v>23</v>
      </c>
      <c r="NMJ56" s="320" t="s">
        <v>23</v>
      </c>
      <c r="NMK56" s="320" t="s">
        <v>23</v>
      </c>
      <c r="NML56" s="320" t="s">
        <v>23</v>
      </c>
      <c r="NMM56" s="320" t="s">
        <v>23</v>
      </c>
      <c r="NMN56" s="320" t="s">
        <v>23</v>
      </c>
      <c r="NMO56" s="320" t="s">
        <v>23</v>
      </c>
      <c r="NMP56" s="320" t="s">
        <v>23</v>
      </c>
      <c r="NMQ56" s="320" t="s">
        <v>23</v>
      </c>
      <c r="NMR56" s="320" t="s">
        <v>23</v>
      </c>
      <c r="NMS56" s="320" t="s">
        <v>23</v>
      </c>
      <c r="NMT56" s="320" t="s">
        <v>23</v>
      </c>
      <c r="NMU56" s="320" t="s">
        <v>23</v>
      </c>
      <c r="NMV56" s="320" t="s">
        <v>23</v>
      </c>
      <c r="NMW56" s="320" t="s">
        <v>23</v>
      </c>
      <c r="NMX56" s="320" t="s">
        <v>23</v>
      </c>
      <c r="NMY56" s="320" t="s">
        <v>23</v>
      </c>
      <c r="NMZ56" s="320" t="s">
        <v>23</v>
      </c>
      <c r="NNA56" s="320" t="s">
        <v>23</v>
      </c>
      <c r="NNB56" s="320" t="s">
        <v>23</v>
      </c>
      <c r="NNC56" s="320" t="s">
        <v>23</v>
      </c>
      <c r="NND56" s="320" t="s">
        <v>23</v>
      </c>
      <c r="NNE56" s="320" t="s">
        <v>23</v>
      </c>
      <c r="NNF56" s="320" t="s">
        <v>23</v>
      </c>
      <c r="NNG56" s="320" t="s">
        <v>23</v>
      </c>
      <c r="NNH56" s="320" t="s">
        <v>23</v>
      </c>
      <c r="NNI56" s="320" t="s">
        <v>23</v>
      </c>
      <c r="NNJ56" s="320" t="s">
        <v>23</v>
      </c>
      <c r="NNK56" s="320" t="s">
        <v>23</v>
      </c>
      <c r="NNL56" s="320" t="s">
        <v>23</v>
      </c>
      <c r="NNM56" s="320" t="s">
        <v>23</v>
      </c>
      <c r="NNN56" s="320" t="s">
        <v>23</v>
      </c>
      <c r="NNO56" s="320" t="s">
        <v>23</v>
      </c>
      <c r="NNP56" s="320" t="s">
        <v>23</v>
      </c>
      <c r="NNQ56" s="320" t="s">
        <v>23</v>
      </c>
      <c r="NNR56" s="320" t="s">
        <v>23</v>
      </c>
      <c r="NNS56" s="320" t="s">
        <v>23</v>
      </c>
      <c r="NNT56" s="320" t="s">
        <v>23</v>
      </c>
      <c r="NNU56" s="320" t="s">
        <v>23</v>
      </c>
      <c r="NNV56" s="320" t="s">
        <v>23</v>
      </c>
      <c r="NNW56" s="320" t="s">
        <v>23</v>
      </c>
      <c r="NNX56" s="320" t="s">
        <v>23</v>
      </c>
      <c r="NNY56" s="320" t="s">
        <v>23</v>
      </c>
      <c r="NNZ56" s="320" t="s">
        <v>23</v>
      </c>
      <c r="NOA56" s="320" t="s">
        <v>23</v>
      </c>
      <c r="NOB56" s="320" t="s">
        <v>23</v>
      </c>
      <c r="NOC56" s="320" t="s">
        <v>23</v>
      </c>
      <c r="NOD56" s="320" t="s">
        <v>23</v>
      </c>
      <c r="NOE56" s="320" t="s">
        <v>23</v>
      </c>
      <c r="NOF56" s="320" t="s">
        <v>23</v>
      </c>
      <c r="NOG56" s="320" t="s">
        <v>23</v>
      </c>
      <c r="NOH56" s="320" t="s">
        <v>23</v>
      </c>
      <c r="NOI56" s="320" t="s">
        <v>23</v>
      </c>
      <c r="NOJ56" s="320" t="s">
        <v>23</v>
      </c>
      <c r="NOK56" s="320" t="s">
        <v>23</v>
      </c>
      <c r="NOL56" s="320" t="s">
        <v>23</v>
      </c>
      <c r="NOM56" s="320" t="s">
        <v>23</v>
      </c>
      <c r="NON56" s="320" t="s">
        <v>23</v>
      </c>
      <c r="NOO56" s="320" t="s">
        <v>23</v>
      </c>
      <c r="NOP56" s="320" t="s">
        <v>23</v>
      </c>
      <c r="NOQ56" s="320" t="s">
        <v>23</v>
      </c>
      <c r="NOR56" s="320" t="s">
        <v>23</v>
      </c>
      <c r="NOS56" s="320" t="s">
        <v>23</v>
      </c>
      <c r="NOT56" s="320" t="s">
        <v>23</v>
      </c>
      <c r="NOU56" s="320" t="s">
        <v>23</v>
      </c>
      <c r="NOV56" s="320" t="s">
        <v>23</v>
      </c>
      <c r="NOW56" s="320" t="s">
        <v>23</v>
      </c>
      <c r="NOX56" s="320" t="s">
        <v>23</v>
      </c>
      <c r="NOY56" s="320" t="s">
        <v>23</v>
      </c>
      <c r="NOZ56" s="320" t="s">
        <v>23</v>
      </c>
      <c r="NPA56" s="320" t="s">
        <v>23</v>
      </c>
      <c r="NPB56" s="320" t="s">
        <v>23</v>
      </c>
      <c r="NPC56" s="320" t="s">
        <v>23</v>
      </c>
      <c r="NPD56" s="320" t="s">
        <v>23</v>
      </c>
      <c r="NPE56" s="320" t="s">
        <v>23</v>
      </c>
      <c r="NPF56" s="320" t="s">
        <v>23</v>
      </c>
      <c r="NPG56" s="320" t="s">
        <v>23</v>
      </c>
      <c r="NPH56" s="320" t="s">
        <v>23</v>
      </c>
      <c r="NPI56" s="320" t="s">
        <v>23</v>
      </c>
      <c r="NPJ56" s="320" t="s">
        <v>23</v>
      </c>
      <c r="NPK56" s="320" t="s">
        <v>23</v>
      </c>
      <c r="NPL56" s="320" t="s">
        <v>23</v>
      </c>
      <c r="NPM56" s="320" t="s">
        <v>23</v>
      </c>
      <c r="NPN56" s="320" t="s">
        <v>23</v>
      </c>
      <c r="NPO56" s="320" t="s">
        <v>23</v>
      </c>
      <c r="NPP56" s="320" t="s">
        <v>23</v>
      </c>
      <c r="NPQ56" s="320" t="s">
        <v>23</v>
      </c>
      <c r="NPR56" s="320" t="s">
        <v>23</v>
      </c>
      <c r="NPS56" s="320" t="s">
        <v>23</v>
      </c>
      <c r="NPT56" s="320" t="s">
        <v>23</v>
      </c>
      <c r="NPU56" s="320" t="s">
        <v>23</v>
      </c>
      <c r="NPV56" s="320" t="s">
        <v>23</v>
      </c>
      <c r="NPW56" s="320" t="s">
        <v>23</v>
      </c>
      <c r="NPX56" s="320" t="s">
        <v>23</v>
      </c>
      <c r="NPY56" s="320" t="s">
        <v>23</v>
      </c>
      <c r="NPZ56" s="320" t="s">
        <v>23</v>
      </c>
      <c r="NQA56" s="320" t="s">
        <v>23</v>
      </c>
      <c r="NQB56" s="320" t="s">
        <v>23</v>
      </c>
      <c r="NQC56" s="320" t="s">
        <v>23</v>
      </c>
      <c r="NQD56" s="320" t="s">
        <v>23</v>
      </c>
      <c r="NQE56" s="320" t="s">
        <v>23</v>
      </c>
      <c r="NQF56" s="320" t="s">
        <v>23</v>
      </c>
      <c r="NQG56" s="320" t="s">
        <v>23</v>
      </c>
      <c r="NQH56" s="320" t="s">
        <v>23</v>
      </c>
      <c r="NQI56" s="320" t="s">
        <v>23</v>
      </c>
      <c r="NQJ56" s="320" t="s">
        <v>23</v>
      </c>
      <c r="NQK56" s="320" t="s">
        <v>23</v>
      </c>
      <c r="NQL56" s="320" t="s">
        <v>23</v>
      </c>
      <c r="NQM56" s="320" t="s">
        <v>23</v>
      </c>
      <c r="NQN56" s="320" t="s">
        <v>23</v>
      </c>
      <c r="NQO56" s="320" t="s">
        <v>23</v>
      </c>
      <c r="NQP56" s="320" t="s">
        <v>23</v>
      </c>
      <c r="NQQ56" s="320" t="s">
        <v>23</v>
      </c>
      <c r="NQR56" s="320" t="s">
        <v>23</v>
      </c>
      <c r="NQS56" s="320" t="s">
        <v>23</v>
      </c>
      <c r="NQT56" s="320" t="s">
        <v>23</v>
      </c>
      <c r="NQU56" s="320" t="s">
        <v>23</v>
      </c>
      <c r="NQV56" s="320" t="s">
        <v>23</v>
      </c>
      <c r="NQW56" s="320" t="s">
        <v>23</v>
      </c>
      <c r="NQX56" s="320" t="s">
        <v>23</v>
      </c>
      <c r="NQY56" s="320" t="s">
        <v>23</v>
      </c>
      <c r="NQZ56" s="320" t="s">
        <v>23</v>
      </c>
      <c r="NRA56" s="320" t="s">
        <v>23</v>
      </c>
      <c r="NRB56" s="320" t="s">
        <v>23</v>
      </c>
      <c r="NRC56" s="320" t="s">
        <v>23</v>
      </c>
      <c r="NRD56" s="320" t="s">
        <v>23</v>
      </c>
      <c r="NRE56" s="320" t="s">
        <v>23</v>
      </c>
      <c r="NRF56" s="320" t="s">
        <v>23</v>
      </c>
      <c r="NRG56" s="320" t="s">
        <v>23</v>
      </c>
      <c r="NRH56" s="320" t="s">
        <v>23</v>
      </c>
      <c r="NRI56" s="320" t="s">
        <v>23</v>
      </c>
      <c r="NRJ56" s="320" t="s">
        <v>23</v>
      </c>
      <c r="NRK56" s="320" t="s">
        <v>23</v>
      </c>
      <c r="NRL56" s="320" t="s">
        <v>23</v>
      </c>
      <c r="NRM56" s="320" t="s">
        <v>23</v>
      </c>
      <c r="NRN56" s="320" t="s">
        <v>23</v>
      </c>
      <c r="NRO56" s="320" t="s">
        <v>23</v>
      </c>
      <c r="NRP56" s="320" t="s">
        <v>23</v>
      </c>
      <c r="NRQ56" s="320" t="s">
        <v>23</v>
      </c>
      <c r="NRR56" s="320" t="s">
        <v>23</v>
      </c>
      <c r="NRS56" s="320" t="s">
        <v>23</v>
      </c>
      <c r="NRT56" s="320" t="s">
        <v>23</v>
      </c>
      <c r="NRU56" s="320" t="s">
        <v>23</v>
      </c>
      <c r="NRV56" s="320" t="s">
        <v>23</v>
      </c>
      <c r="NRW56" s="320" t="s">
        <v>23</v>
      </c>
      <c r="NRX56" s="320" t="s">
        <v>23</v>
      </c>
      <c r="NRY56" s="320" t="s">
        <v>23</v>
      </c>
      <c r="NRZ56" s="320" t="s">
        <v>23</v>
      </c>
      <c r="NSA56" s="320" t="s">
        <v>23</v>
      </c>
      <c r="NSB56" s="320" t="s">
        <v>23</v>
      </c>
      <c r="NSC56" s="320" t="s">
        <v>23</v>
      </c>
      <c r="NSD56" s="320" t="s">
        <v>23</v>
      </c>
      <c r="NSE56" s="320" t="s">
        <v>23</v>
      </c>
      <c r="NSF56" s="320" t="s">
        <v>23</v>
      </c>
      <c r="NSG56" s="320" t="s">
        <v>23</v>
      </c>
      <c r="NSH56" s="320" t="s">
        <v>23</v>
      </c>
      <c r="NSI56" s="320" t="s">
        <v>23</v>
      </c>
      <c r="NSJ56" s="320" t="s">
        <v>23</v>
      </c>
      <c r="NSK56" s="320" t="s">
        <v>23</v>
      </c>
      <c r="NSL56" s="320" t="s">
        <v>23</v>
      </c>
      <c r="NSM56" s="320" t="s">
        <v>23</v>
      </c>
      <c r="NSN56" s="320" t="s">
        <v>23</v>
      </c>
      <c r="NSO56" s="320" t="s">
        <v>23</v>
      </c>
      <c r="NSP56" s="320" t="s">
        <v>23</v>
      </c>
      <c r="NSQ56" s="320" t="s">
        <v>23</v>
      </c>
      <c r="NSR56" s="320" t="s">
        <v>23</v>
      </c>
      <c r="NSS56" s="320" t="s">
        <v>23</v>
      </c>
      <c r="NST56" s="320" t="s">
        <v>23</v>
      </c>
      <c r="NSU56" s="320" t="s">
        <v>23</v>
      </c>
      <c r="NSV56" s="320" t="s">
        <v>23</v>
      </c>
      <c r="NSW56" s="320" t="s">
        <v>23</v>
      </c>
      <c r="NSX56" s="320" t="s">
        <v>23</v>
      </c>
      <c r="NSY56" s="320" t="s">
        <v>23</v>
      </c>
      <c r="NSZ56" s="320" t="s">
        <v>23</v>
      </c>
      <c r="NTA56" s="320" t="s">
        <v>23</v>
      </c>
      <c r="NTB56" s="320" t="s">
        <v>23</v>
      </c>
      <c r="NTC56" s="320" t="s">
        <v>23</v>
      </c>
      <c r="NTD56" s="320" t="s">
        <v>23</v>
      </c>
      <c r="NTE56" s="320" t="s">
        <v>23</v>
      </c>
      <c r="NTF56" s="320" t="s">
        <v>23</v>
      </c>
      <c r="NTG56" s="320" t="s">
        <v>23</v>
      </c>
      <c r="NTH56" s="320" t="s">
        <v>23</v>
      </c>
      <c r="NTI56" s="320" t="s">
        <v>23</v>
      </c>
      <c r="NTJ56" s="320" t="s">
        <v>23</v>
      </c>
      <c r="NTK56" s="320" t="s">
        <v>23</v>
      </c>
      <c r="NTL56" s="320" t="s">
        <v>23</v>
      </c>
      <c r="NTM56" s="320" t="s">
        <v>23</v>
      </c>
      <c r="NTN56" s="320" t="s">
        <v>23</v>
      </c>
      <c r="NTO56" s="320" t="s">
        <v>23</v>
      </c>
      <c r="NTP56" s="320" t="s">
        <v>23</v>
      </c>
      <c r="NTQ56" s="320" t="s">
        <v>23</v>
      </c>
      <c r="NTR56" s="320" t="s">
        <v>23</v>
      </c>
      <c r="NTS56" s="320" t="s">
        <v>23</v>
      </c>
      <c r="NTT56" s="320" t="s">
        <v>23</v>
      </c>
      <c r="NTU56" s="320" t="s">
        <v>23</v>
      </c>
      <c r="NTV56" s="320" t="s">
        <v>23</v>
      </c>
      <c r="NTW56" s="320" t="s">
        <v>23</v>
      </c>
      <c r="NTX56" s="320" t="s">
        <v>23</v>
      </c>
      <c r="NTY56" s="320" t="s">
        <v>23</v>
      </c>
      <c r="NTZ56" s="320" t="s">
        <v>23</v>
      </c>
      <c r="NUA56" s="320" t="s">
        <v>23</v>
      </c>
      <c r="NUB56" s="320" t="s">
        <v>23</v>
      </c>
      <c r="NUC56" s="320" t="s">
        <v>23</v>
      </c>
      <c r="NUD56" s="320" t="s">
        <v>23</v>
      </c>
      <c r="NUE56" s="320" t="s">
        <v>23</v>
      </c>
      <c r="NUF56" s="320" t="s">
        <v>23</v>
      </c>
      <c r="NUG56" s="320" t="s">
        <v>23</v>
      </c>
      <c r="NUH56" s="320" t="s">
        <v>23</v>
      </c>
      <c r="NUI56" s="320" t="s">
        <v>23</v>
      </c>
      <c r="NUJ56" s="320" t="s">
        <v>23</v>
      </c>
      <c r="NUK56" s="320" t="s">
        <v>23</v>
      </c>
      <c r="NUL56" s="320" t="s">
        <v>23</v>
      </c>
      <c r="NUM56" s="320" t="s">
        <v>23</v>
      </c>
      <c r="NUN56" s="320" t="s">
        <v>23</v>
      </c>
      <c r="NUO56" s="320" t="s">
        <v>23</v>
      </c>
      <c r="NUP56" s="320" t="s">
        <v>23</v>
      </c>
      <c r="NUQ56" s="320" t="s">
        <v>23</v>
      </c>
      <c r="NUR56" s="320" t="s">
        <v>23</v>
      </c>
      <c r="NUS56" s="320" t="s">
        <v>23</v>
      </c>
      <c r="NUT56" s="320" t="s">
        <v>23</v>
      </c>
      <c r="NUU56" s="320" t="s">
        <v>23</v>
      </c>
      <c r="NUV56" s="320" t="s">
        <v>23</v>
      </c>
      <c r="NUW56" s="320" t="s">
        <v>23</v>
      </c>
      <c r="NUX56" s="320" t="s">
        <v>23</v>
      </c>
      <c r="NUY56" s="320" t="s">
        <v>23</v>
      </c>
      <c r="NUZ56" s="320" t="s">
        <v>23</v>
      </c>
      <c r="NVA56" s="320" t="s">
        <v>23</v>
      </c>
      <c r="NVB56" s="320" t="s">
        <v>23</v>
      </c>
      <c r="NVC56" s="320" t="s">
        <v>23</v>
      </c>
      <c r="NVD56" s="320" t="s">
        <v>23</v>
      </c>
      <c r="NVE56" s="320" t="s">
        <v>23</v>
      </c>
      <c r="NVF56" s="320" t="s">
        <v>23</v>
      </c>
      <c r="NVG56" s="320" t="s">
        <v>23</v>
      </c>
      <c r="NVH56" s="320" t="s">
        <v>23</v>
      </c>
      <c r="NVI56" s="320" t="s">
        <v>23</v>
      </c>
      <c r="NVJ56" s="320" t="s">
        <v>23</v>
      </c>
      <c r="NVK56" s="320" t="s">
        <v>23</v>
      </c>
      <c r="NVL56" s="320" t="s">
        <v>23</v>
      </c>
      <c r="NVM56" s="320" t="s">
        <v>23</v>
      </c>
      <c r="NVN56" s="320" t="s">
        <v>23</v>
      </c>
      <c r="NVO56" s="320" t="s">
        <v>23</v>
      </c>
      <c r="NVP56" s="320" t="s">
        <v>23</v>
      </c>
      <c r="NVQ56" s="320" t="s">
        <v>23</v>
      </c>
      <c r="NVR56" s="320" t="s">
        <v>23</v>
      </c>
      <c r="NVS56" s="320" t="s">
        <v>23</v>
      </c>
      <c r="NVT56" s="320" t="s">
        <v>23</v>
      </c>
      <c r="NVU56" s="320" t="s">
        <v>23</v>
      </c>
      <c r="NVV56" s="320" t="s">
        <v>23</v>
      </c>
      <c r="NVW56" s="320" t="s">
        <v>23</v>
      </c>
      <c r="NVX56" s="320" t="s">
        <v>23</v>
      </c>
      <c r="NVY56" s="320" t="s">
        <v>23</v>
      </c>
      <c r="NVZ56" s="320" t="s">
        <v>23</v>
      </c>
      <c r="NWA56" s="320" t="s">
        <v>23</v>
      </c>
      <c r="NWB56" s="320" t="s">
        <v>23</v>
      </c>
      <c r="NWC56" s="320" t="s">
        <v>23</v>
      </c>
      <c r="NWD56" s="320" t="s">
        <v>23</v>
      </c>
      <c r="NWE56" s="320" t="s">
        <v>23</v>
      </c>
      <c r="NWF56" s="320" t="s">
        <v>23</v>
      </c>
      <c r="NWG56" s="320" t="s">
        <v>23</v>
      </c>
      <c r="NWH56" s="320" t="s">
        <v>23</v>
      </c>
      <c r="NWI56" s="320" t="s">
        <v>23</v>
      </c>
      <c r="NWJ56" s="320" t="s">
        <v>23</v>
      </c>
      <c r="NWK56" s="320" t="s">
        <v>23</v>
      </c>
      <c r="NWL56" s="320" t="s">
        <v>23</v>
      </c>
      <c r="NWM56" s="320" t="s">
        <v>23</v>
      </c>
      <c r="NWN56" s="320" t="s">
        <v>23</v>
      </c>
      <c r="NWO56" s="320" t="s">
        <v>23</v>
      </c>
      <c r="NWP56" s="320" t="s">
        <v>23</v>
      </c>
      <c r="NWQ56" s="320" t="s">
        <v>23</v>
      </c>
      <c r="NWR56" s="320" t="s">
        <v>23</v>
      </c>
      <c r="NWS56" s="320" t="s">
        <v>23</v>
      </c>
      <c r="NWT56" s="320" t="s">
        <v>23</v>
      </c>
      <c r="NWU56" s="320" t="s">
        <v>23</v>
      </c>
      <c r="NWV56" s="320" t="s">
        <v>23</v>
      </c>
      <c r="NWW56" s="320" t="s">
        <v>23</v>
      </c>
      <c r="NWX56" s="320" t="s">
        <v>23</v>
      </c>
      <c r="NWY56" s="320" t="s">
        <v>23</v>
      </c>
      <c r="NWZ56" s="320" t="s">
        <v>23</v>
      </c>
      <c r="NXA56" s="320" t="s">
        <v>23</v>
      </c>
      <c r="NXB56" s="320" t="s">
        <v>23</v>
      </c>
      <c r="NXC56" s="320" t="s">
        <v>23</v>
      </c>
      <c r="NXD56" s="320" t="s">
        <v>23</v>
      </c>
      <c r="NXE56" s="320" t="s">
        <v>23</v>
      </c>
      <c r="NXF56" s="320" t="s">
        <v>23</v>
      </c>
      <c r="NXG56" s="320" t="s">
        <v>23</v>
      </c>
      <c r="NXH56" s="320" t="s">
        <v>23</v>
      </c>
      <c r="NXI56" s="320" t="s">
        <v>23</v>
      </c>
      <c r="NXJ56" s="320" t="s">
        <v>23</v>
      </c>
      <c r="NXK56" s="320" t="s">
        <v>23</v>
      </c>
      <c r="NXL56" s="320" t="s">
        <v>23</v>
      </c>
      <c r="NXM56" s="320" t="s">
        <v>23</v>
      </c>
      <c r="NXN56" s="320" t="s">
        <v>23</v>
      </c>
      <c r="NXO56" s="320" t="s">
        <v>23</v>
      </c>
      <c r="NXP56" s="320" t="s">
        <v>23</v>
      </c>
      <c r="NXQ56" s="320" t="s">
        <v>23</v>
      </c>
      <c r="NXR56" s="320" t="s">
        <v>23</v>
      </c>
      <c r="NXS56" s="320" t="s">
        <v>23</v>
      </c>
      <c r="NXT56" s="320" t="s">
        <v>23</v>
      </c>
      <c r="NXU56" s="320" t="s">
        <v>23</v>
      </c>
      <c r="NXV56" s="320" t="s">
        <v>23</v>
      </c>
      <c r="NXW56" s="320" t="s">
        <v>23</v>
      </c>
      <c r="NXX56" s="320" t="s">
        <v>23</v>
      </c>
      <c r="NXY56" s="320" t="s">
        <v>23</v>
      </c>
      <c r="NXZ56" s="320" t="s">
        <v>23</v>
      </c>
      <c r="NYA56" s="320" t="s">
        <v>23</v>
      </c>
      <c r="NYB56" s="320" t="s">
        <v>23</v>
      </c>
      <c r="NYC56" s="320" t="s">
        <v>23</v>
      </c>
      <c r="NYD56" s="320" t="s">
        <v>23</v>
      </c>
      <c r="NYE56" s="320" t="s">
        <v>23</v>
      </c>
      <c r="NYF56" s="320" t="s">
        <v>23</v>
      </c>
      <c r="NYG56" s="320" t="s">
        <v>23</v>
      </c>
      <c r="NYH56" s="320" t="s">
        <v>23</v>
      </c>
      <c r="NYI56" s="320" t="s">
        <v>23</v>
      </c>
      <c r="NYJ56" s="320" t="s">
        <v>23</v>
      </c>
      <c r="NYK56" s="320" t="s">
        <v>23</v>
      </c>
      <c r="NYL56" s="320" t="s">
        <v>23</v>
      </c>
      <c r="NYM56" s="320" t="s">
        <v>23</v>
      </c>
      <c r="NYN56" s="320" t="s">
        <v>23</v>
      </c>
      <c r="NYO56" s="320" t="s">
        <v>23</v>
      </c>
      <c r="NYP56" s="320" t="s">
        <v>23</v>
      </c>
      <c r="NYQ56" s="320" t="s">
        <v>23</v>
      </c>
      <c r="NYR56" s="320" t="s">
        <v>23</v>
      </c>
      <c r="NYS56" s="320" t="s">
        <v>23</v>
      </c>
      <c r="NYT56" s="320" t="s">
        <v>23</v>
      </c>
      <c r="NYU56" s="320" t="s">
        <v>23</v>
      </c>
      <c r="NYV56" s="320" t="s">
        <v>23</v>
      </c>
      <c r="NYW56" s="320" t="s">
        <v>23</v>
      </c>
      <c r="NYX56" s="320" t="s">
        <v>23</v>
      </c>
      <c r="NYY56" s="320" t="s">
        <v>23</v>
      </c>
      <c r="NYZ56" s="320" t="s">
        <v>23</v>
      </c>
      <c r="NZA56" s="320" t="s">
        <v>23</v>
      </c>
      <c r="NZB56" s="320" t="s">
        <v>23</v>
      </c>
      <c r="NZC56" s="320" t="s">
        <v>23</v>
      </c>
      <c r="NZD56" s="320" t="s">
        <v>23</v>
      </c>
      <c r="NZE56" s="320" t="s">
        <v>23</v>
      </c>
      <c r="NZF56" s="320" t="s">
        <v>23</v>
      </c>
      <c r="NZG56" s="320" t="s">
        <v>23</v>
      </c>
      <c r="NZH56" s="320" t="s">
        <v>23</v>
      </c>
      <c r="NZI56" s="320" t="s">
        <v>23</v>
      </c>
      <c r="NZJ56" s="320" t="s">
        <v>23</v>
      </c>
      <c r="NZK56" s="320" t="s">
        <v>23</v>
      </c>
      <c r="NZL56" s="320" t="s">
        <v>23</v>
      </c>
      <c r="NZM56" s="320" t="s">
        <v>23</v>
      </c>
      <c r="NZN56" s="320" t="s">
        <v>23</v>
      </c>
      <c r="NZO56" s="320" t="s">
        <v>23</v>
      </c>
      <c r="NZP56" s="320" t="s">
        <v>23</v>
      </c>
      <c r="NZQ56" s="320" t="s">
        <v>23</v>
      </c>
      <c r="NZR56" s="320" t="s">
        <v>23</v>
      </c>
      <c r="NZS56" s="320" t="s">
        <v>23</v>
      </c>
      <c r="NZT56" s="320" t="s">
        <v>23</v>
      </c>
      <c r="NZU56" s="320" t="s">
        <v>23</v>
      </c>
      <c r="NZV56" s="320" t="s">
        <v>23</v>
      </c>
      <c r="NZW56" s="320" t="s">
        <v>23</v>
      </c>
      <c r="NZX56" s="320" t="s">
        <v>23</v>
      </c>
      <c r="NZY56" s="320" t="s">
        <v>23</v>
      </c>
      <c r="NZZ56" s="320" t="s">
        <v>23</v>
      </c>
      <c r="OAA56" s="320" t="s">
        <v>23</v>
      </c>
      <c r="OAB56" s="320" t="s">
        <v>23</v>
      </c>
      <c r="OAC56" s="320" t="s">
        <v>23</v>
      </c>
      <c r="OAD56" s="320" t="s">
        <v>23</v>
      </c>
      <c r="OAE56" s="320" t="s">
        <v>23</v>
      </c>
      <c r="OAF56" s="320" t="s">
        <v>23</v>
      </c>
      <c r="OAG56" s="320" t="s">
        <v>23</v>
      </c>
      <c r="OAH56" s="320" t="s">
        <v>23</v>
      </c>
      <c r="OAI56" s="320" t="s">
        <v>23</v>
      </c>
      <c r="OAJ56" s="320" t="s">
        <v>23</v>
      </c>
      <c r="OAK56" s="320" t="s">
        <v>23</v>
      </c>
      <c r="OAL56" s="320" t="s">
        <v>23</v>
      </c>
      <c r="OAM56" s="320" t="s">
        <v>23</v>
      </c>
      <c r="OAN56" s="320" t="s">
        <v>23</v>
      </c>
      <c r="OAO56" s="320" t="s">
        <v>23</v>
      </c>
      <c r="OAP56" s="320" t="s">
        <v>23</v>
      </c>
      <c r="OAQ56" s="320" t="s">
        <v>23</v>
      </c>
      <c r="OAR56" s="320" t="s">
        <v>23</v>
      </c>
      <c r="OAS56" s="320" t="s">
        <v>23</v>
      </c>
      <c r="OAT56" s="320" t="s">
        <v>23</v>
      </c>
      <c r="OAU56" s="320" t="s">
        <v>23</v>
      </c>
      <c r="OAV56" s="320" t="s">
        <v>23</v>
      </c>
      <c r="OAW56" s="320" t="s">
        <v>23</v>
      </c>
      <c r="OAX56" s="320" t="s">
        <v>23</v>
      </c>
      <c r="OAY56" s="320" t="s">
        <v>23</v>
      </c>
      <c r="OAZ56" s="320" t="s">
        <v>23</v>
      </c>
      <c r="OBA56" s="320" t="s">
        <v>23</v>
      </c>
      <c r="OBB56" s="320" t="s">
        <v>23</v>
      </c>
      <c r="OBC56" s="320" t="s">
        <v>23</v>
      </c>
      <c r="OBD56" s="320" t="s">
        <v>23</v>
      </c>
      <c r="OBE56" s="320" t="s">
        <v>23</v>
      </c>
      <c r="OBF56" s="320" t="s">
        <v>23</v>
      </c>
      <c r="OBG56" s="320" t="s">
        <v>23</v>
      </c>
      <c r="OBH56" s="320" t="s">
        <v>23</v>
      </c>
      <c r="OBI56" s="320" t="s">
        <v>23</v>
      </c>
      <c r="OBJ56" s="320" t="s">
        <v>23</v>
      </c>
      <c r="OBK56" s="320" t="s">
        <v>23</v>
      </c>
      <c r="OBL56" s="320" t="s">
        <v>23</v>
      </c>
      <c r="OBM56" s="320" t="s">
        <v>23</v>
      </c>
      <c r="OBN56" s="320" t="s">
        <v>23</v>
      </c>
      <c r="OBO56" s="320" t="s">
        <v>23</v>
      </c>
      <c r="OBP56" s="320" t="s">
        <v>23</v>
      </c>
      <c r="OBQ56" s="320" t="s">
        <v>23</v>
      </c>
      <c r="OBR56" s="320" t="s">
        <v>23</v>
      </c>
      <c r="OBS56" s="320" t="s">
        <v>23</v>
      </c>
      <c r="OBT56" s="320" t="s">
        <v>23</v>
      </c>
      <c r="OBU56" s="320" t="s">
        <v>23</v>
      </c>
      <c r="OBV56" s="320" t="s">
        <v>23</v>
      </c>
      <c r="OBW56" s="320" t="s">
        <v>23</v>
      </c>
      <c r="OBX56" s="320" t="s">
        <v>23</v>
      </c>
      <c r="OBY56" s="320" t="s">
        <v>23</v>
      </c>
      <c r="OBZ56" s="320" t="s">
        <v>23</v>
      </c>
      <c r="OCA56" s="320" t="s">
        <v>23</v>
      </c>
      <c r="OCB56" s="320" t="s">
        <v>23</v>
      </c>
      <c r="OCC56" s="320" t="s">
        <v>23</v>
      </c>
      <c r="OCD56" s="320" t="s">
        <v>23</v>
      </c>
      <c r="OCE56" s="320" t="s">
        <v>23</v>
      </c>
      <c r="OCF56" s="320" t="s">
        <v>23</v>
      </c>
      <c r="OCG56" s="320" t="s">
        <v>23</v>
      </c>
      <c r="OCH56" s="320" t="s">
        <v>23</v>
      </c>
      <c r="OCI56" s="320" t="s">
        <v>23</v>
      </c>
      <c r="OCJ56" s="320" t="s">
        <v>23</v>
      </c>
      <c r="OCK56" s="320" t="s">
        <v>23</v>
      </c>
      <c r="OCL56" s="320" t="s">
        <v>23</v>
      </c>
      <c r="OCM56" s="320" t="s">
        <v>23</v>
      </c>
      <c r="OCN56" s="320" t="s">
        <v>23</v>
      </c>
      <c r="OCO56" s="320" t="s">
        <v>23</v>
      </c>
      <c r="OCP56" s="320" t="s">
        <v>23</v>
      </c>
      <c r="OCQ56" s="320" t="s">
        <v>23</v>
      </c>
      <c r="OCR56" s="320" t="s">
        <v>23</v>
      </c>
      <c r="OCS56" s="320" t="s">
        <v>23</v>
      </c>
      <c r="OCT56" s="320" t="s">
        <v>23</v>
      </c>
      <c r="OCU56" s="320" t="s">
        <v>23</v>
      </c>
      <c r="OCV56" s="320" t="s">
        <v>23</v>
      </c>
      <c r="OCW56" s="320" t="s">
        <v>23</v>
      </c>
      <c r="OCX56" s="320" t="s">
        <v>23</v>
      </c>
      <c r="OCY56" s="320" t="s">
        <v>23</v>
      </c>
      <c r="OCZ56" s="320" t="s">
        <v>23</v>
      </c>
      <c r="ODA56" s="320" t="s">
        <v>23</v>
      </c>
      <c r="ODB56" s="320" t="s">
        <v>23</v>
      </c>
      <c r="ODC56" s="320" t="s">
        <v>23</v>
      </c>
      <c r="ODD56" s="320" t="s">
        <v>23</v>
      </c>
      <c r="ODE56" s="320" t="s">
        <v>23</v>
      </c>
      <c r="ODF56" s="320" t="s">
        <v>23</v>
      </c>
      <c r="ODG56" s="320" t="s">
        <v>23</v>
      </c>
      <c r="ODH56" s="320" t="s">
        <v>23</v>
      </c>
      <c r="ODI56" s="320" t="s">
        <v>23</v>
      </c>
      <c r="ODJ56" s="320" t="s">
        <v>23</v>
      </c>
      <c r="ODK56" s="320" t="s">
        <v>23</v>
      </c>
      <c r="ODL56" s="320" t="s">
        <v>23</v>
      </c>
      <c r="ODM56" s="320" t="s">
        <v>23</v>
      </c>
      <c r="ODN56" s="320" t="s">
        <v>23</v>
      </c>
      <c r="ODO56" s="320" t="s">
        <v>23</v>
      </c>
      <c r="ODP56" s="320" t="s">
        <v>23</v>
      </c>
      <c r="ODQ56" s="320" t="s">
        <v>23</v>
      </c>
      <c r="ODR56" s="320" t="s">
        <v>23</v>
      </c>
      <c r="ODS56" s="320" t="s">
        <v>23</v>
      </c>
      <c r="ODT56" s="320" t="s">
        <v>23</v>
      </c>
      <c r="ODU56" s="320" t="s">
        <v>23</v>
      </c>
      <c r="ODV56" s="320" t="s">
        <v>23</v>
      </c>
      <c r="ODW56" s="320" t="s">
        <v>23</v>
      </c>
      <c r="ODX56" s="320" t="s">
        <v>23</v>
      </c>
      <c r="ODY56" s="320" t="s">
        <v>23</v>
      </c>
      <c r="ODZ56" s="320" t="s">
        <v>23</v>
      </c>
      <c r="OEA56" s="320" t="s">
        <v>23</v>
      </c>
      <c r="OEB56" s="320" t="s">
        <v>23</v>
      </c>
      <c r="OEC56" s="320" t="s">
        <v>23</v>
      </c>
      <c r="OED56" s="320" t="s">
        <v>23</v>
      </c>
      <c r="OEE56" s="320" t="s">
        <v>23</v>
      </c>
      <c r="OEF56" s="320" t="s">
        <v>23</v>
      </c>
      <c r="OEG56" s="320" t="s">
        <v>23</v>
      </c>
      <c r="OEH56" s="320" t="s">
        <v>23</v>
      </c>
      <c r="OEI56" s="320" t="s">
        <v>23</v>
      </c>
      <c r="OEJ56" s="320" t="s">
        <v>23</v>
      </c>
      <c r="OEK56" s="320" t="s">
        <v>23</v>
      </c>
      <c r="OEL56" s="320" t="s">
        <v>23</v>
      </c>
      <c r="OEM56" s="320" t="s">
        <v>23</v>
      </c>
      <c r="OEN56" s="320" t="s">
        <v>23</v>
      </c>
      <c r="OEO56" s="320" t="s">
        <v>23</v>
      </c>
      <c r="OEP56" s="320" t="s">
        <v>23</v>
      </c>
      <c r="OEQ56" s="320" t="s">
        <v>23</v>
      </c>
      <c r="OER56" s="320" t="s">
        <v>23</v>
      </c>
      <c r="OES56" s="320" t="s">
        <v>23</v>
      </c>
      <c r="OET56" s="320" t="s">
        <v>23</v>
      </c>
      <c r="OEU56" s="320" t="s">
        <v>23</v>
      </c>
      <c r="OEV56" s="320" t="s">
        <v>23</v>
      </c>
      <c r="OEW56" s="320" t="s">
        <v>23</v>
      </c>
      <c r="OEX56" s="320" t="s">
        <v>23</v>
      </c>
      <c r="OEY56" s="320" t="s">
        <v>23</v>
      </c>
      <c r="OEZ56" s="320" t="s">
        <v>23</v>
      </c>
      <c r="OFA56" s="320" t="s">
        <v>23</v>
      </c>
      <c r="OFB56" s="320" t="s">
        <v>23</v>
      </c>
      <c r="OFC56" s="320" t="s">
        <v>23</v>
      </c>
      <c r="OFD56" s="320" t="s">
        <v>23</v>
      </c>
      <c r="OFE56" s="320" t="s">
        <v>23</v>
      </c>
      <c r="OFF56" s="320" t="s">
        <v>23</v>
      </c>
      <c r="OFG56" s="320" t="s">
        <v>23</v>
      </c>
      <c r="OFH56" s="320" t="s">
        <v>23</v>
      </c>
      <c r="OFI56" s="320" t="s">
        <v>23</v>
      </c>
      <c r="OFJ56" s="320" t="s">
        <v>23</v>
      </c>
      <c r="OFK56" s="320" t="s">
        <v>23</v>
      </c>
      <c r="OFL56" s="320" t="s">
        <v>23</v>
      </c>
      <c r="OFM56" s="320" t="s">
        <v>23</v>
      </c>
      <c r="OFN56" s="320" t="s">
        <v>23</v>
      </c>
      <c r="OFO56" s="320" t="s">
        <v>23</v>
      </c>
      <c r="OFP56" s="320" t="s">
        <v>23</v>
      </c>
      <c r="OFQ56" s="320" t="s">
        <v>23</v>
      </c>
      <c r="OFR56" s="320" t="s">
        <v>23</v>
      </c>
      <c r="OFS56" s="320" t="s">
        <v>23</v>
      </c>
      <c r="OFT56" s="320" t="s">
        <v>23</v>
      </c>
      <c r="OFU56" s="320" t="s">
        <v>23</v>
      </c>
      <c r="OFV56" s="320" t="s">
        <v>23</v>
      </c>
      <c r="OFW56" s="320" t="s">
        <v>23</v>
      </c>
      <c r="OFX56" s="320" t="s">
        <v>23</v>
      </c>
      <c r="OFY56" s="320" t="s">
        <v>23</v>
      </c>
      <c r="OFZ56" s="320" t="s">
        <v>23</v>
      </c>
      <c r="OGA56" s="320" t="s">
        <v>23</v>
      </c>
      <c r="OGB56" s="320" t="s">
        <v>23</v>
      </c>
      <c r="OGC56" s="320" t="s">
        <v>23</v>
      </c>
      <c r="OGD56" s="320" t="s">
        <v>23</v>
      </c>
      <c r="OGE56" s="320" t="s">
        <v>23</v>
      </c>
      <c r="OGF56" s="320" t="s">
        <v>23</v>
      </c>
      <c r="OGG56" s="320" t="s">
        <v>23</v>
      </c>
      <c r="OGH56" s="320" t="s">
        <v>23</v>
      </c>
      <c r="OGI56" s="320" t="s">
        <v>23</v>
      </c>
      <c r="OGJ56" s="320" t="s">
        <v>23</v>
      </c>
      <c r="OGK56" s="320" t="s">
        <v>23</v>
      </c>
      <c r="OGL56" s="320" t="s">
        <v>23</v>
      </c>
      <c r="OGM56" s="320" t="s">
        <v>23</v>
      </c>
      <c r="OGN56" s="320" t="s">
        <v>23</v>
      </c>
      <c r="OGO56" s="320" t="s">
        <v>23</v>
      </c>
      <c r="OGP56" s="320" t="s">
        <v>23</v>
      </c>
      <c r="OGQ56" s="320" t="s">
        <v>23</v>
      </c>
      <c r="OGR56" s="320" t="s">
        <v>23</v>
      </c>
      <c r="OGS56" s="320" t="s">
        <v>23</v>
      </c>
      <c r="OGT56" s="320" t="s">
        <v>23</v>
      </c>
      <c r="OGU56" s="320" t="s">
        <v>23</v>
      </c>
      <c r="OGV56" s="320" t="s">
        <v>23</v>
      </c>
      <c r="OGW56" s="320" t="s">
        <v>23</v>
      </c>
      <c r="OGX56" s="320" t="s">
        <v>23</v>
      </c>
      <c r="OGY56" s="320" t="s">
        <v>23</v>
      </c>
      <c r="OGZ56" s="320" t="s">
        <v>23</v>
      </c>
      <c r="OHA56" s="320" t="s">
        <v>23</v>
      </c>
      <c r="OHB56" s="320" t="s">
        <v>23</v>
      </c>
      <c r="OHC56" s="320" t="s">
        <v>23</v>
      </c>
      <c r="OHD56" s="320" t="s">
        <v>23</v>
      </c>
      <c r="OHE56" s="320" t="s">
        <v>23</v>
      </c>
      <c r="OHF56" s="320" t="s">
        <v>23</v>
      </c>
      <c r="OHG56" s="320" t="s">
        <v>23</v>
      </c>
      <c r="OHH56" s="320" t="s">
        <v>23</v>
      </c>
      <c r="OHI56" s="320" t="s">
        <v>23</v>
      </c>
      <c r="OHJ56" s="320" t="s">
        <v>23</v>
      </c>
      <c r="OHK56" s="320" t="s">
        <v>23</v>
      </c>
      <c r="OHL56" s="320" t="s">
        <v>23</v>
      </c>
      <c r="OHM56" s="320" t="s">
        <v>23</v>
      </c>
      <c r="OHN56" s="320" t="s">
        <v>23</v>
      </c>
      <c r="OHO56" s="320" t="s">
        <v>23</v>
      </c>
      <c r="OHP56" s="320" t="s">
        <v>23</v>
      </c>
      <c r="OHQ56" s="320" t="s">
        <v>23</v>
      </c>
      <c r="OHR56" s="320" t="s">
        <v>23</v>
      </c>
      <c r="OHS56" s="320" t="s">
        <v>23</v>
      </c>
      <c r="OHT56" s="320" t="s">
        <v>23</v>
      </c>
      <c r="OHU56" s="320" t="s">
        <v>23</v>
      </c>
      <c r="OHV56" s="320" t="s">
        <v>23</v>
      </c>
      <c r="OHW56" s="320" t="s">
        <v>23</v>
      </c>
      <c r="OHX56" s="320" t="s">
        <v>23</v>
      </c>
      <c r="OHY56" s="320" t="s">
        <v>23</v>
      </c>
      <c r="OHZ56" s="320" t="s">
        <v>23</v>
      </c>
      <c r="OIA56" s="320" t="s">
        <v>23</v>
      </c>
      <c r="OIB56" s="320" t="s">
        <v>23</v>
      </c>
      <c r="OIC56" s="320" t="s">
        <v>23</v>
      </c>
      <c r="OID56" s="320" t="s">
        <v>23</v>
      </c>
      <c r="OIE56" s="320" t="s">
        <v>23</v>
      </c>
      <c r="OIF56" s="320" t="s">
        <v>23</v>
      </c>
      <c r="OIG56" s="320" t="s">
        <v>23</v>
      </c>
      <c r="OIH56" s="320" t="s">
        <v>23</v>
      </c>
      <c r="OII56" s="320" t="s">
        <v>23</v>
      </c>
      <c r="OIJ56" s="320" t="s">
        <v>23</v>
      </c>
      <c r="OIK56" s="320" t="s">
        <v>23</v>
      </c>
      <c r="OIL56" s="320" t="s">
        <v>23</v>
      </c>
      <c r="OIM56" s="320" t="s">
        <v>23</v>
      </c>
      <c r="OIN56" s="320" t="s">
        <v>23</v>
      </c>
      <c r="OIO56" s="320" t="s">
        <v>23</v>
      </c>
      <c r="OIP56" s="320" t="s">
        <v>23</v>
      </c>
      <c r="OIQ56" s="320" t="s">
        <v>23</v>
      </c>
      <c r="OIR56" s="320" t="s">
        <v>23</v>
      </c>
      <c r="OIS56" s="320" t="s">
        <v>23</v>
      </c>
      <c r="OIT56" s="320" t="s">
        <v>23</v>
      </c>
      <c r="OIU56" s="320" t="s">
        <v>23</v>
      </c>
      <c r="OIV56" s="320" t="s">
        <v>23</v>
      </c>
      <c r="OIW56" s="320" t="s">
        <v>23</v>
      </c>
      <c r="OIX56" s="320" t="s">
        <v>23</v>
      </c>
      <c r="OIY56" s="320" t="s">
        <v>23</v>
      </c>
      <c r="OIZ56" s="320" t="s">
        <v>23</v>
      </c>
      <c r="OJA56" s="320" t="s">
        <v>23</v>
      </c>
      <c r="OJB56" s="320" t="s">
        <v>23</v>
      </c>
      <c r="OJC56" s="320" t="s">
        <v>23</v>
      </c>
      <c r="OJD56" s="320" t="s">
        <v>23</v>
      </c>
      <c r="OJE56" s="320" t="s">
        <v>23</v>
      </c>
      <c r="OJF56" s="320" t="s">
        <v>23</v>
      </c>
      <c r="OJG56" s="320" t="s">
        <v>23</v>
      </c>
      <c r="OJH56" s="320" t="s">
        <v>23</v>
      </c>
      <c r="OJI56" s="320" t="s">
        <v>23</v>
      </c>
      <c r="OJJ56" s="320" t="s">
        <v>23</v>
      </c>
      <c r="OJK56" s="320" t="s">
        <v>23</v>
      </c>
      <c r="OJL56" s="320" t="s">
        <v>23</v>
      </c>
      <c r="OJM56" s="320" t="s">
        <v>23</v>
      </c>
      <c r="OJN56" s="320" t="s">
        <v>23</v>
      </c>
      <c r="OJO56" s="320" t="s">
        <v>23</v>
      </c>
      <c r="OJP56" s="320" t="s">
        <v>23</v>
      </c>
      <c r="OJQ56" s="320" t="s">
        <v>23</v>
      </c>
      <c r="OJR56" s="320" t="s">
        <v>23</v>
      </c>
      <c r="OJS56" s="320" t="s">
        <v>23</v>
      </c>
      <c r="OJT56" s="320" t="s">
        <v>23</v>
      </c>
      <c r="OJU56" s="320" t="s">
        <v>23</v>
      </c>
      <c r="OJV56" s="320" t="s">
        <v>23</v>
      </c>
      <c r="OJW56" s="320" t="s">
        <v>23</v>
      </c>
      <c r="OJX56" s="320" t="s">
        <v>23</v>
      </c>
      <c r="OJY56" s="320" t="s">
        <v>23</v>
      </c>
      <c r="OJZ56" s="320" t="s">
        <v>23</v>
      </c>
      <c r="OKA56" s="320" t="s">
        <v>23</v>
      </c>
      <c r="OKB56" s="320" t="s">
        <v>23</v>
      </c>
      <c r="OKC56" s="320" t="s">
        <v>23</v>
      </c>
      <c r="OKD56" s="320" t="s">
        <v>23</v>
      </c>
      <c r="OKE56" s="320" t="s">
        <v>23</v>
      </c>
      <c r="OKF56" s="320" t="s">
        <v>23</v>
      </c>
      <c r="OKG56" s="320" t="s">
        <v>23</v>
      </c>
      <c r="OKH56" s="320" t="s">
        <v>23</v>
      </c>
      <c r="OKI56" s="320" t="s">
        <v>23</v>
      </c>
      <c r="OKJ56" s="320" t="s">
        <v>23</v>
      </c>
      <c r="OKK56" s="320" t="s">
        <v>23</v>
      </c>
      <c r="OKL56" s="320" t="s">
        <v>23</v>
      </c>
      <c r="OKM56" s="320" t="s">
        <v>23</v>
      </c>
      <c r="OKN56" s="320" t="s">
        <v>23</v>
      </c>
      <c r="OKO56" s="320" t="s">
        <v>23</v>
      </c>
      <c r="OKP56" s="320" t="s">
        <v>23</v>
      </c>
      <c r="OKQ56" s="320" t="s">
        <v>23</v>
      </c>
      <c r="OKR56" s="320" t="s">
        <v>23</v>
      </c>
      <c r="OKS56" s="320" t="s">
        <v>23</v>
      </c>
      <c r="OKT56" s="320" t="s">
        <v>23</v>
      </c>
      <c r="OKU56" s="320" t="s">
        <v>23</v>
      </c>
      <c r="OKV56" s="320" t="s">
        <v>23</v>
      </c>
      <c r="OKW56" s="320" t="s">
        <v>23</v>
      </c>
      <c r="OKX56" s="320" t="s">
        <v>23</v>
      </c>
      <c r="OKY56" s="320" t="s">
        <v>23</v>
      </c>
      <c r="OKZ56" s="320" t="s">
        <v>23</v>
      </c>
      <c r="OLA56" s="320" t="s">
        <v>23</v>
      </c>
      <c r="OLB56" s="320" t="s">
        <v>23</v>
      </c>
      <c r="OLC56" s="320" t="s">
        <v>23</v>
      </c>
      <c r="OLD56" s="320" t="s">
        <v>23</v>
      </c>
      <c r="OLE56" s="320" t="s">
        <v>23</v>
      </c>
      <c r="OLF56" s="320" t="s">
        <v>23</v>
      </c>
      <c r="OLG56" s="320" t="s">
        <v>23</v>
      </c>
      <c r="OLH56" s="320" t="s">
        <v>23</v>
      </c>
      <c r="OLI56" s="320" t="s">
        <v>23</v>
      </c>
      <c r="OLJ56" s="320" t="s">
        <v>23</v>
      </c>
      <c r="OLK56" s="320" t="s">
        <v>23</v>
      </c>
      <c r="OLL56" s="320" t="s">
        <v>23</v>
      </c>
      <c r="OLM56" s="320" t="s">
        <v>23</v>
      </c>
      <c r="OLN56" s="320" t="s">
        <v>23</v>
      </c>
      <c r="OLO56" s="320" t="s">
        <v>23</v>
      </c>
      <c r="OLP56" s="320" t="s">
        <v>23</v>
      </c>
      <c r="OLQ56" s="320" t="s">
        <v>23</v>
      </c>
      <c r="OLR56" s="320" t="s">
        <v>23</v>
      </c>
      <c r="OLS56" s="320" t="s">
        <v>23</v>
      </c>
      <c r="OLT56" s="320" t="s">
        <v>23</v>
      </c>
      <c r="OLU56" s="320" t="s">
        <v>23</v>
      </c>
      <c r="OLV56" s="320" t="s">
        <v>23</v>
      </c>
      <c r="OLW56" s="320" t="s">
        <v>23</v>
      </c>
      <c r="OLX56" s="320" t="s">
        <v>23</v>
      </c>
      <c r="OLY56" s="320" t="s">
        <v>23</v>
      </c>
      <c r="OLZ56" s="320" t="s">
        <v>23</v>
      </c>
      <c r="OMA56" s="320" t="s">
        <v>23</v>
      </c>
      <c r="OMB56" s="320" t="s">
        <v>23</v>
      </c>
      <c r="OMC56" s="320" t="s">
        <v>23</v>
      </c>
      <c r="OMD56" s="320" t="s">
        <v>23</v>
      </c>
      <c r="OME56" s="320" t="s">
        <v>23</v>
      </c>
      <c r="OMF56" s="320" t="s">
        <v>23</v>
      </c>
      <c r="OMG56" s="320" t="s">
        <v>23</v>
      </c>
      <c r="OMH56" s="320" t="s">
        <v>23</v>
      </c>
      <c r="OMI56" s="320" t="s">
        <v>23</v>
      </c>
      <c r="OMJ56" s="320" t="s">
        <v>23</v>
      </c>
      <c r="OMK56" s="320" t="s">
        <v>23</v>
      </c>
      <c r="OML56" s="320" t="s">
        <v>23</v>
      </c>
      <c r="OMM56" s="320" t="s">
        <v>23</v>
      </c>
      <c r="OMN56" s="320" t="s">
        <v>23</v>
      </c>
      <c r="OMO56" s="320" t="s">
        <v>23</v>
      </c>
      <c r="OMP56" s="320" t="s">
        <v>23</v>
      </c>
      <c r="OMQ56" s="320" t="s">
        <v>23</v>
      </c>
      <c r="OMR56" s="320" t="s">
        <v>23</v>
      </c>
      <c r="OMS56" s="320" t="s">
        <v>23</v>
      </c>
      <c r="OMT56" s="320" t="s">
        <v>23</v>
      </c>
      <c r="OMU56" s="320" t="s">
        <v>23</v>
      </c>
      <c r="OMV56" s="320" t="s">
        <v>23</v>
      </c>
      <c r="OMW56" s="320" t="s">
        <v>23</v>
      </c>
      <c r="OMX56" s="320" t="s">
        <v>23</v>
      </c>
      <c r="OMY56" s="320" t="s">
        <v>23</v>
      </c>
      <c r="OMZ56" s="320" t="s">
        <v>23</v>
      </c>
      <c r="ONA56" s="320" t="s">
        <v>23</v>
      </c>
      <c r="ONB56" s="320" t="s">
        <v>23</v>
      </c>
      <c r="ONC56" s="320" t="s">
        <v>23</v>
      </c>
      <c r="OND56" s="320" t="s">
        <v>23</v>
      </c>
      <c r="ONE56" s="320" t="s">
        <v>23</v>
      </c>
      <c r="ONF56" s="320" t="s">
        <v>23</v>
      </c>
      <c r="ONG56" s="320" t="s">
        <v>23</v>
      </c>
      <c r="ONH56" s="320" t="s">
        <v>23</v>
      </c>
      <c r="ONI56" s="320" t="s">
        <v>23</v>
      </c>
      <c r="ONJ56" s="320" t="s">
        <v>23</v>
      </c>
      <c r="ONK56" s="320" t="s">
        <v>23</v>
      </c>
      <c r="ONL56" s="320" t="s">
        <v>23</v>
      </c>
      <c r="ONM56" s="320" t="s">
        <v>23</v>
      </c>
      <c r="ONN56" s="320" t="s">
        <v>23</v>
      </c>
      <c r="ONO56" s="320" t="s">
        <v>23</v>
      </c>
      <c r="ONP56" s="320" t="s">
        <v>23</v>
      </c>
      <c r="ONQ56" s="320" t="s">
        <v>23</v>
      </c>
      <c r="ONR56" s="320" t="s">
        <v>23</v>
      </c>
      <c r="ONS56" s="320" t="s">
        <v>23</v>
      </c>
      <c r="ONT56" s="320" t="s">
        <v>23</v>
      </c>
      <c r="ONU56" s="320" t="s">
        <v>23</v>
      </c>
      <c r="ONV56" s="320" t="s">
        <v>23</v>
      </c>
      <c r="ONW56" s="320" t="s">
        <v>23</v>
      </c>
      <c r="ONX56" s="320" t="s">
        <v>23</v>
      </c>
      <c r="ONY56" s="320" t="s">
        <v>23</v>
      </c>
      <c r="ONZ56" s="320" t="s">
        <v>23</v>
      </c>
      <c r="OOA56" s="320" t="s">
        <v>23</v>
      </c>
      <c r="OOB56" s="320" t="s">
        <v>23</v>
      </c>
      <c r="OOC56" s="320" t="s">
        <v>23</v>
      </c>
      <c r="OOD56" s="320" t="s">
        <v>23</v>
      </c>
      <c r="OOE56" s="320" t="s">
        <v>23</v>
      </c>
      <c r="OOF56" s="320" t="s">
        <v>23</v>
      </c>
      <c r="OOG56" s="320" t="s">
        <v>23</v>
      </c>
      <c r="OOH56" s="320" t="s">
        <v>23</v>
      </c>
      <c r="OOI56" s="320" t="s">
        <v>23</v>
      </c>
      <c r="OOJ56" s="320" t="s">
        <v>23</v>
      </c>
      <c r="OOK56" s="320" t="s">
        <v>23</v>
      </c>
      <c r="OOL56" s="320" t="s">
        <v>23</v>
      </c>
      <c r="OOM56" s="320" t="s">
        <v>23</v>
      </c>
      <c r="OON56" s="320" t="s">
        <v>23</v>
      </c>
      <c r="OOO56" s="320" t="s">
        <v>23</v>
      </c>
      <c r="OOP56" s="320" t="s">
        <v>23</v>
      </c>
      <c r="OOQ56" s="320" t="s">
        <v>23</v>
      </c>
      <c r="OOR56" s="320" t="s">
        <v>23</v>
      </c>
      <c r="OOS56" s="320" t="s">
        <v>23</v>
      </c>
      <c r="OOT56" s="320" t="s">
        <v>23</v>
      </c>
      <c r="OOU56" s="320" t="s">
        <v>23</v>
      </c>
      <c r="OOV56" s="320" t="s">
        <v>23</v>
      </c>
      <c r="OOW56" s="320" t="s">
        <v>23</v>
      </c>
      <c r="OOX56" s="320" t="s">
        <v>23</v>
      </c>
      <c r="OOY56" s="320" t="s">
        <v>23</v>
      </c>
      <c r="OOZ56" s="320" t="s">
        <v>23</v>
      </c>
      <c r="OPA56" s="320" t="s">
        <v>23</v>
      </c>
      <c r="OPB56" s="320" t="s">
        <v>23</v>
      </c>
      <c r="OPC56" s="320" t="s">
        <v>23</v>
      </c>
      <c r="OPD56" s="320" t="s">
        <v>23</v>
      </c>
      <c r="OPE56" s="320" t="s">
        <v>23</v>
      </c>
      <c r="OPF56" s="320" t="s">
        <v>23</v>
      </c>
      <c r="OPG56" s="320" t="s">
        <v>23</v>
      </c>
      <c r="OPH56" s="320" t="s">
        <v>23</v>
      </c>
      <c r="OPI56" s="320" t="s">
        <v>23</v>
      </c>
      <c r="OPJ56" s="320" t="s">
        <v>23</v>
      </c>
      <c r="OPK56" s="320" t="s">
        <v>23</v>
      </c>
      <c r="OPL56" s="320" t="s">
        <v>23</v>
      </c>
      <c r="OPM56" s="320" t="s">
        <v>23</v>
      </c>
      <c r="OPN56" s="320" t="s">
        <v>23</v>
      </c>
      <c r="OPO56" s="320" t="s">
        <v>23</v>
      </c>
      <c r="OPP56" s="320" t="s">
        <v>23</v>
      </c>
      <c r="OPQ56" s="320" t="s">
        <v>23</v>
      </c>
      <c r="OPR56" s="320" t="s">
        <v>23</v>
      </c>
      <c r="OPS56" s="320" t="s">
        <v>23</v>
      </c>
      <c r="OPT56" s="320" t="s">
        <v>23</v>
      </c>
      <c r="OPU56" s="320" t="s">
        <v>23</v>
      </c>
      <c r="OPV56" s="320" t="s">
        <v>23</v>
      </c>
      <c r="OPW56" s="320" t="s">
        <v>23</v>
      </c>
      <c r="OPX56" s="320" t="s">
        <v>23</v>
      </c>
      <c r="OPY56" s="320" t="s">
        <v>23</v>
      </c>
      <c r="OPZ56" s="320" t="s">
        <v>23</v>
      </c>
      <c r="OQA56" s="320" t="s">
        <v>23</v>
      </c>
      <c r="OQB56" s="320" t="s">
        <v>23</v>
      </c>
      <c r="OQC56" s="320" t="s">
        <v>23</v>
      </c>
      <c r="OQD56" s="320" t="s">
        <v>23</v>
      </c>
      <c r="OQE56" s="320" t="s">
        <v>23</v>
      </c>
      <c r="OQF56" s="320" t="s">
        <v>23</v>
      </c>
      <c r="OQG56" s="320" t="s">
        <v>23</v>
      </c>
      <c r="OQH56" s="320" t="s">
        <v>23</v>
      </c>
      <c r="OQI56" s="320" t="s">
        <v>23</v>
      </c>
      <c r="OQJ56" s="320" t="s">
        <v>23</v>
      </c>
      <c r="OQK56" s="320" t="s">
        <v>23</v>
      </c>
      <c r="OQL56" s="320" t="s">
        <v>23</v>
      </c>
      <c r="OQM56" s="320" t="s">
        <v>23</v>
      </c>
      <c r="OQN56" s="320" t="s">
        <v>23</v>
      </c>
      <c r="OQO56" s="320" t="s">
        <v>23</v>
      </c>
      <c r="OQP56" s="320" t="s">
        <v>23</v>
      </c>
      <c r="OQQ56" s="320" t="s">
        <v>23</v>
      </c>
      <c r="OQR56" s="320" t="s">
        <v>23</v>
      </c>
      <c r="OQS56" s="320" t="s">
        <v>23</v>
      </c>
      <c r="OQT56" s="320" t="s">
        <v>23</v>
      </c>
      <c r="OQU56" s="320" t="s">
        <v>23</v>
      </c>
      <c r="OQV56" s="320" t="s">
        <v>23</v>
      </c>
      <c r="OQW56" s="320" t="s">
        <v>23</v>
      </c>
      <c r="OQX56" s="320" t="s">
        <v>23</v>
      </c>
      <c r="OQY56" s="320" t="s">
        <v>23</v>
      </c>
      <c r="OQZ56" s="320" t="s">
        <v>23</v>
      </c>
      <c r="ORA56" s="320" t="s">
        <v>23</v>
      </c>
      <c r="ORB56" s="320" t="s">
        <v>23</v>
      </c>
      <c r="ORC56" s="320" t="s">
        <v>23</v>
      </c>
      <c r="ORD56" s="320" t="s">
        <v>23</v>
      </c>
      <c r="ORE56" s="320" t="s">
        <v>23</v>
      </c>
      <c r="ORF56" s="320" t="s">
        <v>23</v>
      </c>
      <c r="ORG56" s="320" t="s">
        <v>23</v>
      </c>
      <c r="ORH56" s="320" t="s">
        <v>23</v>
      </c>
      <c r="ORI56" s="320" t="s">
        <v>23</v>
      </c>
      <c r="ORJ56" s="320" t="s">
        <v>23</v>
      </c>
      <c r="ORK56" s="320" t="s">
        <v>23</v>
      </c>
      <c r="ORL56" s="320" t="s">
        <v>23</v>
      </c>
      <c r="ORM56" s="320" t="s">
        <v>23</v>
      </c>
      <c r="ORN56" s="320" t="s">
        <v>23</v>
      </c>
      <c r="ORO56" s="320" t="s">
        <v>23</v>
      </c>
      <c r="ORP56" s="320" t="s">
        <v>23</v>
      </c>
      <c r="ORQ56" s="320" t="s">
        <v>23</v>
      </c>
      <c r="ORR56" s="320" t="s">
        <v>23</v>
      </c>
      <c r="ORS56" s="320" t="s">
        <v>23</v>
      </c>
      <c r="ORT56" s="320" t="s">
        <v>23</v>
      </c>
      <c r="ORU56" s="320" t="s">
        <v>23</v>
      </c>
      <c r="ORV56" s="320" t="s">
        <v>23</v>
      </c>
      <c r="ORW56" s="320" t="s">
        <v>23</v>
      </c>
      <c r="ORX56" s="320" t="s">
        <v>23</v>
      </c>
      <c r="ORY56" s="320" t="s">
        <v>23</v>
      </c>
      <c r="ORZ56" s="320" t="s">
        <v>23</v>
      </c>
      <c r="OSA56" s="320" t="s">
        <v>23</v>
      </c>
      <c r="OSB56" s="320" t="s">
        <v>23</v>
      </c>
      <c r="OSC56" s="320" t="s">
        <v>23</v>
      </c>
      <c r="OSD56" s="320" t="s">
        <v>23</v>
      </c>
      <c r="OSE56" s="320" t="s">
        <v>23</v>
      </c>
      <c r="OSF56" s="320" t="s">
        <v>23</v>
      </c>
      <c r="OSG56" s="320" t="s">
        <v>23</v>
      </c>
      <c r="OSH56" s="320" t="s">
        <v>23</v>
      </c>
      <c r="OSI56" s="320" t="s">
        <v>23</v>
      </c>
      <c r="OSJ56" s="320" t="s">
        <v>23</v>
      </c>
      <c r="OSK56" s="320" t="s">
        <v>23</v>
      </c>
      <c r="OSL56" s="320" t="s">
        <v>23</v>
      </c>
      <c r="OSM56" s="320" t="s">
        <v>23</v>
      </c>
      <c r="OSN56" s="320" t="s">
        <v>23</v>
      </c>
      <c r="OSO56" s="320" t="s">
        <v>23</v>
      </c>
      <c r="OSP56" s="320" t="s">
        <v>23</v>
      </c>
      <c r="OSQ56" s="320" t="s">
        <v>23</v>
      </c>
      <c r="OSR56" s="320" t="s">
        <v>23</v>
      </c>
      <c r="OSS56" s="320" t="s">
        <v>23</v>
      </c>
      <c r="OST56" s="320" t="s">
        <v>23</v>
      </c>
      <c r="OSU56" s="320" t="s">
        <v>23</v>
      </c>
      <c r="OSV56" s="320" t="s">
        <v>23</v>
      </c>
      <c r="OSW56" s="320" t="s">
        <v>23</v>
      </c>
      <c r="OSX56" s="320" t="s">
        <v>23</v>
      </c>
      <c r="OSY56" s="320" t="s">
        <v>23</v>
      </c>
      <c r="OSZ56" s="320" t="s">
        <v>23</v>
      </c>
      <c r="OTA56" s="320" t="s">
        <v>23</v>
      </c>
      <c r="OTB56" s="320" t="s">
        <v>23</v>
      </c>
      <c r="OTC56" s="320" t="s">
        <v>23</v>
      </c>
      <c r="OTD56" s="320" t="s">
        <v>23</v>
      </c>
      <c r="OTE56" s="320" t="s">
        <v>23</v>
      </c>
      <c r="OTF56" s="320" t="s">
        <v>23</v>
      </c>
      <c r="OTG56" s="320" t="s">
        <v>23</v>
      </c>
      <c r="OTH56" s="320" t="s">
        <v>23</v>
      </c>
      <c r="OTI56" s="320" t="s">
        <v>23</v>
      </c>
      <c r="OTJ56" s="320" t="s">
        <v>23</v>
      </c>
      <c r="OTK56" s="320" t="s">
        <v>23</v>
      </c>
      <c r="OTL56" s="320" t="s">
        <v>23</v>
      </c>
      <c r="OTM56" s="320" t="s">
        <v>23</v>
      </c>
      <c r="OTN56" s="320" t="s">
        <v>23</v>
      </c>
      <c r="OTO56" s="320" t="s">
        <v>23</v>
      </c>
      <c r="OTP56" s="320" t="s">
        <v>23</v>
      </c>
      <c r="OTQ56" s="320" t="s">
        <v>23</v>
      </c>
      <c r="OTR56" s="320" t="s">
        <v>23</v>
      </c>
      <c r="OTS56" s="320" t="s">
        <v>23</v>
      </c>
      <c r="OTT56" s="320" t="s">
        <v>23</v>
      </c>
      <c r="OTU56" s="320" t="s">
        <v>23</v>
      </c>
      <c r="OTV56" s="320" t="s">
        <v>23</v>
      </c>
      <c r="OTW56" s="320" t="s">
        <v>23</v>
      </c>
      <c r="OTX56" s="320" t="s">
        <v>23</v>
      </c>
      <c r="OTY56" s="320" t="s">
        <v>23</v>
      </c>
      <c r="OTZ56" s="320" t="s">
        <v>23</v>
      </c>
      <c r="OUA56" s="320" t="s">
        <v>23</v>
      </c>
      <c r="OUB56" s="320" t="s">
        <v>23</v>
      </c>
      <c r="OUC56" s="320" t="s">
        <v>23</v>
      </c>
      <c r="OUD56" s="320" t="s">
        <v>23</v>
      </c>
      <c r="OUE56" s="320" t="s">
        <v>23</v>
      </c>
      <c r="OUF56" s="320" t="s">
        <v>23</v>
      </c>
      <c r="OUG56" s="320" t="s">
        <v>23</v>
      </c>
      <c r="OUH56" s="320" t="s">
        <v>23</v>
      </c>
      <c r="OUI56" s="320" t="s">
        <v>23</v>
      </c>
      <c r="OUJ56" s="320" t="s">
        <v>23</v>
      </c>
      <c r="OUK56" s="320" t="s">
        <v>23</v>
      </c>
      <c r="OUL56" s="320" t="s">
        <v>23</v>
      </c>
      <c r="OUM56" s="320" t="s">
        <v>23</v>
      </c>
      <c r="OUN56" s="320" t="s">
        <v>23</v>
      </c>
      <c r="OUO56" s="320" t="s">
        <v>23</v>
      </c>
      <c r="OUP56" s="320" t="s">
        <v>23</v>
      </c>
      <c r="OUQ56" s="320" t="s">
        <v>23</v>
      </c>
      <c r="OUR56" s="320" t="s">
        <v>23</v>
      </c>
      <c r="OUS56" s="320" t="s">
        <v>23</v>
      </c>
      <c r="OUT56" s="320" t="s">
        <v>23</v>
      </c>
      <c r="OUU56" s="320" t="s">
        <v>23</v>
      </c>
      <c r="OUV56" s="320" t="s">
        <v>23</v>
      </c>
      <c r="OUW56" s="320" t="s">
        <v>23</v>
      </c>
      <c r="OUX56" s="320" t="s">
        <v>23</v>
      </c>
      <c r="OUY56" s="320" t="s">
        <v>23</v>
      </c>
      <c r="OUZ56" s="320" t="s">
        <v>23</v>
      </c>
      <c r="OVA56" s="320" t="s">
        <v>23</v>
      </c>
      <c r="OVB56" s="320" t="s">
        <v>23</v>
      </c>
      <c r="OVC56" s="320" t="s">
        <v>23</v>
      </c>
      <c r="OVD56" s="320" t="s">
        <v>23</v>
      </c>
      <c r="OVE56" s="320" t="s">
        <v>23</v>
      </c>
      <c r="OVF56" s="320" t="s">
        <v>23</v>
      </c>
      <c r="OVG56" s="320" t="s">
        <v>23</v>
      </c>
      <c r="OVH56" s="320" t="s">
        <v>23</v>
      </c>
      <c r="OVI56" s="320" t="s">
        <v>23</v>
      </c>
      <c r="OVJ56" s="320" t="s">
        <v>23</v>
      </c>
      <c r="OVK56" s="320" t="s">
        <v>23</v>
      </c>
      <c r="OVL56" s="320" t="s">
        <v>23</v>
      </c>
      <c r="OVM56" s="320" t="s">
        <v>23</v>
      </c>
      <c r="OVN56" s="320" t="s">
        <v>23</v>
      </c>
      <c r="OVO56" s="320" t="s">
        <v>23</v>
      </c>
      <c r="OVP56" s="320" t="s">
        <v>23</v>
      </c>
      <c r="OVQ56" s="320" t="s">
        <v>23</v>
      </c>
      <c r="OVR56" s="320" t="s">
        <v>23</v>
      </c>
      <c r="OVS56" s="320" t="s">
        <v>23</v>
      </c>
      <c r="OVT56" s="320" t="s">
        <v>23</v>
      </c>
      <c r="OVU56" s="320" t="s">
        <v>23</v>
      </c>
      <c r="OVV56" s="320" t="s">
        <v>23</v>
      </c>
      <c r="OVW56" s="320" t="s">
        <v>23</v>
      </c>
      <c r="OVX56" s="320" t="s">
        <v>23</v>
      </c>
      <c r="OVY56" s="320" t="s">
        <v>23</v>
      </c>
      <c r="OVZ56" s="320" t="s">
        <v>23</v>
      </c>
      <c r="OWA56" s="320" t="s">
        <v>23</v>
      </c>
      <c r="OWB56" s="320" t="s">
        <v>23</v>
      </c>
      <c r="OWC56" s="320" t="s">
        <v>23</v>
      </c>
      <c r="OWD56" s="320" t="s">
        <v>23</v>
      </c>
      <c r="OWE56" s="320" t="s">
        <v>23</v>
      </c>
      <c r="OWF56" s="320" t="s">
        <v>23</v>
      </c>
      <c r="OWG56" s="320" t="s">
        <v>23</v>
      </c>
      <c r="OWH56" s="320" t="s">
        <v>23</v>
      </c>
      <c r="OWI56" s="320" t="s">
        <v>23</v>
      </c>
      <c r="OWJ56" s="320" t="s">
        <v>23</v>
      </c>
      <c r="OWK56" s="320" t="s">
        <v>23</v>
      </c>
      <c r="OWL56" s="320" t="s">
        <v>23</v>
      </c>
      <c r="OWM56" s="320" t="s">
        <v>23</v>
      </c>
      <c r="OWN56" s="320" t="s">
        <v>23</v>
      </c>
      <c r="OWO56" s="320" t="s">
        <v>23</v>
      </c>
      <c r="OWP56" s="320" t="s">
        <v>23</v>
      </c>
      <c r="OWQ56" s="320" t="s">
        <v>23</v>
      </c>
      <c r="OWR56" s="320" t="s">
        <v>23</v>
      </c>
      <c r="OWS56" s="320" t="s">
        <v>23</v>
      </c>
      <c r="OWT56" s="320" t="s">
        <v>23</v>
      </c>
      <c r="OWU56" s="320" t="s">
        <v>23</v>
      </c>
      <c r="OWV56" s="320" t="s">
        <v>23</v>
      </c>
      <c r="OWW56" s="320" t="s">
        <v>23</v>
      </c>
      <c r="OWX56" s="320" t="s">
        <v>23</v>
      </c>
      <c r="OWY56" s="320" t="s">
        <v>23</v>
      </c>
      <c r="OWZ56" s="320" t="s">
        <v>23</v>
      </c>
      <c r="OXA56" s="320" t="s">
        <v>23</v>
      </c>
      <c r="OXB56" s="320" t="s">
        <v>23</v>
      </c>
      <c r="OXC56" s="320" t="s">
        <v>23</v>
      </c>
      <c r="OXD56" s="320" t="s">
        <v>23</v>
      </c>
      <c r="OXE56" s="320" t="s">
        <v>23</v>
      </c>
      <c r="OXF56" s="320" t="s">
        <v>23</v>
      </c>
      <c r="OXG56" s="320" t="s">
        <v>23</v>
      </c>
      <c r="OXH56" s="320" t="s">
        <v>23</v>
      </c>
      <c r="OXI56" s="320" t="s">
        <v>23</v>
      </c>
      <c r="OXJ56" s="320" t="s">
        <v>23</v>
      </c>
      <c r="OXK56" s="320" t="s">
        <v>23</v>
      </c>
      <c r="OXL56" s="320" t="s">
        <v>23</v>
      </c>
      <c r="OXM56" s="320" t="s">
        <v>23</v>
      </c>
      <c r="OXN56" s="320" t="s">
        <v>23</v>
      </c>
      <c r="OXO56" s="320" t="s">
        <v>23</v>
      </c>
      <c r="OXP56" s="320" t="s">
        <v>23</v>
      </c>
      <c r="OXQ56" s="320" t="s">
        <v>23</v>
      </c>
      <c r="OXR56" s="320" t="s">
        <v>23</v>
      </c>
      <c r="OXS56" s="320" t="s">
        <v>23</v>
      </c>
      <c r="OXT56" s="320" t="s">
        <v>23</v>
      </c>
      <c r="OXU56" s="320" t="s">
        <v>23</v>
      </c>
      <c r="OXV56" s="320" t="s">
        <v>23</v>
      </c>
      <c r="OXW56" s="320" t="s">
        <v>23</v>
      </c>
      <c r="OXX56" s="320" t="s">
        <v>23</v>
      </c>
      <c r="OXY56" s="320" t="s">
        <v>23</v>
      </c>
      <c r="OXZ56" s="320" t="s">
        <v>23</v>
      </c>
      <c r="OYA56" s="320" t="s">
        <v>23</v>
      </c>
      <c r="OYB56" s="320" t="s">
        <v>23</v>
      </c>
      <c r="OYC56" s="320" t="s">
        <v>23</v>
      </c>
      <c r="OYD56" s="320" t="s">
        <v>23</v>
      </c>
      <c r="OYE56" s="320" t="s">
        <v>23</v>
      </c>
      <c r="OYF56" s="320" t="s">
        <v>23</v>
      </c>
      <c r="OYG56" s="320" t="s">
        <v>23</v>
      </c>
      <c r="OYH56" s="320" t="s">
        <v>23</v>
      </c>
      <c r="OYI56" s="320" t="s">
        <v>23</v>
      </c>
      <c r="OYJ56" s="320" t="s">
        <v>23</v>
      </c>
      <c r="OYK56" s="320" t="s">
        <v>23</v>
      </c>
      <c r="OYL56" s="320" t="s">
        <v>23</v>
      </c>
      <c r="OYM56" s="320" t="s">
        <v>23</v>
      </c>
      <c r="OYN56" s="320" t="s">
        <v>23</v>
      </c>
      <c r="OYO56" s="320" t="s">
        <v>23</v>
      </c>
      <c r="OYP56" s="320" t="s">
        <v>23</v>
      </c>
      <c r="OYQ56" s="320" t="s">
        <v>23</v>
      </c>
      <c r="OYR56" s="320" t="s">
        <v>23</v>
      </c>
      <c r="OYS56" s="320" t="s">
        <v>23</v>
      </c>
      <c r="OYT56" s="320" t="s">
        <v>23</v>
      </c>
      <c r="OYU56" s="320" t="s">
        <v>23</v>
      </c>
      <c r="OYV56" s="320" t="s">
        <v>23</v>
      </c>
      <c r="OYW56" s="320" t="s">
        <v>23</v>
      </c>
      <c r="OYX56" s="320" t="s">
        <v>23</v>
      </c>
      <c r="OYY56" s="320" t="s">
        <v>23</v>
      </c>
      <c r="OYZ56" s="320" t="s">
        <v>23</v>
      </c>
      <c r="OZA56" s="320" t="s">
        <v>23</v>
      </c>
      <c r="OZB56" s="320" t="s">
        <v>23</v>
      </c>
      <c r="OZC56" s="320" t="s">
        <v>23</v>
      </c>
      <c r="OZD56" s="320" t="s">
        <v>23</v>
      </c>
      <c r="OZE56" s="320" t="s">
        <v>23</v>
      </c>
      <c r="OZF56" s="320" t="s">
        <v>23</v>
      </c>
      <c r="OZG56" s="320" t="s">
        <v>23</v>
      </c>
      <c r="OZH56" s="320" t="s">
        <v>23</v>
      </c>
      <c r="OZI56" s="320" t="s">
        <v>23</v>
      </c>
      <c r="OZJ56" s="320" t="s">
        <v>23</v>
      </c>
      <c r="OZK56" s="320" t="s">
        <v>23</v>
      </c>
      <c r="OZL56" s="320" t="s">
        <v>23</v>
      </c>
      <c r="OZM56" s="320" t="s">
        <v>23</v>
      </c>
      <c r="OZN56" s="320" t="s">
        <v>23</v>
      </c>
      <c r="OZO56" s="320" t="s">
        <v>23</v>
      </c>
      <c r="OZP56" s="320" t="s">
        <v>23</v>
      </c>
      <c r="OZQ56" s="320" t="s">
        <v>23</v>
      </c>
      <c r="OZR56" s="320" t="s">
        <v>23</v>
      </c>
      <c r="OZS56" s="320" t="s">
        <v>23</v>
      </c>
      <c r="OZT56" s="320" t="s">
        <v>23</v>
      </c>
      <c r="OZU56" s="320" t="s">
        <v>23</v>
      </c>
      <c r="OZV56" s="320" t="s">
        <v>23</v>
      </c>
      <c r="OZW56" s="320" t="s">
        <v>23</v>
      </c>
      <c r="OZX56" s="320" t="s">
        <v>23</v>
      </c>
      <c r="OZY56" s="320" t="s">
        <v>23</v>
      </c>
      <c r="OZZ56" s="320" t="s">
        <v>23</v>
      </c>
      <c r="PAA56" s="320" t="s">
        <v>23</v>
      </c>
      <c r="PAB56" s="320" t="s">
        <v>23</v>
      </c>
      <c r="PAC56" s="320" t="s">
        <v>23</v>
      </c>
      <c r="PAD56" s="320" t="s">
        <v>23</v>
      </c>
      <c r="PAE56" s="320" t="s">
        <v>23</v>
      </c>
      <c r="PAF56" s="320" t="s">
        <v>23</v>
      </c>
      <c r="PAG56" s="320" t="s">
        <v>23</v>
      </c>
      <c r="PAH56" s="320" t="s">
        <v>23</v>
      </c>
      <c r="PAI56" s="320" t="s">
        <v>23</v>
      </c>
      <c r="PAJ56" s="320" t="s">
        <v>23</v>
      </c>
      <c r="PAK56" s="320" t="s">
        <v>23</v>
      </c>
      <c r="PAL56" s="320" t="s">
        <v>23</v>
      </c>
      <c r="PAM56" s="320" t="s">
        <v>23</v>
      </c>
      <c r="PAN56" s="320" t="s">
        <v>23</v>
      </c>
      <c r="PAO56" s="320" t="s">
        <v>23</v>
      </c>
      <c r="PAP56" s="320" t="s">
        <v>23</v>
      </c>
      <c r="PAQ56" s="320" t="s">
        <v>23</v>
      </c>
      <c r="PAR56" s="320" t="s">
        <v>23</v>
      </c>
      <c r="PAS56" s="320" t="s">
        <v>23</v>
      </c>
      <c r="PAT56" s="320" t="s">
        <v>23</v>
      </c>
      <c r="PAU56" s="320" t="s">
        <v>23</v>
      </c>
      <c r="PAV56" s="320" t="s">
        <v>23</v>
      </c>
      <c r="PAW56" s="320" t="s">
        <v>23</v>
      </c>
      <c r="PAX56" s="320" t="s">
        <v>23</v>
      </c>
      <c r="PAY56" s="320" t="s">
        <v>23</v>
      </c>
      <c r="PAZ56" s="320" t="s">
        <v>23</v>
      </c>
      <c r="PBA56" s="320" t="s">
        <v>23</v>
      </c>
      <c r="PBB56" s="320" t="s">
        <v>23</v>
      </c>
      <c r="PBC56" s="320" t="s">
        <v>23</v>
      </c>
      <c r="PBD56" s="320" t="s">
        <v>23</v>
      </c>
      <c r="PBE56" s="320" t="s">
        <v>23</v>
      </c>
      <c r="PBF56" s="320" t="s">
        <v>23</v>
      </c>
      <c r="PBG56" s="320" t="s">
        <v>23</v>
      </c>
      <c r="PBH56" s="320" t="s">
        <v>23</v>
      </c>
      <c r="PBI56" s="320" t="s">
        <v>23</v>
      </c>
      <c r="PBJ56" s="320" t="s">
        <v>23</v>
      </c>
      <c r="PBK56" s="320" t="s">
        <v>23</v>
      </c>
      <c r="PBL56" s="320" t="s">
        <v>23</v>
      </c>
      <c r="PBM56" s="320" t="s">
        <v>23</v>
      </c>
      <c r="PBN56" s="320" t="s">
        <v>23</v>
      </c>
      <c r="PBO56" s="320" t="s">
        <v>23</v>
      </c>
      <c r="PBP56" s="320" t="s">
        <v>23</v>
      </c>
      <c r="PBQ56" s="320" t="s">
        <v>23</v>
      </c>
      <c r="PBR56" s="320" t="s">
        <v>23</v>
      </c>
      <c r="PBS56" s="320" t="s">
        <v>23</v>
      </c>
      <c r="PBT56" s="320" t="s">
        <v>23</v>
      </c>
      <c r="PBU56" s="320" t="s">
        <v>23</v>
      </c>
      <c r="PBV56" s="320" t="s">
        <v>23</v>
      </c>
      <c r="PBW56" s="320" t="s">
        <v>23</v>
      </c>
      <c r="PBX56" s="320" t="s">
        <v>23</v>
      </c>
      <c r="PBY56" s="320" t="s">
        <v>23</v>
      </c>
      <c r="PBZ56" s="320" t="s">
        <v>23</v>
      </c>
      <c r="PCA56" s="320" t="s">
        <v>23</v>
      </c>
      <c r="PCB56" s="320" t="s">
        <v>23</v>
      </c>
      <c r="PCC56" s="320" t="s">
        <v>23</v>
      </c>
      <c r="PCD56" s="320" t="s">
        <v>23</v>
      </c>
      <c r="PCE56" s="320" t="s">
        <v>23</v>
      </c>
      <c r="PCF56" s="320" t="s">
        <v>23</v>
      </c>
      <c r="PCG56" s="320" t="s">
        <v>23</v>
      </c>
      <c r="PCH56" s="320" t="s">
        <v>23</v>
      </c>
      <c r="PCI56" s="320" t="s">
        <v>23</v>
      </c>
      <c r="PCJ56" s="320" t="s">
        <v>23</v>
      </c>
      <c r="PCK56" s="320" t="s">
        <v>23</v>
      </c>
      <c r="PCL56" s="320" t="s">
        <v>23</v>
      </c>
      <c r="PCM56" s="320" t="s">
        <v>23</v>
      </c>
      <c r="PCN56" s="320" t="s">
        <v>23</v>
      </c>
      <c r="PCO56" s="320" t="s">
        <v>23</v>
      </c>
      <c r="PCP56" s="320" t="s">
        <v>23</v>
      </c>
      <c r="PCQ56" s="320" t="s">
        <v>23</v>
      </c>
      <c r="PCR56" s="320" t="s">
        <v>23</v>
      </c>
      <c r="PCS56" s="320" t="s">
        <v>23</v>
      </c>
      <c r="PCT56" s="320" t="s">
        <v>23</v>
      </c>
      <c r="PCU56" s="320" t="s">
        <v>23</v>
      </c>
      <c r="PCV56" s="320" t="s">
        <v>23</v>
      </c>
      <c r="PCW56" s="320" t="s">
        <v>23</v>
      </c>
      <c r="PCX56" s="320" t="s">
        <v>23</v>
      </c>
      <c r="PCY56" s="320" t="s">
        <v>23</v>
      </c>
      <c r="PCZ56" s="320" t="s">
        <v>23</v>
      </c>
      <c r="PDA56" s="320" t="s">
        <v>23</v>
      </c>
      <c r="PDB56" s="320" t="s">
        <v>23</v>
      </c>
      <c r="PDC56" s="320" t="s">
        <v>23</v>
      </c>
      <c r="PDD56" s="320" t="s">
        <v>23</v>
      </c>
      <c r="PDE56" s="320" t="s">
        <v>23</v>
      </c>
      <c r="PDF56" s="320" t="s">
        <v>23</v>
      </c>
      <c r="PDG56" s="320" t="s">
        <v>23</v>
      </c>
      <c r="PDH56" s="320" t="s">
        <v>23</v>
      </c>
      <c r="PDI56" s="320" t="s">
        <v>23</v>
      </c>
      <c r="PDJ56" s="320" t="s">
        <v>23</v>
      </c>
      <c r="PDK56" s="320" t="s">
        <v>23</v>
      </c>
      <c r="PDL56" s="320" t="s">
        <v>23</v>
      </c>
      <c r="PDM56" s="320" t="s">
        <v>23</v>
      </c>
      <c r="PDN56" s="320" t="s">
        <v>23</v>
      </c>
      <c r="PDO56" s="320" t="s">
        <v>23</v>
      </c>
      <c r="PDP56" s="320" t="s">
        <v>23</v>
      </c>
      <c r="PDQ56" s="320" t="s">
        <v>23</v>
      </c>
      <c r="PDR56" s="320" t="s">
        <v>23</v>
      </c>
      <c r="PDS56" s="320" t="s">
        <v>23</v>
      </c>
      <c r="PDT56" s="320" t="s">
        <v>23</v>
      </c>
      <c r="PDU56" s="320" t="s">
        <v>23</v>
      </c>
      <c r="PDV56" s="320" t="s">
        <v>23</v>
      </c>
      <c r="PDW56" s="320" t="s">
        <v>23</v>
      </c>
      <c r="PDX56" s="320" t="s">
        <v>23</v>
      </c>
      <c r="PDY56" s="320" t="s">
        <v>23</v>
      </c>
      <c r="PDZ56" s="320" t="s">
        <v>23</v>
      </c>
      <c r="PEA56" s="320" t="s">
        <v>23</v>
      </c>
      <c r="PEB56" s="320" t="s">
        <v>23</v>
      </c>
      <c r="PEC56" s="320" t="s">
        <v>23</v>
      </c>
      <c r="PED56" s="320" t="s">
        <v>23</v>
      </c>
      <c r="PEE56" s="320" t="s">
        <v>23</v>
      </c>
      <c r="PEF56" s="320" t="s">
        <v>23</v>
      </c>
      <c r="PEG56" s="320" t="s">
        <v>23</v>
      </c>
      <c r="PEH56" s="320" t="s">
        <v>23</v>
      </c>
      <c r="PEI56" s="320" t="s">
        <v>23</v>
      </c>
      <c r="PEJ56" s="320" t="s">
        <v>23</v>
      </c>
      <c r="PEK56" s="320" t="s">
        <v>23</v>
      </c>
      <c r="PEL56" s="320" t="s">
        <v>23</v>
      </c>
      <c r="PEM56" s="320" t="s">
        <v>23</v>
      </c>
      <c r="PEN56" s="320" t="s">
        <v>23</v>
      </c>
      <c r="PEO56" s="320" t="s">
        <v>23</v>
      </c>
      <c r="PEP56" s="320" t="s">
        <v>23</v>
      </c>
      <c r="PEQ56" s="320" t="s">
        <v>23</v>
      </c>
      <c r="PER56" s="320" t="s">
        <v>23</v>
      </c>
      <c r="PES56" s="320" t="s">
        <v>23</v>
      </c>
      <c r="PET56" s="320" t="s">
        <v>23</v>
      </c>
      <c r="PEU56" s="320" t="s">
        <v>23</v>
      </c>
      <c r="PEV56" s="320" t="s">
        <v>23</v>
      </c>
      <c r="PEW56" s="320" t="s">
        <v>23</v>
      </c>
      <c r="PEX56" s="320" t="s">
        <v>23</v>
      </c>
      <c r="PEY56" s="320" t="s">
        <v>23</v>
      </c>
      <c r="PEZ56" s="320" t="s">
        <v>23</v>
      </c>
      <c r="PFA56" s="320" t="s">
        <v>23</v>
      </c>
      <c r="PFB56" s="320" t="s">
        <v>23</v>
      </c>
      <c r="PFC56" s="320" t="s">
        <v>23</v>
      </c>
      <c r="PFD56" s="320" t="s">
        <v>23</v>
      </c>
      <c r="PFE56" s="320" t="s">
        <v>23</v>
      </c>
      <c r="PFF56" s="320" t="s">
        <v>23</v>
      </c>
      <c r="PFG56" s="320" t="s">
        <v>23</v>
      </c>
      <c r="PFH56" s="320" t="s">
        <v>23</v>
      </c>
      <c r="PFI56" s="320" t="s">
        <v>23</v>
      </c>
      <c r="PFJ56" s="320" t="s">
        <v>23</v>
      </c>
      <c r="PFK56" s="320" t="s">
        <v>23</v>
      </c>
      <c r="PFL56" s="320" t="s">
        <v>23</v>
      </c>
      <c r="PFM56" s="320" t="s">
        <v>23</v>
      </c>
      <c r="PFN56" s="320" t="s">
        <v>23</v>
      </c>
      <c r="PFO56" s="320" t="s">
        <v>23</v>
      </c>
      <c r="PFP56" s="320" t="s">
        <v>23</v>
      </c>
      <c r="PFQ56" s="320" t="s">
        <v>23</v>
      </c>
      <c r="PFR56" s="320" t="s">
        <v>23</v>
      </c>
      <c r="PFS56" s="320" t="s">
        <v>23</v>
      </c>
      <c r="PFT56" s="320" t="s">
        <v>23</v>
      </c>
      <c r="PFU56" s="320" t="s">
        <v>23</v>
      </c>
      <c r="PFV56" s="320" t="s">
        <v>23</v>
      </c>
      <c r="PFW56" s="320" t="s">
        <v>23</v>
      </c>
      <c r="PFX56" s="320" t="s">
        <v>23</v>
      </c>
      <c r="PFY56" s="320" t="s">
        <v>23</v>
      </c>
      <c r="PFZ56" s="320" t="s">
        <v>23</v>
      </c>
      <c r="PGA56" s="320" t="s">
        <v>23</v>
      </c>
      <c r="PGB56" s="320" t="s">
        <v>23</v>
      </c>
      <c r="PGC56" s="320" t="s">
        <v>23</v>
      </c>
      <c r="PGD56" s="320" t="s">
        <v>23</v>
      </c>
      <c r="PGE56" s="320" t="s">
        <v>23</v>
      </c>
      <c r="PGF56" s="320" t="s">
        <v>23</v>
      </c>
      <c r="PGG56" s="320" t="s">
        <v>23</v>
      </c>
      <c r="PGH56" s="320" t="s">
        <v>23</v>
      </c>
      <c r="PGI56" s="320" t="s">
        <v>23</v>
      </c>
      <c r="PGJ56" s="320" t="s">
        <v>23</v>
      </c>
      <c r="PGK56" s="320" t="s">
        <v>23</v>
      </c>
      <c r="PGL56" s="320" t="s">
        <v>23</v>
      </c>
      <c r="PGM56" s="320" t="s">
        <v>23</v>
      </c>
      <c r="PGN56" s="320" t="s">
        <v>23</v>
      </c>
      <c r="PGO56" s="320" t="s">
        <v>23</v>
      </c>
      <c r="PGP56" s="320" t="s">
        <v>23</v>
      </c>
      <c r="PGQ56" s="320" t="s">
        <v>23</v>
      </c>
      <c r="PGR56" s="320" t="s">
        <v>23</v>
      </c>
      <c r="PGS56" s="320" t="s">
        <v>23</v>
      </c>
      <c r="PGT56" s="320" t="s">
        <v>23</v>
      </c>
      <c r="PGU56" s="320" t="s">
        <v>23</v>
      </c>
      <c r="PGV56" s="320" t="s">
        <v>23</v>
      </c>
      <c r="PGW56" s="320" t="s">
        <v>23</v>
      </c>
      <c r="PGX56" s="320" t="s">
        <v>23</v>
      </c>
      <c r="PGY56" s="320" t="s">
        <v>23</v>
      </c>
      <c r="PGZ56" s="320" t="s">
        <v>23</v>
      </c>
      <c r="PHA56" s="320" t="s">
        <v>23</v>
      </c>
      <c r="PHB56" s="320" t="s">
        <v>23</v>
      </c>
      <c r="PHC56" s="320" t="s">
        <v>23</v>
      </c>
      <c r="PHD56" s="320" t="s">
        <v>23</v>
      </c>
      <c r="PHE56" s="320" t="s">
        <v>23</v>
      </c>
      <c r="PHF56" s="320" t="s">
        <v>23</v>
      </c>
      <c r="PHG56" s="320" t="s">
        <v>23</v>
      </c>
      <c r="PHH56" s="320" t="s">
        <v>23</v>
      </c>
      <c r="PHI56" s="320" t="s">
        <v>23</v>
      </c>
      <c r="PHJ56" s="320" t="s">
        <v>23</v>
      </c>
      <c r="PHK56" s="320" t="s">
        <v>23</v>
      </c>
      <c r="PHL56" s="320" t="s">
        <v>23</v>
      </c>
      <c r="PHM56" s="320" t="s">
        <v>23</v>
      </c>
      <c r="PHN56" s="320" t="s">
        <v>23</v>
      </c>
      <c r="PHO56" s="320" t="s">
        <v>23</v>
      </c>
      <c r="PHP56" s="320" t="s">
        <v>23</v>
      </c>
      <c r="PHQ56" s="320" t="s">
        <v>23</v>
      </c>
      <c r="PHR56" s="320" t="s">
        <v>23</v>
      </c>
      <c r="PHS56" s="320" t="s">
        <v>23</v>
      </c>
      <c r="PHT56" s="320" t="s">
        <v>23</v>
      </c>
      <c r="PHU56" s="320" t="s">
        <v>23</v>
      </c>
      <c r="PHV56" s="320" t="s">
        <v>23</v>
      </c>
      <c r="PHW56" s="320" t="s">
        <v>23</v>
      </c>
      <c r="PHX56" s="320" t="s">
        <v>23</v>
      </c>
      <c r="PHY56" s="320" t="s">
        <v>23</v>
      </c>
      <c r="PHZ56" s="320" t="s">
        <v>23</v>
      </c>
      <c r="PIA56" s="320" t="s">
        <v>23</v>
      </c>
      <c r="PIB56" s="320" t="s">
        <v>23</v>
      </c>
      <c r="PIC56" s="320" t="s">
        <v>23</v>
      </c>
      <c r="PID56" s="320" t="s">
        <v>23</v>
      </c>
      <c r="PIE56" s="320" t="s">
        <v>23</v>
      </c>
      <c r="PIF56" s="320" t="s">
        <v>23</v>
      </c>
      <c r="PIG56" s="320" t="s">
        <v>23</v>
      </c>
      <c r="PIH56" s="320" t="s">
        <v>23</v>
      </c>
      <c r="PII56" s="320" t="s">
        <v>23</v>
      </c>
      <c r="PIJ56" s="320" t="s">
        <v>23</v>
      </c>
      <c r="PIK56" s="320" t="s">
        <v>23</v>
      </c>
      <c r="PIL56" s="320" t="s">
        <v>23</v>
      </c>
      <c r="PIM56" s="320" t="s">
        <v>23</v>
      </c>
      <c r="PIN56" s="320" t="s">
        <v>23</v>
      </c>
      <c r="PIO56" s="320" t="s">
        <v>23</v>
      </c>
      <c r="PIP56" s="320" t="s">
        <v>23</v>
      </c>
      <c r="PIQ56" s="320" t="s">
        <v>23</v>
      </c>
      <c r="PIR56" s="320" t="s">
        <v>23</v>
      </c>
      <c r="PIS56" s="320" t="s">
        <v>23</v>
      </c>
      <c r="PIT56" s="320" t="s">
        <v>23</v>
      </c>
      <c r="PIU56" s="320" t="s">
        <v>23</v>
      </c>
      <c r="PIV56" s="320" t="s">
        <v>23</v>
      </c>
      <c r="PIW56" s="320" t="s">
        <v>23</v>
      </c>
      <c r="PIX56" s="320" t="s">
        <v>23</v>
      </c>
      <c r="PIY56" s="320" t="s">
        <v>23</v>
      </c>
      <c r="PIZ56" s="320" t="s">
        <v>23</v>
      </c>
      <c r="PJA56" s="320" t="s">
        <v>23</v>
      </c>
      <c r="PJB56" s="320" t="s">
        <v>23</v>
      </c>
      <c r="PJC56" s="320" t="s">
        <v>23</v>
      </c>
      <c r="PJD56" s="320" t="s">
        <v>23</v>
      </c>
      <c r="PJE56" s="320" t="s">
        <v>23</v>
      </c>
      <c r="PJF56" s="320" t="s">
        <v>23</v>
      </c>
      <c r="PJG56" s="320" t="s">
        <v>23</v>
      </c>
      <c r="PJH56" s="320" t="s">
        <v>23</v>
      </c>
      <c r="PJI56" s="320" t="s">
        <v>23</v>
      </c>
      <c r="PJJ56" s="320" t="s">
        <v>23</v>
      </c>
      <c r="PJK56" s="320" t="s">
        <v>23</v>
      </c>
      <c r="PJL56" s="320" t="s">
        <v>23</v>
      </c>
      <c r="PJM56" s="320" t="s">
        <v>23</v>
      </c>
      <c r="PJN56" s="320" t="s">
        <v>23</v>
      </c>
      <c r="PJO56" s="320" t="s">
        <v>23</v>
      </c>
      <c r="PJP56" s="320" t="s">
        <v>23</v>
      </c>
      <c r="PJQ56" s="320" t="s">
        <v>23</v>
      </c>
      <c r="PJR56" s="320" t="s">
        <v>23</v>
      </c>
      <c r="PJS56" s="320" t="s">
        <v>23</v>
      </c>
      <c r="PJT56" s="320" t="s">
        <v>23</v>
      </c>
      <c r="PJU56" s="320" t="s">
        <v>23</v>
      </c>
      <c r="PJV56" s="320" t="s">
        <v>23</v>
      </c>
      <c r="PJW56" s="320" t="s">
        <v>23</v>
      </c>
      <c r="PJX56" s="320" t="s">
        <v>23</v>
      </c>
      <c r="PJY56" s="320" t="s">
        <v>23</v>
      </c>
      <c r="PJZ56" s="320" t="s">
        <v>23</v>
      </c>
      <c r="PKA56" s="320" t="s">
        <v>23</v>
      </c>
      <c r="PKB56" s="320" t="s">
        <v>23</v>
      </c>
      <c r="PKC56" s="320" t="s">
        <v>23</v>
      </c>
      <c r="PKD56" s="320" t="s">
        <v>23</v>
      </c>
      <c r="PKE56" s="320" t="s">
        <v>23</v>
      </c>
      <c r="PKF56" s="320" t="s">
        <v>23</v>
      </c>
      <c r="PKG56" s="320" t="s">
        <v>23</v>
      </c>
      <c r="PKH56" s="320" t="s">
        <v>23</v>
      </c>
      <c r="PKI56" s="320" t="s">
        <v>23</v>
      </c>
      <c r="PKJ56" s="320" t="s">
        <v>23</v>
      </c>
      <c r="PKK56" s="320" t="s">
        <v>23</v>
      </c>
      <c r="PKL56" s="320" t="s">
        <v>23</v>
      </c>
      <c r="PKM56" s="320" t="s">
        <v>23</v>
      </c>
      <c r="PKN56" s="320" t="s">
        <v>23</v>
      </c>
      <c r="PKO56" s="320" t="s">
        <v>23</v>
      </c>
      <c r="PKP56" s="320" t="s">
        <v>23</v>
      </c>
      <c r="PKQ56" s="320" t="s">
        <v>23</v>
      </c>
      <c r="PKR56" s="320" t="s">
        <v>23</v>
      </c>
      <c r="PKS56" s="320" t="s">
        <v>23</v>
      </c>
      <c r="PKT56" s="320" t="s">
        <v>23</v>
      </c>
      <c r="PKU56" s="320" t="s">
        <v>23</v>
      </c>
      <c r="PKV56" s="320" t="s">
        <v>23</v>
      </c>
      <c r="PKW56" s="320" t="s">
        <v>23</v>
      </c>
      <c r="PKX56" s="320" t="s">
        <v>23</v>
      </c>
      <c r="PKY56" s="320" t="s">
        <v>23</v>
      </c>
      <c r="PKZ56" s="320" t="s">
        <v>23</v>
      </c>
      <c r="PLA56" s="320" t="s">
        <v>23</v>
      </c>
      <c r="PLB56" s="320" t="s">
        <v>23</v>
      </c>
      <c r="PLC56" s="320" t="s">
        <v>23</v>
      </c>
      <c r="PLD56" s="320" t="s">
        <v>23</v>
      </c>
      <c r="PLE56" s="320" t="s">
        <v>23</v>
      </c>
      <c r="PLF56" s="320" t="s">
        <v>23</v>
      </c>
      <c r="PLG56" s="320" t="s">
        <v>23</v>
      </c>
      <c r="PLH56" s="320" t="s">
        <v>23</v>
      </c>
      <c r="PLI56" s="320" t="s">
        <v>23</v>
      </c>
      <c r="PLJ56" s="320" t="s">
        <v>23</v>
      </c>
      <c r="PLK56" s="320" t="s">
        <v>23</v>
      </c>
      <c r="PLL56" s="320" t="s">
        <v>23</v>
      </c>
      <c r="PLM56" s="320" t="s">
        <v>23</v>
      </c>
      <c r="PLN56" s="320" t="s">
        <v>23</v>
      </c>
      <c r="PLO56" s="320" t="s">
        <v>23</v>
      </c>
      <c r="PLP56" s="320" t="s">
        <v>23</v>
      </c>
      <c r="PLQ56" s="320" t="s">
        <v>23</v>
      </c>
      <c r="PLR56" s="320" t="s">
        <v>23</v>
      </c>
      <c r="PLS56" s="320" t="s">
        <v>23</v>
      </c>
      <c r="PLT56" s="320" t="s">
        <v>23</v>
      </c>
      <c r="PLU56" s="320" t="s">
        <v>23</v>
      </c>
      <c r="PLV56" s="320" t="s">
        <v>23</v>
      </c>
      <c r="PLW56" s="320" t="s">
        <v>23</v>
      </c>
      <c r="PLX56" s="320" t="s">
        <v>23</v>
      </c>
      <c r="PLY56" s="320" t="s">
        <v>23</v>
      </c>
      <c r="PLZ56" s="320" t="s">
        <v>23</v>
      </c>
      <c r="PMA56" s="320" t="s">
        <v>23</v>
      </c>
      <c r="PMB56" s="320" t="s">
        <v>23</v>
      </c>
      <c r="PMC56" s="320" t="s">
        <v>23</v>
      </c>
      <c r="PMD56" s="320" t="s">
        <v>23</v>
      </c>
      <c r="PME56" s="320" t="s">
        <v>23</v>
      </c>
      <c r="PMF56" s="320" t="s">
        <v>23</v>
      </c>
      <c r="PMG56" s="320" t="s">
        <v>23</v>
      </c>
      <c r="PMH56" s="320" t="s">
        <v>23</v>
      </c>
      <c r="PMI56" s="320" t="s">
        <v>23</v>
      </c>
      <c r="PMJ56" s="320" t="s">
        <v>23</v>
      </c>
      <c r="PMK56" s="320" t="s">
        <v>23</v>
      </c>
      <c r="PML56" s="320" t="s">
        <v>23</v>
      </c>
      <c r="PMM56" s="320" t="s">
        <v>23</v>
      </c>
      <c r="PMN56" s="320" t="s">
        <v>23</v>
      </c>
      <c r="PMO56" s="320" t="s">
        <v>23</v>
      </c>
      <c r="PMP56" s="320" t="s">
        <v>23</v>
      </c>
      <c r="PMQ56" s="320" t="s">
        <v>23</v>
      </c>
      <c r="PMR56" s="320" t="s">
        <v>23</v>
      </c>
      <c r="PMS56" s="320" t="s">
        <v>23</v>
      </c>
      <c r="PMT56" s="320" t="s">
        <v>23</v>
      </c>
      <c r="PMU56" s="320" t="s">
        <v>23</v>
      </c>
      <c r="PMV56" s="320" t="s">
        <v>23</v>
      </c>
      <c r="PMW56" s="320" t="s">
        <v>23</v>
      </c>
      <c r="PMX56" s="320" t="s">
        <v>23</v>
      </c>
      <c r="PMY56" s="320" t="s">
        <v>23</v>
      </c>
      <c r="PMZ56" s="320" t="s">
        <v>23</v>
      </c>
      <c r="PNA56" s="320" t="s">
        <v>23</v>
      </c>
      <c r="PNB56" s="320" t="s">
        <v>23</v>
      </c>
      <c r="PNC56" s="320" t="s">
        <v>23</v>
      </c>
      <c r="PND56" s="320" t="s">
        <v>23</v>
      </c>
      <c r="PNE56" s="320" t="s">
        <v>23</v>
      </c>
      <c r="PNF56" s="320" t="s">
        <v>23</v>
      </c>
      <c r="PNG56" s="320" t="s">
        <v>23</v>
      </c>
      <c r="PNH56" s="320" t="s">
        <v>23</v>
      </c>
      <c r="PNI56" s="320" t="s">
        <v>23</v>
      </c>
      <c r="PNJ56" s="320" t="s">
        <v>23</v>
      </c>
      <c r="PNK56" s="320" t="s">
        <v>23</v>
      </c>
      <c r="PNL56" s="320" t="s">
        <v>23</v>
      </c>
      <c r="PNM56" s="320" t="s">
        <v>23</v>
      </c>
      <c r="PNN56" s="320" t="s">
        <v>23</v>
      </c>
      <c r="PNO56" s="320" t="s">
        <v>23</v>
      </c>
      <c r="PNP56" s="320" t="s">
        <v>23</v>
      </c>
      <c r="PNQ56" s="320" t="s">
        <v>23</v>
      </c>
      <c r="PNR56" s="320" t="s">
        <v>23</v>
      </c>
      <c r="PNS56" s="320" t="s">
        <v>23</v>
      </c>
      <c r="PNT56" s="320" t="s">
        <v>23</v>
      </c>
      <c r="PNU56" s="320" t="s">
        <v>23</v>
      </c>
      <c r="PNV56" s="320" t="s">
        <v>23</v>
      </c>
      <c r="PNW56" s="320" t="s">
        <v>23</v>
      </c>
      <c r="PNX56" s="320" t="s">
        <v>23</v>
      </c>
      <c r="PNY56" s="320" t="s">
        <v>23</v>
      </c>
      <c r="PNZ56" s="320" t="s">
        <v>23</v>
      </c>
      <c r="POA56" s="320" t="s">
        <v>23</v>
      </c>
      <c r="POB56" s="320" t="s">
        <v>23</v>
      </c>
      <c r="POC56" s="320" t="s">
        <v>23</v>
      </c>
      <c r="POD56" s="320" t="s">
        <v>23</v>
      </c>
      <c r="POE56" s="320" t="s">
        <v>23</v>
      </c>
      <c r="POF56" s="320" t="s">
        <v>23</v>
      </c>
      <c r="POG56" s="320" t="s">
        <v>23</v>
      </c>
      <c r="POH56" s="320" t="s">
        <v>23</v>
      </c>
      <c r="POI56" s="320" t="s">
        <v>23</v>
      </c>
      <c r="POJ56" s="320" t="s">
        <v>23</v>
      </c>
      <c r="POK56" s="320" t="s">
        <v>23</v>
      </c>
      <c r="POL56" s="320" t="s">
        <v>23</v>
      </c>
      <c r="POM56" s="320" t="s">
        <v>23</v>
      </c>
      <c r="PON56" s="320" t="s">
        <v>23</v>
      </c>
      <c r="POO56" s="320" t="s">
        <v>23</v>
      </c>
      <c r="POP56" s="320" t="s">
        <v>23</v>
      </c>
      <c r="POQ56" s="320" t="s">
        <v>23</v>
      </c>
      <c r="POR56" s="320" t="s">
        <v>23</v>
      </c>
      <c r="POS56" s="320" t="s">
        <v>23</v>
      </c>
      <c r="POT56" s="320" t="s">
        <v>23</v>
      </c>
      <c r="POU56" s="320" t="s">
        <v>23</v>
      </c>
      <c r="POV56" s="320" t="s">
        <v>23</v>
      </c>
      <c r="POW56" s="320" t="s">
        <v>23</v>
      </c>
      <c r="POX56" s="320" t="s">
        <v>23</v>
      </c>
      <c r="POY56" s="320" t="s">
        <v>23</v>
      </c>
      <c r="POZ56" s="320" t="s">
        <v>23</v>
      </c>
      <c r="PPA56" s="320" t="s">
        <v>23</v>
      </c>
      <c r="PPB56" s="320" t="s">
        <v>23</v>
      </c>
      <c r="PPC56" s="320" t="s">
        <v>23</v>
      </c>
      <c r="PPD56" s="320" t="s">
        <v>23</v>
      </c>
      <c r="PPE56" s="320" t="s">
        <v>23</v>
      </c>
      <c r="PPF56" s="320" t="s">
        <v>23</v>
      </c>
      <c r="PPG56" s="320" t="s">
        <v>23</v>
      </c>
      <c r="PPH56" s="320" t="s">
        <v>23</v>
      </c>
      <c r="PPI56" s="320" t="s">
        <v>23</v>
      </c>
      <c r="PPJ56" s="320" t="s">
        <v>23</v>
      </c>
      <c r="PPK56" s="320" t="s">
        <v>23</v>
      </c>
      <c r="PPL56" s="320" t="s">
        <v>23</v>
      </c>
      <c r="PPM56" s="320" t="s">
        <v>23</v>
      </c>
      <c r="PPN56" s="320" t="s">
        <v>23</v>
      </c>
      <c r="PPO56" s="320" t="s">
        <v>23</v>
      </c>
      <c r="PPP56" s="320" t="s">
        <v>23</v>
      </c>
      <c r="PPQ56" s="320" t="s">
        <v>23</v>
      </c>
      <c r="PPR56" s="320" t="s">
        <v>23</v>
      </c>
      <c r="PPS56" s="320" t="s">
        <v>23</v>
      </c>
      <c r="PPT56" s="320" t="s">
        <v>23</v>
      </c>
      <c r="PPU56" s="320" t="s">
        <v>23</v>
      </c>
      <c r="PPV56" s="320" t="s">
        <v>23</v>
      </c>
      <c r="PPW56" s="320" t="s">
        <v>23</v>
      </c>
      <c r="PPX56" s="320" t="s">
        <v>23</v>
      </c>
      <c r="PPY56" s="320" t="s">
        <v>23</v>
      </c>
      <c r="PPZ56" s="320" t="s">
        <v>23</v>
      </c>
      <c r="PQA56" s="320" t="s">
        <v>23</v>
      </c>
      <c r="PQB56" s="320" t="s">
        <v>23</v>
      </c>
      <c r="PQC56" s="320" t="s">
        <v>23</v>
      </c>
      <c r="PQD56" s="320" t="s">
        <v>23</v>
      </c>
      <c r="PQE56" s="320" t="s">
        <v>23</v>
      </c>
      <c r="PQF56" s="320" t="s">
        <v>23</v>
      </c>
      <c r="PQG56" s="320" t="s">
        <v>23</v>
      </c>
      <c r="PQH56" s="320" t="s">
        <v>23</v>
      </c>
      <c r="PQI56" s="320" t="s">
        <v>23</v>
      </c>
      <c r="PQJ56" s="320" t="s">
        <v>23</v>
      </c>
      <c r="PQK56" s="320" t="s">
        <v>23</v>
      </c>
      <c r="PQL56" s="320" t="s">
        <v>23</v>
      </c>
      <c r="PQM56" s="320" t="s">
        <v>23</v>
      </c>
      <c r="PQN56" s="320" t="s">
        <v>23</v>
      </c>
      <c r="PQO56" s="320" t="s">
        <v>23</v>
      </c>
      <c r="PQP56" s="320" t="s">
        <v>23</v>
      </c>
      <c r="PQQ56" s="320" t="s">
        <v>23</v>
      </c>
      <c r="PQR56" s="320" t="s">
        <v>23</v>
      </c>
      <c r="PQS56" s="320" t="s">
        <v>23</v>
      </c>
      <c r="PQT56" s="320" t="s">
        <v>23</v>
      </c>
      <c r="PQU56" s="320" t="s">
        <v>23</v>
      </c>
      <c r="PQV56" s="320" t="s">
        <v>23</v>
      </c>
      <c r="PQW56" s="320" t="s">
        <v>23</v>
      </c>
      <c r="PQX56" s="320" t="s">
        <v>23</v>
      </c>
      <c r="PQY56" s="320" t="s">
        <v>23</v>
      </c>
      <c r="PQZ56" s="320" t="s">
        <v>23</v>
      </c>
      <c r="PRA56" s="320" t="s">
        <v>23</v>
      </c>
      <c r="PRB56" s="320" t="s">
        <v>23</v>
      </c>
      <c r="PRC56" s="320" t="s">
        <v>23</v>
      </c>
      <c r="PRD56" s="320" t="s">
        <v>23</v>
      </c>
      <c r="PRE56" s="320" t="s">
        <v>23</v>
      </c>
      <c r="PRF56" s="320" t="s">
        <v>23</v>
      </c>
      <c r="PRG56" s="320" t="s">
        <v>23</v>
      </c>
      <c r="PRH56" s="320" t="s">
        <v>23</v>
      </c>
      <c r="PRI56" s="320" t="s">
        <v>23</v>
      </c>
      <c r="PRJ56" s="320" t="s">
        <v>23</v>
      </c>
      <c r="PRK56" s="320" t="s">
        <v>23</v>
      </c>
      <c r="PRL56" s="320" t="s">
        <v>23</v>
      </c>
      <c r="PRM56" s="320" t="s">
        <v>23</v>
      </c>
      <c r="PRN56" s="320" t="s">
        <v>23</v>
      </c>
      <c r="PRO56" s="320" t="s">
        <v>23</v>
      </c>
      <c r="PRP56" s="320" t="s">
        <v>23</v>
      </c>
      <c r="PRQ56" s="320" t="s">
        <v>23</v>
      </c>
      <c r="PRR56" s="320" t="s">
        <v>23</v>
      </c>
      <c r="PRS56" s="320" t="s">
        <v>23</v>
      </c>
      <c r="PRT56" s="320" t="s">
        <v>23</v>
      </c>
      <c r="PRU56" s="320" t="s">
        <v>23</v>
      </c>
      <c r="PRV56" s="320" t="s">
        <v>23</v>
      </c>
      <c r="PRW56" s="320" t="s">
        <v>23</v>
      </c>
      <c r="PRX56" s="320" t="s">
        <v>23</v>
      </c>
      <c r="PRY56" s="320" t="s">
        <v>23</v>
      </c>
      <c r="PRZ56" s="320" t="s">
        <v>23</v>
      </c>
      <c r="PSA56" s="320" t="s">
        <v>23</v>
      </c>
      <c r="PSB56" s="320" t="s">
        <v>23</v>
      </c>
      <c r="PSC56" s="320" t="s">
        <v>23</v>
      </c>
      <c r="PSD56" s="320" t="s">
        <v>23</v>
      </c>
      <c r="PSE56" s="320" t="s">
        <v>23</v>
      </c>
      <c r="PSF56" s="320" t="s">
        <v>23</v>
      </c>
      <c r="PSG56" s="320" t="s">
        <v>23</v>
      </c>
      <c r="PSH56" s="320" t="s">
        <v>23</v>
      </c>
      <c r="PSI56" s="320" t="s">
        <v>23</v>
      </c>
      <c r="PSJ56" s="320" t="s">
        <v>23</v>
      </c>
      <c r="PSK56" s="320" t="s">
        <v>23</v>
      </c>
      <c r="PSL56" s="320" t="s">
        <v>23</v>
      </c>
      <c r="PSM56" s="320" t="s">
        <v>23</v>
      </c>
      <c r="PSN56" s="320" t="s">
        <v>23</v>
      </c>
      <c r="PSO56" s="320" t="s">
        <v>23</v>
      </c>
      <c r="PSP56" s="320" t="s">
        <v>23</v>
      </c>
      <c r="PSQ56" s="320" t="s">
        <v>23</v>
      </c>
      <c r="PSR56" s="320" t="s">
        <v>23</v>
      </c>
      <c r="PSS56" s="320" t="s">
        <v>23</v>
      </c>
      <c r="PST56" s="320" t="s">
        <v>23</v>
      </c>
      <c r="PSU56" s="320" t="s">
        <v>23</v>
      </c>
      <c r="PSV56" s="320" t="s">
        <v>23</v>
      </c>
      <c r="PSW56" s="320" t="s">
        <v>23</v>
      </c>
      <c r="PSX56" s="320" t="s">
        <v>23</v>
      </c>
      <c r="PSY56" s="320" t="s">
        <v>23</v>
      </c>
      <c r="PSZ56" s="320" t="s">
        <v>23</v>
      </c>
      <c r="PTA56" s="320" t="s">
        <v>23</v>
      </c>
      <c r="PTB56" s="320" t="s">
        <v>23</v>
      </c>
      <c r="PTC56" s="320" t="s">
        <v>23</v>
      </c>
      <c r="PTD56" s="320" t="s">
        <v>23</v>
      </c>
      <c r="PTE56" s="320" t="s">
        <v>23</v>
      </c>
      <c r="PTF56" s="320" t="s">
        <v>23</v>
      </c>
      <c r="PTG56" s="320" t="s">
        <v>23</v>
      </c>
      <c r="PTH56" s="320" t="s">
        <v>23</v>
      </c>
      <c r="PTI56" s="320" t="s">
        <v>23</v>
      </c>
      <c r="PTJ56" s="320" t="s">
        <v>23</v>
      </c>
      <c r="PTK56" s="320" t="s">
        <v>23</v>
      </c>
      <c r="PTL56" s="320" t="s">
        <v>23</v>
      </c>
      <c r="PTM56" s="320" t="s">
        <v>23</v>
      </c>
      <c r="PTN56" s="320" t="s">
        <v>23</v>
      </c>
      <c r="PTO56" s="320" t="s">
        <v>23</v>
      </c>
      <c r="PTP56" s="320" t="s">
        <v>23</v>
      </c>
      <c r="PTQ56" s="320" t="s">
        <v>23</v>
      </c>
      <c r="PTR56" s="320" t="s">
        <v>23</v>
      </c>
      <c r="PTS56" s="320" t="s">
        <v>23</v>
      </c>
      <c r="PTT56" s="320" t="s">
        <v>23</v>
      </c>
      <c r="PTU56" s="320" t="s">
        <v>23</v>
      </c>
      <c r="PTV56" s="320" t="s">
        <v>23</v>
      </c>
      <c r="PTW56" s="320" t="s">
        <v>23</v>
      </c>
      <c r="PTX56" s="320" t="s">
        <v>23</v>
      </c>
      <c r="PTY56" s="320" t="s">
        <v>23</v>
      </c>
      <c r="PTZ56" s="320" t="s">
        <v>23</v>
      </c>
      <c r="PUA56" s="320" t="s">
        <v>23</v>
      </c>
      <c r="PUB56" s="320" t="s">
        <v>23</v>
      </c>
      <c r="PUC56" s="320" t="s">
        <v>23</v>
      </c>
      <c r="PUD56" s="320" t="s">
        <v>23</v>
      </c>
      <c r="PUE56" s="320" t="s">
        <v>23</v>
      </c>
      <c r="PUF56" s="320" t="s">
        <v>23</v>
      </c>
      <c r="PUG56" s="320" t="s">
        <v>23</v>
      </c>
      <c r="PUH56" s="320" t="s">
        <v>23</v>
      </c>
      <c r="PUI56" s="320" t="s">
        <v>23</v>
      </c>
      <c r="PUJ56" s="320" t="s">
        <v>23</v>
      </c>
      <c r="PUK56" s="320" t="s">
        <v>23</v>
      </c>
      <c r="PUL56" s="320" t="s">
        <v>23</v>
      </c>
      <c r="PUM56" s="320" t="s">
        <v>23</v>
      </c>
      <c r="PUN56" s="320" t="s">
        <v>23</v>
      </c>
      <c r="PUO56" s="320" t="s">
        <v>23</v>
      </c>
      <c r="PUP56" s="320" t="s">
        <v>23</v>
      </c>
      <c r="PUQ56" s="320" t="s">
        <v>23</v>
      </c>
      <c r="PUR56" s="320" t="s">
        <v>23</v>
      </c>
      <c r="PUS56" s="320" t="s">
        <v>23</v>
      </c>
      <c r="PUT56" s="320" t="s">
        <v>23</v>
      </c>
      <c r="PUU56" s="320" t="s">
        <v>23</v>
      </c>
      <c r="PUV56" s="320" t="s">
        <v>23</v>
      </c>
      <c r="PUW56" s="320" t="s">
        <v>23</v>
      </c>
      <c r="PUX56" s="320" t="s">
        <v>23</v>
      </c>
      <c r="PUY56" s="320" t="s">
        <v>23</v>
      </c>
      <c r="PUZ56" s="320" t="s">
        <v>23</v>
      </c>
      <c r="PVA56" s="320" t="s">
        <v>23</v>
      </c>
      <c r="PVB56" s="320" t="s">
        <v>23</v>
      </c>
      <c r="PVC56" s="320" t="s">
        <v>23</v>
      </c>
      <c r="PVD56" s="320" t="s">
        <v>23</v>
      </c>
      <c r="PVE56" s="320" t="s">
        <v>23</v>
      </c>
      <c r="PVF56" s="320" t="s">
        <v>23</v>
      </c>
      <c r="PVG56" s="320" t="s">
        <v>23</v>
      </c>
      <c r="PVH56" s="320" t="s">
        <v>23</v>
      </c>
      <c r="PVI56" s="320" t="s">
        <v>23</v>
      </c>
      <c r="PVJ56" s="320" t="s">
        <v>23</v>
      </c>
      <c r="PVK56" s="320" t="s">
        <v>23</v>
      </c>
      <c r="PVL56" s="320" t="s">
        <v>23</v>
      </c>
      <c r="PVM56" s="320" t="s">
        <v>23</v>
      </c>
      <c r="PVN56" s="320" t="s">
        <v>23</v>
      </c>
      <c r="PVO56" s="320" t="s">
        <v>23</v>
      </c>
      <c r="PVP56" s="320" t="s">
        <v>23</v>
      </c>
      <c r="PVQ56" s="320" t="s">
        <v>23</v>
      </c>
      <c r="PVR56" s="320" t="s">
        <v>23</v>
      </c>
      <c r="PVS56" s="320" t="s">
        <v>23</v>
      </c>
      <c r="PVT56" s="320" t="s">
        <v>23</v>
      </c>
      <c r="PVU56" s="320" t="s">
        <v>23</v>
      </c>
      <c r="PVV56" s="320" t="s">
        <v>23</v>
      </c>
      <c r="PVW56" s="320" t="s">
        <v>23</v>
      </c>
      <c r="PVX56" s="320" t="s">
        <v>23</v>
      </c>
      <c r="PVY56" s="320" t="s">
        <v>23</v>
      </c>
      <c r="PVZ56" s="320" t="s">
        <v>23</v>
      </c>
      <c r="PWA56" s="320" t="s">
        <v>23</v>
      </c>
      <c r="PWB56" s="320" t="s">
        <v>23</v>
      </c>
      <c r="PWC56" s="320" t="s">
        <v>23</v>
      </c>
      <c r="PWD56" s="320" t="s">
        <v>23</v>
      </c>
      <c r="PWE56" s="320" t="s">
        <v>23</v>
      </c>
      <c r="PWF56" s="320" t="s">
        <v>23</v>
      </c>
      <c r="PWG56" s="320" t="s">
        <v>23</v>
      </c>
      <c r="PWH56" s="320" t="s">
        <v>23</v>
      </c>
      <c r="PWI56" s="320" t="s">
        <v>23</v>
      </c>
      <c r="PWJ56" s="320" t="s">
        <v>23</v>
      </c>
      <c r="PWK56" s="320" t="s">
        <v>23</v>
      </c>
      <c r="PWL56" s="320" t="s">
        <v>23</v>
      </c>
      <c r="PWM56" s="320" t="s">
        <v>23</v>
      </c>
      <c r="PWN56" s="320" t="s">
        <v>23</v>
      </c>
      <c r="PWO56" s="320" t="s">
        <v>23</v>
      </c>
      <c r="PWP56" s="320" t="s">
        <v>23</v>
      </c>
      <c r="PWQ56" s="320" t="s">
        <v>23</v>
      </c>
      <c r="PWR56" s="320" t="s">
        <v>23</v>
      </c>
      <c r="PWS56" s="320" t="s">
        <v>23</v>
      </c>
      <c r="PWT56" s="320" t="s">
        <v>23</v>
      </c>
      <c r="PWU56" s="320" t="s">
        <v>23</v>
      </c>
      <c r="PWV56" s="320" t="s">
        <v>23</v>
      </c>
      <c r="PWW56" s="320" t="s">
        <v>23</v>
      </c>
      <c r="PWX56" s="320" t="s">
        <v>23</v>
      </c>
      <c r="PWY56" s="320" t="s">
        <v>23</v>
      </c>
      <c r="PWZ56" s="320" t="s">
        <v>23</v>
      </c>
      <c r="PXA56" s="320" t="s">
        <v>23</v>
      </c>
      <c r="PXB56" s="320" t="s">
        <v>23</v>
      </c>
      <c r="PXC56" s="320" t="s">
        <v>23</v>
      </c>
      <c r="PXD56" s="320" t="s">
        <v>23</v>
      </c>
      <c r="PXE56" s="320" t="s">
        <v>23</v>
      </c>
      <c r="PXF56" s="320" t="s">
        <v>23</v>
      </c>
      <c r="PXG56" s="320" t="s">
        <v>23</v>
      </c>
      <c r="PXH56" s="320" t="s">
        <v>23</v>
      </c>
      <c r="PXI56" s="320" t="s">
        <v>23</v>
      </c>
      <c r="PXJ56" s="320" t="s">
        <v>23</v>
      </c>
      <c r="PXK56" s="320" t="s">
        <v>23</v>
      </c>
      <c r="PXL56" s="320" t="s">
        <v>23</v>
      </c>
      <c r="PXM56" s="320" t="s">
        <v>23</v>
      </c>
      <c r="PXN56" s="320" t="s">
        <v>23</v>
      </c>
      <c r="PXO56" s="320" t="s">
        <v>23</v>
      </c>
      <c r="PXP56" s="320" t="s">
        <v>23</v>
      </c>
      <c r="PXQ56" s="320" t="s">
        <v>23</v>
      </c>
      <c r="PXR56" s="320" t="s">
        <v>23</v>
      </c>
      <c r="PXS56" s="320" t="s">
        <v>23</v>
      </c>
      <c r="PXT56" s="320" t="s">
        <v>23</v>
      </c>
      <c r="PXU56" s="320" t="s">
        <v>23</v>
      </c>
      <c r="PXV56" s="320" t="s">
        <v>23</v>
      </c>
      <c r="PXW56" s="320" t="s">
        <v>23</v>
      </c>
      <c r="PXX56" s="320" t="s">
        <v>23</v>
      </c>
      <c r="PXY56" s="320" t="s">
        <v>23</v>
      </c>
      <c r="PXZ56" s="320" t="s">
        <v>23</v>
      </c>
      <c r="PYA56" s="320" t="s">
        <v>23</v>
      </c>
      <c r="PYB56" s="320" t="s">
        <v>23</v>
      </c>
      <c r="PYC56" s="320" t="s">
        <v>23</v>
      </c>
      <c r="PYD56" s="320" t="s">
        <v>23</v>
      </c>
      <c r="PYE56" s="320" t="s">
        <v>23</v>
      </c>
      <c r="PYF56" s="320" t="s">
        <v>23</v>
      </c>
      <c r="PYG56" s="320" t="s">
        <v>23</v>
      </c>
      <c r="PYH56" s="320" t="s">
        <v>23</v>
      </c>
      <c r="PYI56" s="320" t="s">
        <v>23</v>
      </c>
      <c r="PYJ56" s="320" t="s">
        <v>23</v>
      </c>
      <c r="PYK56" s="320" t="s">
        <v>23</v>
      </c>
      <c r="PYL56" s="320" t="s">
        <v>23</v>
      </c>
      <c r="PYM56" s="320" t="s">
        <v>23</v>
      </c>
      <c r="PYN56" s="320" t="s">
        <v>23</v>
      </c>
      <c r="PYO56" s="320" t="s">
        <v>23</v>
      </c>
      <c r="PYP56" s="320" t="s">
        <v>23</v>
      </c>
      <c r="PYQ56" s="320" t="s">
        <v>23</v>
      </c>
      <c r="PYR56" s="320" t="s">
        <v>23</v>
      </c>
      <c r="PYS56" s="320" t="s">
        <v>23</v>
      </c>
      <c r="PYT56" s="320" t="s">
        <v>23</v>
      </c>
      <c r="PYU56" s="320" t="s">
        <v>23</v>
      </c>
      <c r="PYV56" s="320" t="s">
        <v>23</v>
      </c>
      <c r="PYW56" s="320" t="s">
        <v>23</v>
      </c>
      <c r="PYX56" s="320" t="s">
        <v>23</v>
      </c>
      <c r="PYY56" s="320" t="s">
        <v>23</v>
      </c>
      <c r="PYZ56" s="320" t="s">
        <v>23</v>
      </c>
      <c r="PZA56" s="320" t="s">
        <v>23</v>
      </c>
      <c r="PZB56" s="320" t="s">
        <v>23</v>
      </c>
      <c r="PZC56" s="320" t="s">
        <v>23</v>
      </c>
      <c r="PZD56" s="320" t="s">
        <v>23</v>
      </c>
      <c r="PZE56" s="320" t="s">
        <v>23</v>
      </c>
      <c r="PZF56" s="320" t="s">
        <v>23</v>
      </c>
      <c r="PZG56" s="320" t="s">
        <v>23</v>
      </c>
      <c r="PZH56" s="320" t="s">
        <v>23</v>
      </c>
      <c r="PZI56" s="320" t="s">
        <v>23</v>
      </c>
      <c r="PZJ56" s="320" t="s">
        <v>23</v>
      </c>
      <c r="PZK56" s="320" t="s">
        <v>23</v>
      </c>
      <c r="PZL56" s="320" t="s">
        <v>23</v>
      </c>
      <c r="PZM56" s="320" t="s">
        <v>23</v>
      </c>
      <c r="PZN56" s="320" t="s">
        <v>23</v>
      </c>
      <c r="PZO56" s="320" t="s">
        <v>23</v>
      </c>
      <c r="PZP56" s="320" t="s">
        <v>23</v>
      </c>
      <c r="PZQ56" s="320" t="s">
        <v>23</v>
      </c>
      <c r="PZR56" s="320" t="s">
        <v>23</v>
      </c>
      <c r="PZS56" s="320" t="s">
        <v>23</v>
      </c>
      <c r="PZT56" s="320" t="s">
        <v>23</v>
      </c>
      <c r="PZU56" s="320" t="s">
        <v>23</v>
      </c>
      <c r="PZV56" s="320" t="s">
        <v>23</v>
      </c>
      <c r="PZW56" s="320" t="s">
        <v>23</v>
      </c>
      <c r="PZX56" s="320" t="s">
        <v>23</v>
      </c>
      <c r="PZY56" s="320" t="s">
        <v>23</v>
      </c>
      <c r="PZZ56" s="320" t="s">
        <v>23</v>
      </c>
      <c r="QAA56" s="320" t="s">
        <v>23</v>
      </c>
      <c r="QAB56" s="320" t="s">
        <v>23</v>
      </c>
      <c r="QAC56" s="320" t="s">
        <v>23</v>
      </c>
      <c r="QAD56" s="320" t="s">
        <v>23</v>
      </c>
      <c r="QAE56" s="320" t="s">
        <v>23</v>
      </c>
      <c r="QAF56" s="320" t="s">
        <v>23</v>
      </c>
      <c r="QAG56" s="320" t="s">
        <v>23</v>
      </c>
      <c r="QAH56" s="320" t="s">
        <v>23</v>
      </c>
      <c r="QAI56" s="320" t="s">
        <v>23</v>
      </c>
      <c r="QAJ56" s="320" t="s">
        <v>23</v>
      </c>
      <c r="QAK56" s="320" t="s">
        <v>23</v>
      </c>
      <c r="QAL56" s="320" t="s">
        <v>23</v>
      </c>
      <c r="QAM56" s="320" t="s">
        <v>23</v>
      </c>
      <c r="QAN56" s="320" t="s">
        <v>23</v>
      </c>
      <c r="QAO56" s="320" t="s">
        <v>23</v>
      </c>
      <c r="QAP56" s="320" t="s">
        <v>23</v>
      </c>
      <c r="QAQ56" s="320" t="s">
        <v>23</v>
      </c>
      <c r="QAR56" s="320" t="s">
        <v>23</v>
      </c>
      <c r="QAS56" s="320" t="s">
        <v>23</v>
      </c>
      <c r="QAT56" s="320" t="s">
        <v>23</v>
      </c>
      <c r="QAU56" s="320" t="s">
        <v>23</v>
      </c>
      <c r="QAV56" s="320" t="s">
        <v>23</v>
      </c>
      <c r="QAW56" s="320" t="s">
        <v>23</v>
      </c>
      <c r="QAX56" s="320" t="s">
        <v>23</v>
      </c>
      <c r="QAY56" s="320" t="s">
        <v>23</v>
      </c>
      <c r="QAZ56" s="320" t="s">
        <v>23</v>
      </c>
      <c r="QBA56" s="320" t="s">
        <v>23</v>
      </c>
      <c r="QBB56" s="320" t="s">
        <v>23</v>
      </c>
      <c r="QBC56" s="320" t="s">
        <v>23</v>
      </c>
      <c r="QBD56" s="320" t="s">
        <v>23</v>
      </c>
      <c r="QBE56" s="320" t="s">
        <v>23</v>
      </c>
      <c r="QBF56" s="320" t="s">
        <v>23</v>
      </c>
      <c r="QBG56" s="320" t="s">
        <v>23</v>
      </c>
      <c r="QBH56" s="320" t="s">
        <v>23</v>
      </c>
      <c r="QBI56" s="320" t="s">
        <v>23</v>
      </c>
      <c r="QBJ56" s="320" t="s">
        <v>23</v>
      </c>
      <c r="QBK56" s="320" t="s">
        <v>23</v>
      </c>
      <c r="QBL56" s="320" t="s">
        <v>23</v>
      </c>
      <c r="QBM56" s="320" t="s">
        <v>23</v>
      </c>
      <c r="QBN56" s="320" t="s">
        <v>23</v>
      </c>
      <c r="QBO56" s="320" t="s">
        <v>23</v>
      </c>
      <c r="QBP56" s="320" t="s">
        <v>23</v>
      </c>
      <c r="QBQ56" s="320" t="s">
        <v>23</v>
      </c>
      <c r="QBR56" s="320" t="s">
        <v>23</v>
      </c>
      <c r="QBS56" s="320" t="s">
        <v>23</v>
      </c>
      <c r="QBT56" s="320" t="s">
        <v>23</v>
      </c>
      <c r="QBU56" s="320" t="s">
        <v>23</v>
      </c>
      <c r="QBV56" s="320" t="s">
        <v>23</v>
      </c>
      <c r="QBW56" s="320" t="s">
        <v>23</v>
      </c>
      <c r="QBX56" s="320" t="s">
        <v>23</v>
      </c>
      <c r="QBY56" s="320" t="s">
        <v>23</v>
      </c>
      <c r="QBZ56" s="320" t="s">
        <v>23</v>
      </c>
      <c r="QCA56" s="320" t="s">
        <v>23</v>
      </c>
      <c r="QCB56" s="320" t="s">
        <v>23</v>
      </c>
      <c r="QCC56" s="320" t="s">
        <v>23</v>
      </c>
      <c r="QCD56" s="320" t="s">
        <v>23</v>
      </c>
      <c r="QCE56" s="320" t="s">
        <v>23</v>
      </c>
      <c r="QCF56" s="320" t="s">
        <v>23</v>
      </c>
      <c r="QCG56" s="320" t="s">
        <v>23</v>
      </c>
      <c r="QCH56" s="320" t="s">
        <v>23</v>
      </c>
      <c r="QCI56" s="320" t="s">
        <v>23</v>
      </c>
      <c r="QCJ56" s="320" t="s">
        <v>23</v>
      </c>
      <c r="QCK56" s="320" t="s">
        <v>23</v>
      </c>
      <c r="QCL56" s="320" t="s">
        <v>23</v>
      </c>
      <c r="QCM56" s="320" t="s">
        <v>23</v>
      </c>
      <c r="QCN56" s="320" t="s">
        <v>23</v>
      </c>
      <c r="QCO56" s="320" t="s">
        <v>23</v>
      </c>
      <c r="QCP56" s="320" t="s">
        <v>23</v>
      </c>
      <c r="QCQ56" s="320" t="s">
        <v>23</v>
      </c>
      <c r="QCR56" s="320" t="s">
        <v>23</v>
      </c>
      <c r="QCS56" s="320" t="s">
        <v>23</v>
      </c>
      <c r="QCT56" s="320" t="s">
        <v>23</v>
      </c>
      <c r="QCU56" s="320" t="s">
        <v>23</v>
      </c>
      <c r="QCV56" s="320" t="s">
        <v>23</v>
      </c>
      <c r="QCW56" s="320" t="s">
        <v>23</v>
      </c>
      <c r="QCX56" s="320" t="s">
        <v>23</v>
      </c>
      <c r="QCY56" s="320" t="s">
        <v>23</v>
      </c>
      <c r="QCZ56" s="320" t="s">
        <v>23</v>
      </c>
      <c r="QDA56" s="320" t="s">
        <v>23</v>
      </c>
      <c r="QDB56" s="320" t="s">
        <v>23</v>
      </c>
      <c r="QDC56" s="320" t="s">
        <v>23</v>
      </c>
      <c r="QDD56" s="320" t="s">
        <v>23</v>
      </c>
      <c r="QDE56" s="320" t="s">
        <v>23</v>
      </c>
      <c r="QDF56" s="320" t="s">
        <v>23</v>
      </c>
      <c r="QDG56" s="320" t="s">
        <v>23</v>
      </c>
      <c r="QDH56" s="320" t="s">
        <v>23</v>
      </c>
      <c r="QDI56" s="320" t="s">
        <v>23</v>
      </c>
      <c r="QDJ56" s="320" t="s">
        <v>23</v>
      </c>
      <c r="QDK56" s="320" t="s">
        <v>23</v>
      </c>
      <c r="QDL56" s="320" t="s">
        <v>23</v>
      </c>
      <c r="QDM56" s="320" t="s">
        <v>23</v>
      </c>
      <c r="QDN56" s="320" t="s">
        <v>23</v>
      </c>
      <c r="QDO56" s="320" t="s">
        <v>23</v>
      </c>
      <c r="QDP56" s="320" t="s">
        <v>23</v>
      </c>
      <c r="QDQ56" s="320" t="s">
        <v>23</v>
      </c>
      <c r="QDR56" s="320" t="s">
        <v>23</v>
      </c>
      <c r="QDS56" s="320" t="s">
        <v>23</v>
      </c>
      <c r="QDT56" s="320" t="s">
        <v>23</v>
      </c>
      <c r="QDU56" s="320" t="s">
        <v>23</v>
      </c>
      <c r="QDV56" s="320" t="s">
        <v>23</v>
      </c>
      <c r="QDW56" s="320" t="s">
        <v>23</v>
      </c>
      <c r="QDX56" s="320" t="s">
        <v>23</v>
      </c>
      <c r="QDY56" s="320" t="s">
        <v>23</v>
      </c>
      <c r="QDZ56" s="320" t="s">
        <v>23</v>
      </c>
      <c r="QEA56" s="320" t="s">
        <v>23</v>
      </c>
      <c r="QEB56" s="320" t="s">
        <v>23</v>
      </c>
      <c r="QEC56" s="320" t="s">
        <v>23</v>
      </c>
      <c r="QED56" s="320" t="s">
        <v>23</v>
      </c>
      <c r="QEE56" s="320" t="s">
        <v>23</v>
      </c>
      <c r="QEF56" s="320" t="s">
        <v>23</v>
      </c>
      <c r="QEG56" s="320" t="s">
        <v>23</v>
      </c>
      <c r="QEH56" s="320" t="s">
        <v>23</v>
      </c>
      <c r="QEI56" s="320" t="s">
        <v>23</v>
      </c>
      <c r="QEJ56" s="320" t="s">
        <v>23</v>
      </c>
      <c r="QEK56" s="320" t="s">
        <v>23</v>
      </c>
      <c r="QEL56" s="320" t="s">
        <v>23</v>
      </c>
      <c r="QEM56" s="320" t="s">
        <v>23</v>
      </c>
      <c r="QEN56" s="320" t="s">
        <v>23</v>
      </c>
      <c r="QEO56" s="320" t="s">
        <v>23</v>
      </c>
      <c r="QEP56" s="320" t="s">
        <v>23</v>
      </c>
      <c r="QEQ56" s="320" t="s">
        <v>23</v>
      </c>
      <c r="QER56" s="320" t="s">
        <v>23</v>
      </c>
      <c r="QES56" s="320" t="s">
        <v>23</v>
      </c>
      <c r="QET56" s="320" t="s">
        <v>23</v>
      </c>
      <c r="QEU56" s="320" t="s">
        <v>23</v>
      </c>
      <c r="QEV56" s="320" t="s">
        <v>23</v>
      </c>
      <c r="QEW56" s="320" t="s">
        <v>23</v>
      </c>
      <c r="QEX56" s="320" t="s">
        <v>23</v>
      </c>
      <c r="QEY56" s="320" t="s">
        <v>23</v>
      </c>
      <c r="QEZ56" s="320" t="s">
        <v>23</v>
      </c>
      <c r="QFA56" s="320" t="s">
        <v>23</v>
      </c>
      <c r="QFB56" s="320" t="s">
        <v>23</v>
      </c>
      <c r="QFC56" s="320" t="s">
        <v>23</v>
      </c>
      <c r="QFD56" s="320" t="s">
        <v>23</v>
      </c>
      <c r="QFE56" s="320" t="s">
        <v>23</v>
      </c>
      <c r="QFF56" s="320" t="s">
        <v>23</v>
      </c>
      <c r="QFG56" s="320" t="s">
        <v>23</v>
      </c>
      <c r="QFH56" s="320" t="s">
        <v>23</v>
      </c>
      <c r="QFI56" s="320" t="s">
        <v>23</v>
      </c>
      <c r="QFJ56" s="320" t="s">
        <v>23</v>
      </c>
      <c r="QFK56" s="320" t="s">
        <v>23</v>
      </c>
      <c r="QFL56" s="320" t="s">
        <v>23</v>
      </c>
      <c r="QFM56" s="320" t="s">
        <v>23</v>
      </c>
      <c r="QFN56" s="320" t="s">
        <v>23</v>
      </c>
      <c r="QFO56" s="320" t="s">
        <v>23</v>
      </c>
      <c r="QFP56" s="320" t="s">
        <v>23</v>
      </c>
      <c r="QFQ56" s="320" t="s">
        <v>23</v>
      </c>
      <c r="QFR56" s="320" t="s">
        <v>23</v>
      </c>
      <c r="QFS56" s="320" t="s">
        <v>23</v>
      </c>
      <c r="QFT56" s="320" t="s">
        <v>23</v>
      </c>
      <c r="QFU56" s="320" t="s">
        <v>23</v>
      </c>
      <c r="QFV56" s="320" t="s">
        <v>23</v>
      </c>
      <c r="QFW56" s="320" t="s">
        <v>23</v>
      </c>
      <c r="QFX56" s="320" t="s">
        <v>23</v>
      </c>
      <c r="QFY56" s="320" t="s">
        <v>23</v>
      </c>
      <c r="QFZ56" s="320" t="s">
        <v>23</v>
      </c>
      <c r="QGA56" s="320" t="s">
        <v>23</v>
      </c>
      <c r="QGB56" s="320" t="s">
        <v>23</v>
      </c>
      <c r="QGC56" s="320" t="s">
        <v>23</v>
      </c>
      <c r="QGD56" s="320" t="s">
        <v>23</v>
      </c>
      <c r="QGE56" s="320" t="s">
        <v>23</v>
      </c>
      <c r="QGF56" s="320" t="s">
        <v>23</v>
      </c>
      <c r="QGG56" s="320" t="s">
        <v>23</v>
      </c>
      <c r="QGH56" s="320" t="s">
        <v>23</v>
      </c>
      <c r="QGI56" s="320" t="s">
        <v>23</v>
      </c>
      <c r="QGJ56" s="320" t="s">
        <v>23</v>
      </c>
      <c r="QGK56" s="320" t="s">
        <v>23</v>
      </c>
      <c r="QGL56" s="320" t="s">
        <v>23</v>
      </c>
      <c r="QGM56" s="320" t="s">
        <v>23</v>
      </c>
      <c r="QGN56" s="320" t="s">
        <v>23</v>
      </c>
      <c r="QGO56" s="320" t="s">
        <v>23</v>
      </c>
      <c r="QGP56" s="320" t="s">
        <v>23</v>
      </c>
      <c r="QGQ56" s="320" t="s">
        <v>23</v>
      </c>
      <c r="QGR56" s="320" t="s">
        <v>23</v>
      </c>
      <c r="QGS56" s="320" t="s">
        <v>23</v>
      </c>
      <c r="QGT56" s="320" t="s">
        <v>23</v>
      </c>
      <c r="QGU56" s="320" t="s">
        <v>23</v>
      </c>
      <c r="QGV56" s="320" t="s">
        <v>23</v>
      </c>
      <c r="QGW56" s="320" t="s">
        <v>23</v>
      </c>
      <c r="QGX56" s="320" t="s">
        <v>23</v>
      </c>
      <c r="QGY56" s="320" t="s">
        <v>23</v>
      </c>
      <c r="QGZ56" s="320" t="s">
        <v>23</v>
      </c>
      <c r="QHA56" s="320" t="s">
        <v>23</v>
      </c>
      <c r="QHB56" s="320" t="s">
        <v>23</v>
      </c>
      <c r="QHC56" s="320" t="s">
        <v>23</v>
      </c>
      <c r="QHD56" s="320" t="s">
        <v>23</v>
      </c>
      <c r="QHE56" s="320" t="s">
        <v>23</v>
      </c>
      <c r="QHF56" s="320" t="s">
        <v>23</v>
      </c>
      <c r="QHG56" s="320" t="s">
        <v>23</v>
      </c>
      <c r="QHH56" s="320" t="s">
        <v>23</v>
      </c>
      <c r="QHI56" s="320" t="s">
        <v>23</v>
      </c>
      <c r="QHJ56" s="320" t="s">
        <v>23</v>
      </c>
      <c r="QHK56" s="320" t="s">
        <v>23</v>
      </c>
      <c r="QHL56" s="320" t="s">
        <v>23</v>
      </c>
      <c r="QHM56" s="320" t="s">
        <v>23</v>
      </c>
      <c r="QHN56" s="320" t="s">
        <v>23</v>
      </c>
      <c r="QHO56" s="320" t="s">
        <v>23</v>
      </c>
      <c r="QHP56" s="320" t="s">
        <v>23</v>
      </c>
      <c r="QHQ56" s="320" t="s">
        <v>23</v>
      </c>
      <c r="QHR56" s="320" t="s">
        <v>23</v>
      </c>
      <c r="QHS56" s="320" t="s">
        <v>23</v>
      </c>
      <c r="QHT56" s="320" t="s">
        <v>23</v>
      </c>
      <c r="QHU56" s="320" t="s">
        <v>23</v>
      </c>
      <c r="QHV56" s="320" t="s">
        <v>23</v>
      </c>
      <c r="QHW56" s="320" t="s">
        <v>23</v>
      </c>
      <c r="QHX56" s="320" t="s">
        <v>23</v>
      </c>
      <c r="QHY56" s="320" t="s">
        <v>23</v>
      </c>
      <c r="QHZ56" s="320" t="s">
        <v>23</v>
      </c>
      <c r="QIA56" s="320" t="s">
        <v>23</v>
      </c>
      <c r="QIB56" s="320" t="s">
        <v>23</v>
      </c>
      <c r="QIC56" s="320" t="s">
        <v>23</v>
      </c>
      <c r="QID56" s="320" t="s">
        <v>23</v>
      </c>
      <c r="QIE56" s="320" t="s">
        <v>23</v>
      </c>
      <c r="QIF56" s="320" t="s">
        <v>23</v>
      </c>
      <c r="QIG56" s="320" t="s">
        <v>23</v>
      </c>
      <c r="QIH56" s="320" t="s">
        <v>23</v>
      </c>
      <c r="QII56" s="320" t="s">
        <v>23</v>
      </c>
      <c r="QIJ56" s="320" t="s">
        <v>23</v>
      </c>
      <c r="QIK56" s="320" t="s">
        <v>23</v>
      </c>
      <c r="QIL56" s="320" t="s">
        <v>23</v>
      </c>
      <c r="QIM56" s="320" t="s">
        <v>23</v>
      </c>
      <c r="QIN56" s="320" t="s">
        <v>23</v>
      </c>
      <c r="QIO56" s="320" t="s">
        <v>23</v>
      </c>
      <c r="QIP56" s="320" t="s">
        <v>23</v>
      </c>
      <c r="QIQ56" s="320" t="s">
        <v>23</v>
      </c>
      <c r="QIR56" s="320" t="s">
        <v>23</v>
      </c>
      <c r="QIS56" s="320" t="s">
        <v>23</v>
      </c>
      <c r="QIT56" s="320" t="s">
        <v>23</v>
      </c>
      <c r="QIU56" s="320" t="s">
        <v>23</v>
      </c>
      <c r="QIV56" s="320" t="s">
        <v>23</v>
      </c>
      <c r="QIW56" s="320" t="s">
        <v>23</v>
      </c>
      <c r="QIX56" s="320" t="s">
        <v>23</v>
      </c>
      <c r="QIY56" s="320" t="s">
        <v>23</v>
      </c>
      <c r="QIZ56" s="320" t="s">
        <v>23</v>
      </c>
      <c r="QJA56" s="320" t="s">
        <v>23</v>
      </c>
      <c r="QJB56" s="320" t="s">
        <v>23</v>
      </c>
      <c r="QJC56" s="320" t="s">
        <v>23</v>
      </c>
      <c r="QJD56" s="320" t="s">
        <v>23</v>
      </c>
      <c r="QJE56" s="320" t="s">
        <v>23</v>
      </c>
      <c r="QJF56" s="320" t="s">
        <v>23</v>
      </c>
      <c r="QJG56" s="320" t="s">
        <v>23</v>
      </c>
      <c r="QJH56" s="320" t="s">
        <v>23</v>
      </c>
      <c r="QJI56" s="320" t="s">
        <v>23</v>
      </c>
      <c r="QJJ56" s="320" t="s">
        <v>23</v>
      </c>
      <c r="QJK56" s="320" t="s">
        <v>23</v>
      </c>
      <c r="QJL56" s="320" t="s">
        <v>23</v>
      </c>
      <c r="QJM56" s="320" t="s">
        <v>23</v>
      </c>
      <c r="QJN56" s="320" t="s">
        <v>23</v>
      </c>
      <c r="QJO56" s="320" t="s">
        <v>23</v>
      </c>
      <c r="QJP56" s="320" t="s">
        <v>23</v>
      </c>
      <c r="QJQ56" s="320" t="s">
        <v>23</v>
      </c>
      <c r="QJR56" s="320" t="s">
        <v>23</v>
      </c>
      <c r="QJS56" s="320" t="s">
        <v>23</v>
      </c>
      <c r="QJT56" s="320" t="s">
        <v>23</v>
      </c>
      <c r="QJU56" s="320" t="s">
        <v>23</v>
      </c>
      <c r="QJV56" s="320" t="s">
        <v>23</v>
      </c>
      <c r="QJW56" s="320" t="s">
        <v>23</v>
      </c>
      <c r="QJX56" s="320" t="s">
        <v>23</v>
      </c>
      <c r="QJY56" s="320" t="s">
        <v>23</v>
      </c>
      <c r="QJZ56" s="320" t="s">
        <v>23</v>
      </c>
      <c r="QKA56" s="320" t="s">
        <v>23</v>
      </c>
      <c r="QKB56" s="320" t="s">
        <v>23</v>
      </c>
      <c r="QKC56" s="320" t="s">
        <v>23</v>
      </c>
      <c r="QKD56" s="320" t="s">
        <v>23</v>
      </c>
      <c r="QKE56" s="320" t="s">
        <v>23</v>
      </c>
      <c r="QKF56" s="320" t="s">
        <v>23</v>
      </c>
      <c r="QKG56" s="320" t="s">
        <v>23</v>
      </c>
      <c r="QKH56" s="320" t="s">
        <v>23</v>
      </c>
      <c r="QKI56" s="320" t="s">
        <v>23</v>
      </c>
      <c r="QKJ56" s="320" t="s">
        <v>23</v>
      </c>
      <c r="QKK56" s="320" t="s">
        <v>23</v>
      </c>
      <c r="QKL56" s="320" t="s">
        <v>23</v>
      </c>
      <c r="QKM56" s="320" t="s">
        <v>23</v>
      </c>
      <c r="QKN56" s="320" t="s">
        <v>23</v>
      </c>
      <c r="QKO56" s="320" t="s">
        <v>23</v>
      </c>
      <c r="QKP56" s="320" t="s">
        <v>23</v>
      </c>
      <c r="QKQ56" s="320" t="s">
        <v>23</v>
      </c>
      <c r="QKR56" s="320" t="s">
        <v>23</v>
      </c>
      <c r="QKS56" s="320" t="s">
        <v>23</v>
      </c>
      <c r="QKT56" s="320" t="s">
        <v>23</v>
      </c>
      <c r="QKU56" s="320" t="s">
        <v>23</v>
      </c>
      <c r="QKV56" s="320" t="s">
        <v>23</v>
      </c>
      <c r="QKW56" s="320" t="s">
        <v>23</v>
      </c>
      <c r="QKX56" s="320" t="s">
        <v>23</v>
      </c>
      <c r="QKY56" s="320" t="s">
        <v>23</v>
      </c>
      <c r="QKZ56" s="320" t="s">
        <v>23</v>
      </c>
      <c r="QLA56" s="320" t="s">
        <v>23</v>
      </c>
      <c r="QLB56" s="320" t="s">
        <v>23</v>
      </c>
      <c r="QLC56" s="320" t="s">
        <v>23</v>
      </c>
      <c r="QLD56" s="320" t="s">
        <v>23</v>
      </c>
      <c r="QLE56" s="320" t="s">
        <v>23</v>
      </c>
      <c r="QLF56" s="320" t="s">
        <v>23</v>
      </c>
      <c r="QLG56" s="320" t="s">
        <v>23</v>
      </c>
      <c r="QLH56" s="320" t="s">
        <v>23</v>
      </c>
      <c r="QLI56" s="320" t="s">
        <v>23</v>
      </c>
      <c r="QLJ56" s="320" t="s">
        <v>23</v>
      </c>
      <c r="QLK56" s="320" t="s">
        <v>23</v>
      </c>
      <c r="QLL56" s="320" t="s">
        <v>23</v>
      </c>
      <c r="QLM56" s="320" t="s">
        <v>23</v>
      </c>
      <c r="QLN56" s="320" t="s">
        <v>23</v>
      </c>
      <c r="QLO56" s="320" t="s">
        <v>23</v>
      </c>
      <c r="QLP56" s="320" t="s">
        <v>23</v>
      </c>
      <c r="QLQ56" s="320" t="s">
        <v>23</v>
      </c>
      <c r="QLR56" s="320" t="s">
        <v>23</v>
      </c>
      <c r="QLS56" s="320" t="s">
        <v>23</v>
      </c>
      <c r="QLT56" s="320" t="s">
        <v>23</v>
      </c>
      <c r="QLU56" s="320" t="s">
        <v>23</v>
      </c>
      <c r="QLV56" s="320" t="s">
        <v>23</v>
      </c>
      <c r="QLW56" s="320" t="s">
        <v>23</v>
      </c>
      <c r="QLX56" s="320" t="s">
        <v>23</v>
      </c>
      <c r="QLY56" s="320" t="s">
        <v>23</v>
      </c>
      <c r="QLZ56" s="320" t="s">
        <v>23</v>
      </c>
      <c r="QMA56" s="320" t="s">
        <v>23</v>
      </c>
      <c r="QMB56" s="320" t="s">
        <v>23</v>
      </c>
      <c r="QMC56" s="320" t="s">
        <v>23</v>
      </c>
      <c r="QMD56" s="320" t="s">
        <v>23</v>
      </c>
      <c r="QME56" s="320" t="s">
        <v>23</v>
      </c>
      <c r="QMF56" s="320" t="s">
        <v>23</v>
      </c>
      <c r="QMG56" s="320" t="s">
        <v>23</v>
      </c>
      <c r="QMH56" s="320" t="s">
        <v>23</v>
      </c>
      <c r="QMI56" s="320" t="s">
        <v>23</v>
      </c>
      <c r="QMJ56" s="320" t="s">
        <v>23</v>
      </c>
      <c r="QMK56" s="320" t="s">
        <v>23</v>
      </c>
      <c r="QML56" s="320" t="s">
        <v>23</v>
      </c>
      <c r="QMM56" s="320" t="s">
        <v>23</v>
      </c>
      <c r="QMN56" s="320" t="s">
        <v>23</v>
      </c>
      <c r="QMO56" s="320" t="s">
        <v>23</v>
      </c>
      <c r="QMP56" s="320" t="s">
        <v>23</v>
      </c>
      <c r="QMQ56" s="320" t="s">
        <v>23</v>
      </c>
      <c r="QMR56" s="320" t="s">
        <v>23</v>
      </c>
      <c r="QMS56" s="320" t="s">
        <v>23</v>
      </c>
      <c r="QMT56" s="320" t="s">
        <v>23</v>
      </c>
      <c r="QMU56" s="320" t="s">
        <v>23</v>
      </c>
      <c r="QMV56" s="320" t="s">
        <v>23</v>
      </c>
      <c r="QMW56" s="320" t="s">
        <v>23</v>
      </c>
      <c r="QMX56" s="320" t="s">
        <v>23</v>
      </c>
      <c r="QMY56" s="320" t="s">
        <v>23</v>
      </c>
      <c r="QMZ56" s="320" t="s">
        <v>23</v>
      </c>
      <c r="QNA56" s="320" t="s">
        <v>23</v>
      </c>
      <c r="QNB56" s="320" t="s">
        <v>23</v>
      </c>
      <c r="QNC56" s="320" t="s">
        <v>23</v>
      </c>
      <c r="QND56" s="320" t="s">
        <v>23</v>
      </c>
      <c r="QNE56" s="320" t="s">
        <v>23</v>
      </c>
      <c r="QNF56" s="320" t="s">
        <v>23</v>
      </c>
      <c r="QNG56" s="320" t="s">
        <v>23</v>
      </c>
      <c r="QNH56" s="320" t="s">
        <v>23</v>
      </c>
      <c r="QNI56" s="320" t="s">
        <v>23</v>
      </c>
      <c r="QNJ56" s="320" t="s">
        <v>23</v>
      </c>
      <c r="QNK56" s="320" t="s">
        <v>23</v>
      </c>
      <c r="QNL56" s="320" t="s">
        <v>23</v>
      </c>
      <c r="QNM56" s="320" t="s">
        <v>23</v>
      </c>
      <c r="QNN56" s="320" t="s">
        <v>23</v>
      </c>
      <c r="QNO56" s="320" t="s">
        <v>23</v>
      </c>
      <c r="QNP56" s="320" t="s">
        <v>23</v>
      </c>
      <c r="QNQ56" s="320" t="s">
        <v>23</v>
      </c>
      <c r="QNR56" s="320" t="s">
        <v>23</v>
      </c>
      <c r="QNS56" s="320" t="s">
        <v>23</v>
      </c>
      <c r="QNT56" s="320" t="s">
        <v>23</v>
      </c>
      <c r="QNU56" s="320" t="s">
        <v>23</v>
      </c>
      <c r="QNV56" s="320" t="s">
        <v>23</v>
      </c>
      <c r="QNW56" s="320" t="s">
        <v>23</v>
      </c>
      <c r="QNX56" s="320" t="s">
        <v>23</v>
      </c>
      <c r="QNY56" s="320" t="s">
        <v>23</v>
      </c>
      <c r="QNZ56" s="320" t="s">
        <v>23</v>
      </c>
      <c r="QOA56" s="320" t="s">
        <v>23</v>
      </c>
      <c r="QOB56" s="320" t="s">
        <v>23</v>
      </c>
      <c r="QOC56" s="320" t="s">
        <v>23</v>
      </c>
      <c r="QOD56" s="320" t="s">
        <v>23</v>
      </c>
      <c r="QOE56" s="320" t="s">
        <v>23</v>
      </c>
      <c r="QOF56" s="320" t="s">
        <v>23</v>
      </c>
      <c r="QOG56" s="320" t="s">
        <v>23</v>
      </c>
      <c r="QOH56" s="320" t="s">
        <v>23</v>
      </c>
      <c r="QOI56" s="320" t="s">
        <v>23</v>
      </c>
      <c r="QOJ56" s="320" t="s">
        <v>23</v>
      </c>
      <c r="QOK56" s="320" t="s">
        <v>23</v>
      </c>
      <c r="QOL56" s="320" t="s">
        <v>23</v>
      </c>
      <c r="QOM56" s="320" t="s">
        <v>23</v>
      </c>
      <c r="QON56" s="320" t="s">
        <v>23</v>
      </c>
      <c r="QOO56" s="320" t="s">
        <v>23</v>
      </c>
      <c r="QOP56" s="320" t="s">
        <v>23</v>
      </c>
      <c r="QOQ56" s="320" t="s">
        <v>23</v>
      </c>
      <c r="QOR56" s="320" t="s">
        <v>23</v>
      </c>
      <c r="QOS56" s="320" t="s">
        <v>23</v>
      </c>
      <c r="QOT56" s="320" t="s">
        <v>23</v>
      </c>
      <c r="QOU56" s="320" t="s">
        <v>23</v>
      </c>
      <c r="QOV56" s="320" t="s">
        <v>23</v>
      </c>
      <c r="QOW56" s="320" t="s">
        <v>23</v>
      </c>
      <c r="QOX56" s="320" t="s">
        <v>23</v>
      </c>
      <c r="QOY56" s="320" t="s">
        <v>23</v>
      </c>
      <c r="QOZ56" s="320" t="s">
        <v>23</v>
      </c>
      <c r="QPA56" s="320" t="s">
        <v>23</v>
      </c>
      <c r="QPB56" s="320" t="s">
        <v>23</v>
      </c>
      <c r="QPC56" s="320" t="s">
        <v>23</v>
      </c>
      <c r="QPD56" s="320" t="s">
        <v>23</v>
      </c>
      <c r="QPE56" s="320" t="s">
        <v>23</v>
      </c>
      <c r="QPF56" s="320" t="s">
        <v>23</v>
      </c>
      <c r="QPG56" s="320" t="s">
        <v>23</v>
      </c>
      <c r="QPH56" s="320" t="s">
        <v>23</v>
      </c>
      <c r="QPI56" s="320" t="s">
        <v>23</v>
      </c>
      <c r="QPJ56" s="320" t="s">
        <v>23</v>
      </c>
      <c r="QPK56" s="320" t="s">
        <v>23</v>
      </c>
      <c r="QPL56" s="320" t="s">
        <v>23</v>
      </c>
      <c r="QPM56" s="320" t="s">
        <v>23</v>
      </c>
      <c r="QPN56" s="320" t="s">
        <v>23</v>
      </c>
      <c r="QPO56" s="320" t="s">
        <v>23</v>
      </c>
      <c r="QPP56" s="320" t="s">
        <v>23</v>
      </c>
      <c r="QPQ56" s="320" t="s">
        <v>23</v>
      </c>
      <c r="QPR56" s="320" t="s">
        <v>23</v>
      </c>
      <c r="QPS56" s="320" t="s">
        <v>23</v>
      </c>
      <c r="QPT56" s="320" t="s">
        <v>23</v>
      </c>
      <c r="QPU56" s="320" t="s">
        <v>23</v>
      </c>
      <c r="QPV56" s="320" t="s">
        <v>23</v>
      </c>
      <c r="QPW56" s="320" t="s">
        <v>23</v>
      </c>
      <c r="QPX56" s="320" t="s">
        <v>23</v>
      </c>
      <c r="QPY56" s="320" t="s">
        <v>23</v>
      </c>
      <c r="QPZ56" s="320" t="s">
        <v>23</v>
      </c>
      <c r="QQA56" s="320" t="s">
        <v>23</v>
      </c>
      <c r="QQB56" s="320" t="s">
        <v>23</v>
      </c>
      <c r="QQC56" s="320" t="s">
        <v>23</v>
      </c>
      <c r="QQD56" s="320" t="s">
        <v>23</v>
      </c>
      <c r="QQE56" s="320" t="s">
        <v>23</v>
      </c>
      <c r="QQF56" s="320" t="s">
        <v>23</v>
      </c>
      <c r="QQG56" s="320" t="s">
        <v>23</v>
      </c>
      <c r="QQH56" s="320" t="s">
        <v>23</v>
      </c>
      <c r="QQI56" s="320" t="s">
        <v>23</v>
      </c>
      <c r="QQJ56" s="320" t="s">
        <v>23</v>
      </c>
      <c r="QQK56" s="320" t="s">
        <v>23</v>
      </c>
      <c r="QQL56" s="320" t="s">
        <v>23</v>
      </c>
      <c r="QQM56" s="320" t="s">
        <v>23</v>
      </c>
      <c r="QQN56" s="320" t="s">
        <v>23</v>
      </c>
      <c r="QQO56" s="320" t="s">
        <v>23</v>
      </c>
      <c r="QQP56" s="320" t="s">
        <v>23</v>
      </c>
      <c r="QQQ56" s="320" t="s">
        <v>23</v>
      </c>
      <c r="QQR56" s="320" t="s">
        <v>23</v>
      </c>
      <c r="QQS56" s="320" t="s">
        <v>23</v>
      </c>
      <c r="QQT56" s="320" t="s">
        <v>23</v>
      </c>
      <c r="QQU56" s="320" t="s">
        <v>23</v>
      </c>
      <c r="QQV56" s="320" t="s">
        <v>23</v>
      </c>
      <c r="QQW56" s="320" t="s">
        <v>23</v>
      </c>
      <c r="QQX56" s="320" t="s">
        <v>23</v>
      </c>
      <c r="QQY56" s="320" t="s">
        <v>23</v>
      </c>
      <c r="QQZ56" s="320" t="s">
        <v>23</v>
      </c>
      <c r="QRA56" s="320" t="s">
        <v>23</v>
      </c>
      <c r="QRB56" s="320" t="s">
        <v>23</v>
      </c>
      <c r="QRC56" s="320" t="s">
        <v>23</v>
      </c>
      <c r="QRD56" s="320" t="s">
        <v>23</v>
      </c>
      <c r="QRE56" s="320" t="s">
        <v>23</v>
      </c>
      <c r="QRF56" s="320" t="s">
        <v>23</v>
      </c>
      <c r="QRG56" s="320" t="s">
        <v>23</v>
      </c>
      <c r="QRH56" s="320" t="s">
        <v>23</v>
      </c>
      <c r="QRI56" s="320" t="s">
        <v>23</v>
      </c>
      <c r="QRJ56" s="320" t="s">
        <v>23</v>
      </c>
      <c r="QRK56" s="320" t="s">
        <v>23</v>
      </c>
      <c r="QRL56" s="320" t="s">
        <v>23</v>
      </c>
      <c r="QRM56" s="320" t="s">
        <v>23</v>
      </c>
      <c r="QRN56" s="320" t="s">
        <v>23</v>
      </c>
      <c r="QRO56" s="320" t="s">
        <v>23</v>
      </c>
      <c r="QRP56" s="320" t="s">
        <v>23</v>
      </c>
      <c r="QRQ56" s="320" t="s">
        <v>23</v>
      </c>
      <c r="QRR56" s="320" t="s">
        <v>23</v>
      </c>
      <c r="QRS56" s="320" t="s">
        <v>23</v>
      </c>
      <c r="QRT56" s="320" t="s">
        <v>23</v>
      </c>
      <c r="QRU56" s="320" t="s">
        <v>23</v>
      </c>
      <c r="QRV56" s="320" t="s">
        <v>23</v>
      </c>
      <c r="QRW56" s="320" t="s">
        <v>23</v>
      </c>
      <c r="QRX56" s="320" t="s">
        <v>23</v>
      </c>
      <c r="QRY56" s="320" t="s">
        <v>23</v>
      </c>
      <c r="QRZ56" s="320" t="s">
        <v>23</v>
      </c>
      <c r="QSA56" s="320" t="s">
        <v>23</v>
      </c>
      <c r="QSB56" s="320" t="s">
        <v>23</v>
      </c>
      <c r="QSC56" s="320" t="s">
        <v>23</v>
      </c>
      <c r="QSD56" s="320" t="s">
        <v>23</v>
      </c>
      <c r="QSE56" s="320" t="s">
        <v>23</v>
      </c>
      <c r="QSF56" s="320" t="s">
        <v>23</v>
      </c>
      <c r="QSG56" s="320" t="s">
        <v>23</v>
      </c>
      <c r="QSH56" s="320" t="s">
        <v>23</v>
      </c>
      <c r="QSI56" s="320" t="s">
        <v>23</v>
      </c>
      <c r="QSJ56" s="320" t="s">
        <v>23</v>
      </c>
      <c r="QSK56" s="320" t="s">
        <v>23</v>
      </c>
      <c r="QSL56" s="320" t="s">
        <v>23</v>
      </c>
      <c r="QSM56" s="320" t="s">
        <v>23</v>
      </c>
      <c r="QSN56" s="320" t="s">
        <v>23</v>
      </c>
      <c r="QSO56" s="320" t="s">
        <v>23</v>
      </c>
      <c r="QSP56" s="320" t="s">
        <v>23</v>
      </c>
      <c r="QSQ56" s="320" t="s">
        <v>23</v>
      </c>
      <c r="QSR56" s="320" t="s">
        <v>23</v>
      </c>
      <c r="QSS56" s="320" t="s">
        <v>23</v>
      </c>
      <c r="QST56" s="320" t="s">
        <v>23</v>
      </c>
      <c r="QSU56" s="320" t="s">
        <v>23</v>
      </c>
      <c r="QSV56" s="320" t="s">
        <v>23</v>
      </c>
      <c r="QSW56" s="320" t="s">
        <v>23</v>
      </c>
      <c r="QSX56" s="320" t="s">
        <v>23</v>
      </c>
      <c r="QSY56" s="320" t="s">
        <v>23</v>
      </c>
      <c r="QSZ56" s="320" t="s">
        <v>23</v>
      </c>
      <c r="QTA56" s="320" t="s">
        <v>23</v>
      </c>
      <c r="QTB56" s="320" t="s">
        <v>23</v>
      </c>
      <c r="QTC56" s="320" t="s">
        <v>23</v>
      </c>
      <c r="QTD56" s="320" t="s">
        <v>23</v>
      </c>
      <c r="QTE56" s="320" t="s">
        <v>23</v>
      </c>
      <c r="QTF56" s="320" t="s">
        <v>23</v>
      </c>
      <c r="QTG56" s="320" t="s">
        <v>23</v>
      </c>
      <c r="QTH56" s="320" t="s">
        <v>23</v>
      </c>
      <c r="QTI56" s="320" t="s">
        <v>23</v>
      </c>
      <c r="QTJ56" s="320" t="s">
        <v>23</v>
      </c>
      <c r="QTK56" s="320" t="s">
        <v>23</v>
      </c>
      <c r="QTL56" s="320" t="s">
        <v>23</v>
      </c>
      <c r="QTM56" s="320" t="s">
        <v>23</v>
      </c>
      <c r="QTN56" s="320" t="s">
        <v>23</v>
      </c>
      <c r="QTO56" s="320" t="s">
        <v>23</v>
      </c>
      <c r="QTP56" s="320" t="s">
        <v>23</v>
      </c>
      <c r="QTQ56" s="320" t="s">
        <v>23</v>
      </c>
      <c r="QTR56" s="320" t="s">
        <v>23</v>
      </c>
      <c r="QTS56" s="320" t="s">
        <v>23</v>
      </c>
      <c r="QTT56" s="320" t="s">
        <v>23</v>
      </c>
      <c r="QTU56" s="320" t="s">
        <v>23</v>
      </c>
      <c r="QTV56" s="320" t="s">
        <v>23</v>
      </c>
      <c r="QTW56" s="320" t="s">
        <v>23</v>
      </c>
      <c r="QTX56" s="320" t="s">
        <v>23</v>
      </c>
      <c r="QTY56" s="320" t="s">
        <v>23</v>
      </c>
      <c r="QTZ56" s="320" t="s">
        <v>23</v>
      </c>
      <c r="QUA56" s="320" t="s">
        <v>23</v>
      </c>
      <c r="QUB56" s="320" t="s">
        <v>23</v>
      </c>
      <c r="QUC56" s="320" t="s">
        <v>23</v>
      </c>
      <c r="QUD56" s="320" t="s">
        <v>23</v>
      </c>
      <c r="QUE56" s="320" t="s">
        <v>23</v>
      </c>
      <c r="QUF56" s="320" t="s">
        <v>23</v>
      </c>
      <c r="QUG56" s="320" t="s">
        <v>23</v>
      </c>
      <c r="QUH56" s="320" t="s">
        <v>23</v>
      </c>
      <c r="QUI56" s="320" t="s">
        <v>23</v>
      </c>
      <c r="QUJ56" s="320" t="s">
        <v>23</v>
      </c>
      <c r="QUK56" s="320" t="s">
        <v>23</v>
      </c>
      <c r="QUL56" s="320" t="s">
        <v>23</v>
      </c>
      <c r="QUM56" s="320" t="s">
        <v>23</v>
      </c>
      <c r="QUN56" s="320" t="s">
        <v>23</v>
      </c>
      <c r="QUO56" s="320" t="s">
        <v>23</v>
      </c>
      <c r="QUP56" s="320" t="s">
        <v>23</v>
      </c>
      <c r="QUQ56" s="320" t="s">
        <v>23</v>
      </c>
      <c r="QUR56" s="320" t="s">
        <v>23</v>
      </c>
      <c r="QUS56" s="320" t="s">
        <v>23</v>
      </c>
      <c r="QUT56" s="320" t="s">
        <v>23</v>
      </c>
      <c r="QUU56" s="320" t="s">
        <v>23</v>
      </c>
      <c r="QUV56" s="320" t="s">
        <v>23</v>
      </c>
      <c r="QUW56" s="320" t="s">
        <v>23</v>
      </c>
      <c r="QUX56" s="320" t="s">
        <v>23</v>
      </c>
      <c r="QUY56" s="320" t="s">
        <v>23</v>
      </c>
      <c r="QUZ56" s="320" t="s">
        <v>23</v>
      </c>
      <c r="QVA56" s="320" t="s">
        <v>23</v>
      </c>
      <c r="QVB56" s="320" t="s">
        <v>23</v>
      </c>
      <c r="QVC56" s="320" t="s">
        <v>23</v>
      </c>
      <c r="QVD56" s="320" t="s">
        <v>23</v>
      </c>
      <c r="QVE56" s="320" t="s">
        <v>23</v>
      </c>
      <c r="QVF56" s="320" t="s">
        <v>23</v>
      </c>
      <c r="QVG56" s="320" t="s">
        <v>23</v>
      </c>
      <c r="QVH56" s="320" t="s">
        <v>23</v>
      </c>
      <c r="QVI56" s="320" t="s">
        <v>23</v>
      </c>
      <c r="QVJ56" s="320" t="s">
        <v>23</v>
      </c>
      <c r="QVK56" s="320" t="s">
        <v>23</v>
      </c>
      <c r="QVL56" s="320" t="s">
        <v>23</v>
      </c>
      <c r="QVM56" s="320" t="s">
        <v>23</v>
      </c>
      <c r="QVN56" s="320" t="s">
        <v>23</v>
      </c>
      <c r="QVO56" s="320" t="s">
        <v>23</v>
      </c>
      <c r="QVP56" s="320" t="s">
        <v>23</v>
      </c>
      <c r="QVQ56" s="320" t="s">
        <v>23</v>
      </c>
      <c r="QVR56" s="320" t="s">
        <v>23</v>
      </c>
      <c r="QVS56" s="320" t="s">
        <v>23</v>
      </c>
      <c r="QVT56" s="320" t="s">
        <v>23</v>
      </c>
      <c r="QVU56" s="320" t="s">
        <v>23</v>
      </c>
      <c r="QVV56" s="320" t="s">
        <v>23</v>
      </c>
      <c r="QVW56" s="320" t="s">
        <v>23</v>
      </c>
      <c r="QVX56" s="320" t="s">
        <v>23</v>
      </c>
      <c r="QVY56" s="320" t="s">
        <v>23</v>
      </c>
      <c r="QVZ56" s="320" t="s">
        <v>23</v>
      </c>
      <c r="QWA56" s="320" t="s">
        <v>23</v>
      </c>
      <c r="QWB56" s="320" t="s">
        <v>23</v>
      </c>
      <c r="QWC56" s="320" t="s">
        <v>23</v>
      </c>
      <c r="QWD56" s="320" t="s">
        <v>23</v>
      </c>
      <c r="QWE56" s="320" t="s">
        <v>23</v>
      </c>
      <c r="QWF56" s="320" t="s">
        <v>23</v>
      </c>
      <c r="QWG56" s="320" t="s">
        <v>23</v>
      </c>
      <c r="QWH56" s="320" t="s">
        <v>23</v>
      </c>
      <c r="QWI56" s="320" t="s">
        <v>23</v>
      </c>
      <c r="QWJ56" s="320" t="s">
        <v>23</v>
      </c>
      <c r="QWK56" s="320" t="s">
        <v>23</v>
      </c>
      <c r="QWL56" s="320" t="s">
        <v>23</v>
      </c>
      <c r="QWM56" s="320" t="s">
        <v>23</v>
      </c>
      <c r="QWN56" s="320" t="s">
        <v>23</v>
      </c>
      <c r="QWO56" s="320" t="s">
        <v>23</v>
      </c>
      <c r="QWP56" s="320" t="s">
        <v>23</v>
      </c>
      <c r="QWQ56" s="320" t="s">
        <v>23</v>
      </c>
      <c r="QWR56" s="320" t="s">
        <v>23</v>
      </c>
      <c r="QWS56" s="320" t="s">
        <v>23</v>
      </c>
      <c r="QWT56" s="320" t="s">
        <v>23</v>
      </c>
      <c r="QWU56" s="320" t="s">
        <v>23</v>
      </c>
      <c r="QWV56" s="320" t="s">
        <v>23</v>
      </c>
      <c r="QWW56" s="320" t="s">
        <v>23</v>
      </c>
      <c r="QWX56" s="320" t="s">
        <v>23</v>
      </c>
      <c r="QWY56" s="320" t="s">
        <v>23</v>
      </c>
      <c r="QWZ56" s="320" t="s">
        <v>23</v>
      </c>
      <c r="QXA56" s="320" t="s">
        <v>23</v>
      </c>
      <c r="QXB56" s="320" t="s">
        <v>23</v>
      </c>
      <c r="QXC56" s="320" t="s">
        <v>23</v>
      </c>
      <c r="QXD56" s="320" t="s">
        <v>23</v>
      </c>
      <c r="QXE56" s="320" t="s">
        <v>23</v>
      </c>
      <c r="QXF56" s="320" t="s">
        <v>23</v>
      </c>
      <c r="QXG56" s="320" t="s">
        <v>23</v>
      </c>
      <c r="QXH56" s="320" t="s">
        <v>23</v>
      </c>
      <c r="QXI56" s="320" t="s">
        <v>23</v>
      </c>
      <c r="QXJ56" s="320" t="s">
        <v>23</v>
      </c>
      <c r="QXK56" s="320" t="s">
        <v>23</v>
      </c>
      <c r="QXL56" s="320" t="s">
        <v>23</v>
      </c>
      <c r="QXM56" s="320" t="s">
        <v>23</v>
      </c>
      <c r="QXN56" s="320" t="s">
        <v>23</v>
      </c>
      <c r="QXO56" s="320" t="s">
        <v>23</v>
      </c>
      <c r="QXP56" s="320" t="s">
        <v>23</v>
      </c>
      <c r="QXQ56" s="320" t="s">
        <v>23</v>
      </c>
      <c r="QXR56" s="320" t="s">
        <v>23</v>
      </c>
      <c r="QXS56" s="320" t="s">
        <v>23</v>
      </c>
      <c r="QXT56" s="320" t="s">
        <v>23</v>
      </c>
      <c r="QXU56" s="320" t="s">
        <v>23</v>
      </c>
      <c r="QXV56" s="320" t="s">
        <v>23</v>
      </c>
      <c r="QXW56" s="320" t="s">
        <v>23</v>
      </c>
      <c r="QXX56" s="320" t="s">
        <v>23</v>
      </c>
      <c r="QXY56" s="320" t="s">
        <v>23</v>
      </c>
      <c r="QXZ56" s="320" t="s">
        <v>23</v>
      </c>
      <c r="QYA56" s="320" t="s">
        <v>23</v>
      </c>
      <c r="QYB56" s="320" t="s">
        <v>23</v>
      </c>
      <c r="QYC56" s="320" t="s">
        <v>23</v>
      </c>
      <c r="QYD56" s="320" t="s">
        <v>23</v>
      </c>
      <c r="QYE56" s="320" t="s">
        <v>23</v>
      </c>
      <c r="QYF56" s="320" t="s">
        <v>23</v>
      </c>
      <c r="QYG56" s="320" t="s">
        <v>23</v>
      </c>
      <c r="QYH56" s="320" t="s">
        <v>23</v>
      </c>
      <c r="QYI56" s="320" t="s">
        <v>23</v>
      </c>
      <c r="QYJ56" s="320" t="s">
        <v>23</v>
      </c>
      <c r="QYK56" s="320" t="s">
        <v>23</v>
      </c>
      <c r="QYL56" s="320" t="s">
        <v>23</v>
      </c>
      <c r="QYM56" s="320" t="s">
        <v>23</v>
      </c>
      <c r="QYN56" s="320" t="s">
        <v>23</v>
      </c>
      <c r="QYO56" s="320" t="s">
        <v>23</v>
      </c>
      <c r="QYP56" s="320" t="s">
        <v>23</v>
      </c>
      <c r="QYQ56" s="320" t="s">
        <v>23</v>
      </c>
      <c r="QYR56" s="320" t="s">
        <v>23</v>
      </c>
      <c r="QYS56" s="320" t="s">
        <v>23</v>
      </c>
      <c r="QYT56" s="320" t="s">
        <v>23</v>
      </c>
      <c r="QYU56" s="320" t="s">
        <v>23</v>
      </c>
      <c r="QYV56" s="320" t="s">
        <v>23</v>
      </c>
      <c r="QYW56" s="320" t="s">
        <v>23</v>
      </c>
      <c r="QYX56" s="320" t="s">
        <v>23</v>
      </c>
      <c r="QYY56" s="320" t="s">
        <v>23</v>
      </c>
      <c r="QYZ56" s="320" t="s">
        <v>23</v>
      </c>
      <c r="QZA56" s="320" t="s">
        <v>23</v>
      </c>
      <c r="QZB56" s="320" t="s">
        <v>23</v>
      </c>
      <c r="QZC56" s="320" t="s">
        <v>23</v>
      </c>
      <c r="QZD56" s="320" t="s">
        <v>23</v>
      </c>
      <c r="QZE56" s="320" t="s">
        <v>23</v>
      </c>
      <c r="QZF56" s="320" t="s">
        <v>23</v>
      </c>
      <c r="QZG56" s="320" t="s">
        <v>23</v>
      </c>
      <c r="QZH56" s="320" t="s">
        <v>23</v>
      </c>
      <c r="QZI56" s="320" t="s">
        <v>23</v>
      </c>
      <c r="QZJ56" s="320" t="s">
        <v>23</v>
      </c>
      <c r="QZK56" s="320" t="s">
        <v>23</v>
      </c>
      <c r="QZL56" s="320" t="s">
        <v>23</v>
      </c>
      <c r="QZM56" s="320" t="s">
        <v>23</v>
      </c>
      <c r="QZN56" s="320" t="s">
        <v>23</v>
      </c>
      <c r="QZO56" s="320" t="s">
        <v>23</v>
      </c>
      <c r="QZP56" s="320" t="s">
        <v>23</v>
      </c>
      <c r="QZQ56" s="320" t="s">
        <v>23</v>
      </c>
      <c r="QZR56" s="320" t="s">
        <v>23</v>
      </c>
      <c r="QZS56" s="320" t="s">
        <v>23</v>
      </c>
      <c r="QZT56" s="320" t="s">
        <v>23</v>
      </c>
      <c r="QZU56" s="320" t="s">
        <v>23</v>
      </c>
      <c r="QZV56" s="320" t="s">
        <v>23</v>
      </c>
      <c r="QZW56" s="320" t="s">
        <v>23</v>
      </c>
      <c r="QZX56" s="320" t="s">
        <v>23</v>
      </c>
      <c r="QZY56" s="320" t="s">
        <v>23</v>
      </c>
      <c r="QZZ56" s="320" t="s">
        <v>23</v>
      </c>
      <c r="RAA56" s="320" t="s">
        <v>23</v>
      </c>
      <c r="RAB56" s="320" t="s">
        <v>23</v>
      </c>
      <c r="RAC56" s="320" t="s">
        <v>23</v>
      </c>
      <c r="RAD56" s="320" t="s">
        <v>23</v>
      </c>
      <c r="RAE56" s="320" t="s">
        <v>23</v>
      </c>
      <c r="RAF56" s="320" t="s">
        <v>23</v>
      </c>
      <c r="RAG56" s="320" t="s">
        <v>23</v>
      </c>
      <c r="RAH56" s="320" t="s">
        <v>23</v>
      </c>
      <c r="RAI56" s="320" t="s">
        <v>23</v>
      </c>
      <c r="RAJ56" s="320" t="s">
        <v>23</v>
      </c>
      <c r="RAK56" s="320" t="s">
        <v>23</v>
      </c>
      <c r="RAL56" s="320" t="s">
        <v>23</v>
      </c>
      <c r="RAM56" s="320" t="s">
        <v>23</v>
      </c>
      <c r="RAN56" s="320" t="s">
        <v>23</v>
      </c>
      <c r="RAO56" s="320" t="s">
        <v>23</v>
      </c>
      <c r="RAP56" s="320" t="s">
        <v>23</v>
      </c>
      <c r="RAQ56" s="320" t="s">
        <v>23</v>
      </c>
      <c r="RAR56" s="320" t="s">
        <v>23</v>
      </c>
      <c r="RAS56" s="320" t="s">
        <v>23</v>
      </c>
      <c r="RAT56" s="320" t="s">
        <v>23</v>
      </c>
      <c r="RAU56" s="320" t="s">
        <v>23</v>
      </c>
      <c r="RAV56" s="320" t="s">
        <v>23</v>
      </c>
      <c r="RAW56" s="320" t="s">
        <v>23</v>
      </c>
      <c r="RAX56" s="320" t="s">
        <v>23</v>
      </c>
      <c r="RAY56" s="320" t="s">
        <v>23</v>
      </c>
      <c r="RAZ56" s="320" t="s">
        <v>23</v>
      </c>
      <c r="RBA56" s="320" t="s">
        <v>23</v>
      </c>
      <c r="RBB56" s="320" t="s">
        <v>23</v>
      </c>
      <c r="RBC56" s="320" t="s">
        <v>23</v>
      </c>
      <c r="RBD56" s="320" t="s">
        <v>23</v>
      </c>
      <c r="RBE56" s="320" t="s">
        <v>23</v>
      </c>
      <c r="RBF56" s="320" t="s">
        <v>23</v>
      </c>
      <c r="RBG56" s="320" t="s">
        <v>23</v>
      </c>
      <c r="RBH56" s="320" t="s">
        <v>23</v>
      </c>
      <c r="RBI56" s="320" t="s">
        <v>23</v>
      </c>
      <c r="RBJ56" s="320" t="s">
        <v>23</v>
      </c>
      <c r="RBK56" s="320" t="s">
        <v>23</v>
      </c>
      <c r="RBL56" s="320" t="s">
        <v>23</v>
      </c>
      <c r="RBM56" s="320" t="s">
        <v>23</v>
      </c>
      <c r="RBN56" s="320" t="s">
        <v>23</v>
      </c>
      <c r="RBO56" s="320" t="s">
        <v>23</v>
      </c>
      <c r="RBP56" s="320" t="s">
        <v>23</v>
      </c>
      <c r="RBQ56" s="320" t="s">
        <v>23</v>
      </c>
      <c r="RBR56" s="320" t="s">
        <v>23</v>
      </c>
      <c r="RBS56" s="320" t="s">
        <v>23</v>
      </c>
      <c r="RBT56" s="320" t="s">
        <v>23</v>
      </c>
      <c r="RBU56" s="320" t="s">
        <v>23</v>
      </c>
      <c r="RBV56" s="320" t="s">
        <v>23</v>
      </c>
      <c r="RBW56" s="320" t="s">
        <v>23</v>
      </c>
      <c r="RBX56" s="320" t="s">
        <v>23</v>
      </c>
      <c r="RBY56" s="320" t="s">
        <v>23</v>
      </c>
      <c r="RBZ56" s="320" t="s">
        <v>23</v>
      </c>
      <c r="RCA56" s="320" t="s">
        <v>23</v>
      </c>
      <c r="RCB56" s="320" t="s">
        <v>23</v>
      </c>
      <c r="RCC56" s="320" t="s">
        <v>23</v>
      </c>
      <c r="RCD56" s="320" t="s">
        <v>23</v>
      </c>
      <c r="RCE56" s="320" t="s">
        <v>23</v>
      </c>
      <c r="RCF56" s="320" t="s">
        <v>23</v>
      </c>
      <c r="RCG56" s="320" t="s">
        <v>23</v>
      </c>
      <c r="RCH56" s="320" t="s">
        <v>23</v>
      </c>
      <c r="RCI56" s="320" t="s">
        <v>23</v>
      </c>
      <c r="RCJ56" s="320" t="s">
        <v>23</v>
      </c>
      <c r="RCK56" s="320" t="s">
        <v>23</v>
      </c>
      <c r="RCL56" s="320" t="s">
        <v>23</v>
      </c>
      <c r="RCM56" s="320" t="s">
        <v>23</v>
      </c>
      <c r="RCN56" s="320" t="s">
        <v>23</v>
      </c>
      <c r="RCO56" s="320" t="s">
        <v>23</v>
      </c>
      <c r="RCP56" s="320" t="s">
        <v>23</v>
      </c>
      <c r="RCQ56" s="320" t="s">
        <v>23</v>
      </c>
      <c r="RCR56" s="320" t="s">
        <v>23</v>
      </c>
      <c r="RCS56" s="320" t="s">
        <v>23</v>
      </c>
      <c r="RCT56" s="320" t="s">
        <v>23</v>
      </c>
      <c r="RCU56" s="320" t="s">
        <v>23</v>
      </c>
      <c r="RCV56" s="320" t="s">
        <v>23</v>
      </c>
      <c r="RCW56" s="320" t="s">
        <v>23</v>
      </c>
      <c r="RCX56" s="320" t="s">
        <v>23</v>
      </c>
      <c r="RCY56" s="320" t="s">
        <v>23</v>
      </c>
      <c r="RCZ56" s="320" t="s">
        <v>23</v>
      </c>
      <c r="RDA56" s="320" t="s">
        <v>23</v>
      </c>
      <c r="RDB56" s="320" t="s">
        <v>23</v>
      </c>
      <c r="RDC56" s="320" t="s">
        <v>23</v>
      </c>
      <c r="RDD56" s="320" t="s">
        <v>23</v>
      </c>
      <c r="RDE56" s="320" t="s">
        <v>23</v>
      </c>
      <c r="RDF56" s="320" t="s">
        <v>23</v>
      </c>
      <c r="RDG56" s="320" t="s">
        <v>23</v>
      </c>
      <c r="RDH56" s="320" t="s">
        <v>23</v>
      </c>
      <c r="RDI56" s="320" t="s">
        <v>23</v>
      </c>
      <c r="RDJ56" s="320" t="s">
        <v>23</v>
      </c>
      <c r="RDK56" s="320" t="s">
        <v>23</v>
      </c>
      <c r="RDL56" s="320" t="s">
        <v>23</v>
      </c>
      <c r="RDM56" s="320" t="s">
        <v>23</v>
      </c>
      <c r="RDN56" s="320" t="s">
        <v>23</v>
      </c>
      <c r="RDO56" s="320" t="s">
        <v>23</v>
      </c>
      <c r="RDP56" s="320" t="s">
        <v>23</v>
      </c>
      <c r="RDQ56" s="320" t="s">
        <v>23</v>
      </c>
      <c r="RDR56" s="320" t="s">
        <v>23</v>
      </c>
      <c r="RDS56" s="320" t="s">
        <v>23</v>
      </c>
      <c r="RDT56" s="320" t="s">
        <v>23</v>
      </c>
      <c r="RDU56" s="320" t="s">
        <v>23</v>
      </c>
      <c r="RDV56" s="320" t="s">
        <v>23</v>
      </c>
      <c r="RDW56" s="320" t="s">
        <v>23</v>
      </c>
      <c r="RDX56" s="320" t="s">
        <v>23</v>
      </c>
      <c r="RDY56" s="320" t="s">
        <v>23</v>
      </c>
      <c r="RDZ56" s="320" t="s">
        <v>23</v>
      </c>
      <c r="REA56" s="320" t="s">
        <v>23</v>
      </c>
      <c r="REB56" s="320" t="s">
        <v>23</v>
      </c>
      <c r="REC56" s="320" t="s">
        <v>23</v>
      </c>
      <c r="RED56" s="320" t="s">
        <v>23</v>
      </c>
      <c r="REE56" s="320" t="s">
        <v>23</v>
      </c>
      <c r="REF56" s="320" t="s">
        <v>23</v>
      </c>
      <c r="REG56" s="320" t="s">
        <v>23</v>
      </c>
      <c r="REH56" s="320" t="s">
        <v>23</v>
      </c>
      <c r="REI56" s="320" t="s">
        <v>23</v>
      </c>
      <c r="REJ56" s="320" t="s">
        <v>23</v>
      </c>
      <c r="REK56" s="320" t="s">
        <v>23</v>
      </c>
      <c r="REL56" s="320" t="s">
        <v>23</v>
      </c>
      <c r="REM56" s="320" t="s">
        <v>23</v>
      </c>
      <c r="REN56" s="320" t="s">
        <v>23</v>
      </c>
      <c r="REO56" s="320" t="s">
        <v>23</v>
      </c>
      <c r="REP56" s="320" t="s">
        <v>23</v>
      </c>
      <c r="REQ56" s="320" t="s">
        <v>23</v>
      </c>
      <c r="RER56" s="320" t="s">
        <v>23</v>
      </c>
      <c r="RES56" s="320" t="s">
        <v>23</v>
      </c>
      <c r="RET56" s="320" t="s">
        <v>23</v>
      </c>
      <c r="REU56" s="320" t="s">
        <v>23</v>
      </c>
      <c r="REV56" s="320" t="s">
        <v>23</v>
      </c>
      <c r="REW56" s="320" t="s">
        <v>23</v>
      </c>
      <c r="REX56" s="320" t="s">
        <v>23</v>
      </c>
      <c r="REY56" s="320" t="s">
        <v>23</v>
      </c>
      <c r="REZ56" s="320" t="s">
        <v>23</v>
      </c>
      <c r="RFA56" s="320" t="s">
        <v>23</v>
      </c>
      <c r="RFB56" s="320" t="s">
        <v>23</v>
      </c>
      <c r="RFC56" s="320" t="s">
        <v>23</v>
      </c>
      <c r="RFD56" s="320" t="s">
        <v>23</v>
      </c>
      <c r="RFE56" s="320" t="s">
        <v>23</v>
      </c>
      <c r="RFF56" s="320" t="s">
        <v>23</v>
      </c>
      <c r="RFG56" s="320" t="s">
        <v>23</v>
      </c>
      <c r="RFH56" s="320" t="s">
        <v>23</v>
      </c>
      <c r="RFI56" s="320" t="s">
        <v>23</v>
      </c>
      <c r="RFJ56" s="320" t="s">
        <v>23</v>
      </c>
      <c r="RFK56" s="320" t="s">
        <v>23</v>
      </c>
      <c r="RFL56" s="320" t="s">
        <v>23</v>
      </c>
      <c r="RFM56" s="320" t="s">
        <v>23</v>
      </c>
      <c r="RFN56" s="320" t="s">
        <v>23</v>
      </c>
      <c r="RFO56" s="320" t="s">
        <v>23</v>
      </c>
      <c r="RFP56" s="320" t="s">
        <v>23</v>
      </c>
      <c r="RFQ56" s="320" t="s">
        <v>23</v>
      </c>
      <c r="RFR56" s="320" t="s">
        <v>23</v>
      </c>
      <c r="RFS56" s="320" t="s">
        <v>23</v>
      </c>
      <c r="RFT56" s="320" t="s">
        <v>23</v>
      </c>
      <c r="RFU56" s="320" t="s">
        <v>23</v>
      </c>
      <c r="RFV56" s="320" t="s">
        <v>23</v>
      </c>
      <c r="RFW56" s="320" t="s">
        <v>23</v>
      </c>
      <c r="RFX56" s="320" t="s">
        <v>23</v>
      </c>
      <c r="RFY56" s="320" t="s">
        <v>23</v>
      </c>
      <c r="RFZ56" s="320" t="s">
        <v>23</v>
      </c>
      <c r="RGA56" s="320" t="s">
        <v>23</v>
      </c>
      <c r="RGB56" s="320" t="s">
        <v>23</v>
      </c>
      <c r="RGC56" s="320" t="s">
        <v>23</v>
      </c>
      <c r="RGD56" s="320" t="s">
        <v>23</v>
      </c>
      <c r="RGE56" s="320" t="s">
        <v>23</v>
      </c>
      <c r="RGF56" s="320" t="s">
        <v>23</v>
      </c>
      <c r="RGG56" s="320" t="s">
        <v>23</v>
      </c>
      <c r="RGH56" s="320" t="s">
        <v>23</v>
      </c>
      <c r="RGI56" s="320" t="s">
        <v>23</v>
      </c>
      <c r="RGJ56" s="320" t="s">
        <v>23</v>
      </c>
      <c r="RGK56" s="320" t="s">
        <v>23</v>
      </c>
      <c r="RGL56" s="320" t="s">
        <v>23</v>
      </c>
      <c r="RGM56" s="320" t="s">
        <v>23</v>
      </c>
      <c r="RGN56" s="320" t="s">
        <v>23</v>
      </c>
      <c r="RGO56" s="320" t="s">
        <v>23</v>
      </c>
      <c r="RGP56" s="320" t="s">
        <v>23</v>
      </c>
      <c r="RGQ56" s="320" t="s">
        <v>23</v>
      </c>
      <c r="RGR56" s="320" t="s">
        <v>23</v>
      </c>
      <c r="RGS56" s="320" t="s">
        <v>23</v>
      </c>
      <c r="RGT56" s="320" t="s">
        <v>23</v>
      </c>
      <c r="RGU56" s="320" t="s">
        <v>23</v>
      </c>
      <c r="RGV56" s="320" t="s">
        <v>23</v>
      </c>
      <c r="RGW56" s="320" t="s">
        <v>23</v>
      </c>
      <c r="RGX56" s="320" t="s">
        <v>23</v>
      </c>
      <c r="RGY56" s="320" t="s">
        <v>23</v>
      </c>
      <c r="RGZ56" s="320" t="s">
        <v>23</v>
      </c>
      <c r="RHA56" s="320" t="s">
        <v>23</v>
      </c>
      <c r="RHB56" s="320" t="s">
        <v>23</v>
      </c>
      <c r="RHC56" s="320" t="s">
        <v>23</v>
      </c>
      <c r="RHD56" s="320" t="s">
        <v>23</v>
      </c>
      <c r="RHE56" s="320" t="s">
        <v>23</v>
      </c>
      <c r="RHF56" s="320" t="s">
        <v>23</v>
      </c>
      <c r="RHG56" s="320" t="s">
        <v>23</v>
      </c>
      <c r="RHH56" s="320" t="s">
        <v>23</v>
      </c>
      <c r="RHI56" s="320" t="s">
        <v>23</v>
      </c>
      <c r="RHJ56" s="320" t="s">
        <v>23</v>
      </c>
      <c r="RHK56" s="320" t="s">
        <v>23</v>
      </c>
      <c r="RHL56" s="320" t="s">
        <v>23</v>
      </c>
      <c r="RHM56" s="320" t="s">
        <v>23</v>
      </c>
      <c r="RHN56" s="320" t="s">
        <v>23</v>
      </c>
      <c r="RHO56" s="320" t="s">
        <v>23</v>
      </c>
      <c r="RHP56" s="320" t="s">
        <v>23</v>
      </c>
      <c r="RHQ56" s="320" t="s">
        <v>23</v>
      </c>
      <c r="RHR56" s="320" t="s">
        <v>23</v>
      </c>
      <c r="RHS56" s="320" t="s">
        <v>23</v>
      </c>
      <c r="RHT56" s="320" t="s">
        <v>23</v>
      </c>
      <c r="RHU56" s="320" t="s">
        <v>23</v>
      </c>
      <c r="RHV56" s="320" t="s">
        <v>23</v>
      </c>
      <c r="RHW56" s="320" t="s">
        <v>23</v>
      </c>
      <c r="RHX56" s="320" t="s">
        <v>23</v>
      </c>
      <c r="RHY56" s="320" t="s">
        <v>23</v>
      </c>
      <c r="RHZ56" s="320" t="s">
        <v>23</v>
      </c>
      <c r="RIA56" s="320" t="s">
        <v>23</v>
      </c>
      <c r="RIB56" s="320" t="s">
        <v>23</v>
      </c>
      <c r="RIC56" s="320" t="s">
        <v>23</v>
      </c>
      <c r="RID56" s="320" t="s">
        <v>23</v>
      </c>
      <c r="RIE56" s="320" t="s">
        <v>23</v>
      </c>
      <c r="RIF56" s="320" t="s">
        <v>23</v>
      </c>
      <c r="RIG56" s="320" t="s">
        <v>23</v>
      </c>
      <c r="RIH56" s="320" t="s">
        <v>23</v>
      </c>
      <c r="RII56" s="320" t="s">
        <v>23</v>
      </c>
      <c r="RIJ56" s="320" t="s">
        <v>23</v>
      </c>
      <c r="RIK56" s="320" t="s">
        <v>23</v>
      </c>
      <c r="RIL56" s="320" t="s">
        <v>23</v>
      </c>
      <c r="RIM56" s="320" t="s">
        <v>23</v>
      </c>
      <c r="RIN56" s="320" t="s">
        <v>23</v>
      </c>
      <c r="RIO56" s="320" t="s">
        <v>23</v>
      </c>
      <c r="RIP56" s="320" t="s">
        <v>23</v>
      </c>
      <c r="RIQ56" s="320" t="s">
        <v>23</v>
      </c>
      <c r="RIR56" s="320" t="s">
        <v>23</v>
      </c>
      <c r="RIS56" s="320" t="s">
        <v>23</v>
      </c>
      <c r="RIT56" s="320" t="s">
        <v>23</v>
      </c>
      <c r="RIU56" s="320" t="s">
        <v>23</v>
      </c>
      <c r="RIV56" s="320" t="s">
        <v>23</v>
      </c>
      <c r="RIW56" s="320" t="s">
        <v>23</v>
      </c>
      <c r="RIX56" s="320" t="s">
        <v>23</v>
      </c>
      <c r="RIY56" s="320" t="s">
        <v>23</v>
      </c>
      <c r="RIZ56" s="320" t="s">
        <v>23</v>
      </c>
      <c r="RJA56" s="320" t="s">
        <v>23</v>
      </c>
      <c r="RJB56" s="320" t="s">
        <v>23</v>
      </c>
      <c r="RJC56" s="320" t="s">
        <v>23</v>
      </c>
      <c r="RJD56" s="320" t="s">
        <v>23</v>
      </c>
      <c r="RJE56" s="320" t="s">
        <v>23</v>
      </c>
      <c r="RJF56" s="320" t="s">
        <v>23</v>
      </c>
      <c r="RJG56" s="320" t="s">
        <v>23</v>
      </c>
      <c r="RJH56" s="320" t="s">
        <v>23</v>
      </c>
      <c r="RJI56" s="320" t="s">
        <v>23</v>
      </c>
      <c r="RJJ56" s="320" t="s">
        <v>23</v>
      </c>
      <c r="RJK56" s="320" t="s">
        <v>23</v>
      </c>
      <c r="RJL56" s="320" t="s">
        <v>23</v>
      </c>
      <c r="RJM56" s="320" t="s">
        <v>23</v>
      </c>
      <c r="RJN56" s="320" t="s">
        <v>23</v>
      </c>
      <c r="RJO56" s="320" t="s">
        <v>23</v>
      </c>
      <c r="RJP56" s="320" t="s">
        <v>23</v>
      </c>
      <c r="RJQ56" s="320" t="s">
        <v>23</v>
      </c>
      <c r="RJR56" s="320" t="s">
        <v>23</v>
      </c>
      <c r="RJS56" s="320" t="s">
        <v>23</v>
      </c>
      <c r="RJT56" s="320" t="s">
        <v>23</v>
      </c>
      <c r="RJU56" s="320" t="s">
        <v>23</v>
      </c>
      <c r="RJV56" s="320" t="s">
        <v>23</v>
      </c>
      <c r="RJW56" s="320" t="s">
        <v>23</v>
      </c>
      <c r="RJX56" s="320" t="s">
        <v>23</v>
      </c>
      <c r="RJY56" s="320" t="s">
        <v>23</v>
      </c>
      <c r="RJZ56" s="320" t="s">
        <v>23</v>
      </c>
      <c r="RKA56" s="320" t="s">
        <v>23</v>
      </c>
      <c r="RKB56" s="320" t="s">
        <v>23</v>
      </c>
      <c r="RKC56" s="320" t="s">
        <v>23</v>
      </c>
      <c r="RKD56" s="320" t="s">
        <v>23</v>
      </c>
      <c r="RKE56" s="320" t="s">
        <v>23</v>
      </c>
      <c r="RKF56" s="320" t="s">
        <v>23</v>
      </c>
      <c r="RKG56" s="320" t="s">
        <v>23</v>
      </c>
      <c r="RKH56" s="320" t="s">
        <v>23</v>
      </c>
      <c r="RKI56" s="320" t="s">
        <v>23</v>
      </c>
      <c r="RKJ56" s="320" t="s">
        <v>23</v>
      </c>
      <c r="RKK56" s="320" t="s">
        <v>23</v>
      </c>
      <c r="RKL56" s="320" t="s">
        <v>23</v>
      </c>
      <c r="RKM56" s="320" t="s">
        <v>23</v>
      </c>
      <c r="RKN56" s="320" t="s">
        <v>23</v>
      </c>
      <c r="RKO56" s="320" t="s">
        <v>23</v>
      </c>
      <c r="RKP56" s="320" t="s">
        <v>23</v>
      </c>
      <c r="RKQ56" s="320" t="s">
        <v>23</v>
      </c>
      <c r="RKR56" s="320" t="s">
        <v>23</v>
      </c>
      <c r="RKS56" s="320" t="s">
        <v>23</v>
      </c>
      <c r="RKT56" s="320" t="s">
        <v>23</v>
      </c>
      <c r="RKU56" s="320" t="s">
        <v>23</v>
      </c>
      <c r="RKV56" s="320" t="s">
        <v>23</v>
      </c>
      <c r="RKW56" s="320" t="s">
        <v>23</v>
      </c>
      <c r="RKX56" s="320" t="s">
        <v>23</v>
      </c>
      <c r="RKY56" s="320" t="s">
        <v>23</v>
      </c>
      <c r="RKZ56" s="320" t="s">
        <v>23</v>
      </c>
      <c r="RLA56" s="320" t="s">
        <v>23</v>
      </c>
      <c r="RLB56" s="320" t="s">
        <v>23</v>
      </c>
      <c r="RLC56" s="320" t="s">
        <v>23</v>
      </c>
      <c r="RLD56" s="320" t="s">
        <v>23</v>
      </c>
      <c r="RLE56" s="320" t="s">
        <v>23</v>
      </c>
      <c r="RLF56" s="320" t="s">
        <v>23</v>
      </c>
      <c r="RLG56" s="320" t="s">
        <v>23</v>
      </c>
      <c r="RLH56" s="320" t="s">
        <v>23</v>
      </c>
      <c r="RLI56" s="320" t="s">
        <v>23</v>
      </c>
      <c r="RLJ56" s="320" t="s">
        <v>23</v>
      </c>
      <c r="RLK56" s="320" t="s">
        <v>23</v>
      </c>
      <c r="RLL56" s="320" t="s">
        <v>23</v>
      </c>
      <c r="RLM56" s="320" t="s">
        <v>23</v>
      </c>
      <c r="RLN56" s="320" t="s">
        <v>23</v>
      </c>
      <c r="RLO56" s="320" t="s">
        <v>23</v>
      </c>
      <c r="RLP56" s="320" t="s">
        <v>23</v>
      </c>
      <c r="RLQ56" s="320" t="s">
        <v>23</v>
      </c>
      <c r="RLR56" s="320" t="s">
        <v>23</v>
      </c>
      <c r="RLS56" s="320" t="s">
        <v>23</v>
      </c>
      <c r="RLT56" s="320" t="s">
        <v>23</v>
      </c>
      <c r="RLU56" s="320" t="s">
        <v>23</v>
      </c>
      <c r="RLV56" s="320" t="s">
        <v>23</v>
      </c>
      <c r="RLW56" s="320" t="s">
        <v>23</v>
      </c>
      <c r="RLX56" s="320" t="s">
        <v>23</v>
      </c>
      <c r="RLY56" s="320" t="s">
        <v>23</v>
      </c>
      <c r="RLZ56" s="320" t="s">
        <v>23</v>
      </c>
      <c r="RMA56" s="320" t="s">
        <v>23</v>
      </c>
      <c r="RMB56" s="320" t="s">
        <v>23</v>
      </c>
      <c r="RMC56" s="320" t="s">
        <v>23</v>
      </c>
      <c r="RMD56" s="320" t="s">
        <v>23</v>
      </c>
      <c r="RME56" s="320" t="s">
        <v>23</v>
      </c>
      <c r="RMF56" s="320" t="s">
        <v>23</v>
      </c>
      <c r="RMG56" s="320" t="s">
        <v>23</v>
      </c>
      <c r="RMH56" s="320" t="s">
        <v>23</v>
      </c>
      <c r="RMI56" s="320" t="s">
        <v>23</v>
      </c>
      <c r="RMJ56" s="320" t="s">
        <v>23</v>
      </c>
      <c r="RMK56" s="320" t="s">
        <v>23</v>
      </c>
      <c r="RML56" s="320" t="s">
        <v>23</v>
      </c>
      <c r="RMM56" s="320" t="s">
        <v>23</v>
      </c>
      <c r="RMN56" s="320" t="s">
        <v>23</v>
      </c>
      <c r="RMO56" s="320" t="s">
        <v>23</v>
      </c>
      <c r="RMP56" s="320" t="s">
        <v>23</v>
      </c>
      <c r="RMQ56" s="320" t="s">
        <v>23</v>
      </c>
      <c r="RMR56" s="320" t="s">
        <v>23</v>
      </c>
      <c r="RMS56" s="320" t="s">
        <v>23</v>
      </c>
      <c r="RMT56" s="320" t="s">
        <v>23</v>
      </c>
      <c r="RMU56" s="320" t="s">
        <v>23</v>
      </c>
      <c r="RMV56" s="320" t="s">
        <v>23</v>
      </c>
      <c r="RMW56" s="320" t="s">
        <v>23</v>
      </c>
      <c r="RMX56" s="320" t="s">
        <v>23</v>
      </c>
      <c r="RMY56" s="320" t="s">
        <v>23</v>
      </c>
      <c r="RMZ56" s="320" t="s">
        <v>23</v>
      </c>
      <c r="RNA56" s="320" t="s">
        <v>23</v>
      </c>
      <c r="RNB56" s="320" t="s">
        <v>23</v>
      </c>
      <c r="RNC56" s="320" t="s">
        <v>23</v>
      </c>
      <c r="RND56" s="320" t="s">
        <v>23</v>
      </c>
      <c r="RNE56" s="320" t="s">
        <v>23</v>
      </c>
      <c r="RNF56" s="320" t="s">
        <v>23</v>
      </c>
      <c r="RNG56" s="320" t="s">
        <v>23</v>
      </c>
      <c r="RNH56" s="320" t="s">
        <v>23</v>
      </c>
      <c r="RNI56" s="320" t="s">
        <v>23</v>
      </c>
      <c r="RNJ56" s="320" t="s">
        <v>23</v>
      </c>
      <c r="RNK56" s="320" t="s">
        <v>23</v>
      </c>
      <c r="RNL56" s="320" t="s">
        <v>23</v>
      </c>
      <c r="RNM56" s="320" t="s">
        <v>23</v>
      </c>
      <c r="RNN56" s="320" t="s">
        <v>23</v>
      </c>
      <c r="RNO56" s="320" t="s">
        <v>23</v>
      </c>
      <c r="RNP56" s="320" t="s">
        <v>23</v>
      </c>
      <c r="RNQ56" s="320" t="s">
        <v>23</v>
      </c>
      <c r="RNR56" s="320" t="s">
        <v>23</v>
      </c>
      <c r="RNS56" s="320" t="s">
        <v>23</v>
      </c>
      <c r="RNT56" s="320" t="s">
        <v>23</v>
      </c>
      <c r="RNU56" s="320" t="s">
        <v>23</v>
      </c>
      <c r="RNV56" s="320" t="s">
        <v>23</v>
      </c>
      <c r="RNW56" s="320" t="s">
        <v>23</v>
      </c>
      <c r="RNX56" s="320" t="s">
        <v>23</v>
      </c>
      <c r="RNY56" s="320" t="s">
        <v>23</v>
      </c>
      <c r="RNZ56" s="320" t="s">
        <v>23</v>
      </c>
      <c r="ROA56" s="320" t="s">
        <v>23</v>
      </c>
      <c r="ROB56" s="320" t="s">
        <v>23</v>
      </c>
      <c r="ROC56" s="320" t="s">
        <v>23</v>
      </c>
      <c r="ROD56" s="320" t="s">
        <v>23</v>
      </c>
      <c r="ROE56" s="320" t="s">
        <v>23</v>
      </c>
      <c r="ROF56" s="320" t="s">
        <v>23</v>
      </c>
      <c r="ROG56" s="320" t="s">
        <v>23</v>
      </c>
      <c r="ROH56" s="320" t="s">
        <v>23</v>
      </c>
      <c r="ROI56" s="320" t="s">
        <v>23</v>
      </c>
      <c r="ROJ56" s="320" t="s">
        <v>23</v>
      </c>
      <c r="ROK56" s="320" t="s">
        <v>23</v>
      </c>
      <c r="ROL56" s="320" t="s">
        <v>23</v>
      </c>
      <c r="ROM56" s="320" t="s">
        <v>23</v>
      </c>
      <c r="RON56" s="320" t="s">
        <v>23</v>
      </c>
      <c r="ROO56" s="320" t="s">
        <v>23</v>
      </c>
      <c r="ROP56" s="320" t="s">
        <v>23</v>
      </c>
      <c r="ROQ56" s="320" t="s">
        <v>23</v>
      </c>
      <c r="ROR56" s="320" t="s">
        <v>23</v>
      </c>
      <c r="ROS56" s="320" t="s">
        <v>23</v>
      </c>
      <c r="ROT56" s="320" t="s">
        <v>23</v>
      </c>
      <c r="ROU56" s="320" t="s">
        <v>23</v>
      </c>
      <c r="ROV56" s="320" t="s">
        <v>23</v>
      </c>
      <c r="ROW56" s="320" t="s">
        <v>23</v>
      </c>
      <c r="ROX56" s="320" t="s">
        <v>23</v>
      </c>
      <c r="ROY56" s="320" t="s">
        <v>23</v>
      </c>
      <c r="ROZ56" s="320" t="s">
        <v>23</v>
      </c>
      <c r="RPA56" s="320" t="s">
        <v>23</v>
      </c>
      <c r="RPB56" s="320" t="s">
        <v>23</v>
      </c>
      <c r="RPC56" s="320" t="s">
        <v>23</v>
      </c>
      <c r="RPD56" s="320" t="s">
        <v>23</v>
      </c>
      <c r="RPE56" s="320" t="s">
        <v>23</v>
      </c>
      <c r="RPF56" s="320" t="s">
        <v>23</v>
      </c>
      <c r="RPG56" s="320" t="s">
        <v>23</v>
      </c>
      <c r="RPH56" s="320" t="s">
        <v>23</v>
      </c>
      <c r="RPI56" s="320" t="s">
        <v>23</v>
      </c>
      <c r="RPJ56" s="320" t="s">
        <v>23</v>
      </c>
      <c r="RPK56" s="320" t="s">
        <v>23</v>
      </c>
      <c r="RPL56" s="320" t="s">
        <v>23</v>
      </c>
      <c r="RPM56" s="320" t="s">
        <v>23</v>
      </c>
      <c r="RPN56" s="320" t="s">
        <v>23</v>
      </c>
      <c r="RPO56" s="320" t="s">
        <v>23</v>
      </c>
      <c r="RPP56" s="320" t="s">
        <v>23</v>
      </c>
      <c r="RPQ56" s="320" t="s">
        <v>23</v>
      </c>
      <c r="RPR56" s="320" t="s">
        <v>23</v>
      </c>
      <c r="RPS56" s="320" t="s">
        <v>23</v>
      </c>
      <c r="RPT56" s="320" t="s">
        <v>23</v>
      </c>
      <c r="RPU56" s="320" t="s">
        <v>23</v>
      </c>
      <c r="RPV56" s="320" t="s">
        <v>23</v>
      </c>
      <c r="RPW56" s="320" t="s">
        <v>23</v>
      </c>
      <c r="RPX56" s="320" t="s">
        <v>23</v>
      </c>
      <c r="RPY56" s="320" t="s">
        <v>23</v>
      </c>
      <c r="RPZ56" s="320" t="s">
        <v>23</v>
      </c>
      <c r="RQA56" s="320" t="s">
        <v>23</v>
      </c>
      <c r="RQB56" s="320" t="s">
        <v>23</v>
      </c>
      <c r="RQC56" s="320" t="s">
        <v>23</v>
      </c>
      <c r="RQD56" s="320" t="s">
        <v>23</v>
      </c>
      <c r="RQE56" s="320" t="s">
        <v>23</v>
      </c>
      <c r="RQF56" s="320" t="s">
        <v>23</v>
      </c>
      <c r="RQG56" s="320" t="s">
        <v>23</v>
      </c>
      <c r="RQH56" s="320" t="s">
        <v>23</v>
      </c>
      <c r="RQI56" s="320" t="s">
        <v>23</v>
      </c>
      <c r="RQJ56" s="320" t="s">
        <v>23</v>
      </c>
      <c r="RQK56" s="320" t="s">
        <v>23</v>
      </c>
      <c r="RQL56" s="320" t="s">
        <v>23</v>
      </c>
      <c r="RQM56" s="320" t="s">
        <v>23</v>
      </c>
      <c r="RQN56" s="320" t="s">
        <v>23</v>
      </c>
      <c r="RQO56" s="320" t="s">
        <v>23</v>
      </c>
      <c r="RQP56" s="320" t="s">
        <v>23</v>
      </c>
      <c r="RQQ56" s="320" t="s">
        <v>23</v>
      </c>
      <c r="RQR56" s="320" t="s">
        <v>23</v>
      </c>
      <c r="RQS56" s="320" t="s">
        <v>23</v>
      </c>
      <c r="RQT56" s="320" t="s">
        <v>23</v>
      </c>
      <c r="RQU56" s="320" t="s">
        <v>23</v>
      </c>
      <c r="RQV56" s="320" t="s">
        <v>23</v>
      </c>
      <c r="RQW56" s="320" t="s">
        <v>23</v>
      </c>
      <c r="RQX56" s="320" t="s">
        <v>23</v>
      </c>
      <c r="RQY56" s="320" t="s">
        <v>23</v>
      </c>
      <c r="RQZ56" s="320" t="s">
        <v>23</v>
      </c>
      <c r="RRA56" s="320" t="s">
        <v>23</v>
      </c>
      <c r="RRB56" s="320" t="s">
        <v>23</v>
      </c>
      <c r="RRC56" s="320" t="s">
        <v>23</v>
      </c>
      <c r="RRD56" s="320" t="s">
        <v>23</v>
      </c>
      <c r="RRE56" s="320" t="s">
        <v>23</v>
      </c>
      <c r="RRF56" s="320" t="s">
        <v>23</v>
      </c>
      <c r="RRG56" s="320" t="s">
        <v>23</v>
      </c>
      <c r="RRH56" s="320" t="s">
        <v>23</v>
      </c>
      <c r="RRI56" s="320" t="s">
        <v>23</v>
      </c>
      <c r="RRJ56" s="320" t="s">
        <v>23</v>
      </c>
      <c r="RRK56" s="320" t="s">
        <v>23</v>
      </c>
      <c r="RRL56" s="320" t="s">
        <v>23</v>
      </c>
      <c r="RRM56" s="320" t="s">
        <v>23</v>
      </c>
      <c r="RRN56" s="320" t="s">
        <v>23</v>
      </c>
      <c r="RRO56" s="320" t="s">
        <v>23</v>
      </c>
      <c r="RRP56" s="320" t="s">
        <v>23</v>
      </c>
      <c r="RRQ56" s="320" t="s">
        <v>23</v>
      </c>
      <c r="RRR56" s="320" t="s">
        <v>23</v>
      </c>
      <c r="RRS56" s="320" t="s">
        <v>23</v>
      </c>
      <c r="RRT56" s="320" t="s">
        <v>23</v>
      </c>
      <c r="RRU56" s="320" t="s">
        <v>23</v>
      </c>
      <c r="RRV56" s="320" t="s">
        <v>23</v>
      </c>
      <c r="RRW56" s="320" t="s">
        <v>23</v>
      </c>
      <c r="RRX56" s="320" t="s">
        <v>23</v>
      </c>
      <c r="RRY56" s="320" t="s">
        <v>23</v>
      </c>
      <c r="RRZ56" s="320" t="s">
        <v>23</v>
      </c>
      <c r="RSA56" s="320" t="s">
        <v>23</v>
      </c>
      <c r="RSB56" s="320" t="s">
        <v>23</v>
      </c>
      <c r="RSC56" s="320" t="s">
        <v>23</v>
      </c>
      <c r="RSD56" s="320" t="s">
        <v>23</v>
      </c>
      <c r="RSE56" s="320" t="s">
        <v>23</v>
      </c>
      <c r="RSF56" s="320" t="s">
        <v>23</v>
      </c>
      <c r="RSG56" s="320" t="s">
        <v>23</v>
      </c>
      <c r="RSH56" s="320" t="s">
        <v>23</v>
      </c>
      <c r="RSI56" s="320" t="s">
        <v>23</v>
      </c>
      <c r="RSJ56" s="320" t="s">
        <v>23</v>
      </c>
      <c r="RSK56" s="320" t="s">
        <v>23</v>
      </c>
      <c r="RSL56" s="320" t="s">
        <v>23</v>
      </c>
      <c r="RSM56" s="320" t="s">
        <v>23</v>
      </c>
      <c r="RSN56" s="320" t="s">
        <v>23</v>
      </c>
      <c r="RSO56" s="320" t="s">
        <v>23</v>
      </c>
      <c r="RSP56" s="320" t="s">
        <v>23</v>
      </c>
      <c r="RSQ56" s="320" t="s">
        <v>23</v>
      </c>
      <c r="RSR56" s="320" t="s">
        <v>23</v>
      </c>
      <c r="RSS56" s="320" t="s">
        <v>23</v>
      </c>
      <c r="RST56" s="320" t="s">
        <v>23</v>
      </c>
      <c r="RSU56" s="320" t="s">
        <v>23</v>
      </c>
      <c r="RSV56" s="320" t="s">
        <v>23</v>
      </c>
      <c r="RSW56" s="320" t="s">
        <v>23</v>
      </c>
      <c r="RSX56" s="320" t="s">
        <v>23</v>
      </c>
      <c r="RSY56" s="320" t="s">
        <v>23</v>
      </c>
      <c r="RSZ56" s="320" t="s">
        <v>23</v>
      </c>
      <c r="RTA56" s="320" t="s">
        <v>23</v>
      </c>
      <c r="RTB56" s="320" t="s">
        <v>23</v>
      </c>
      <c r="RTC56" s="320" t="s">
        <v>23</v>
      </c>
      <c r="RTD56" s="320" t="s">
        <v>23</v>
      </c>
      <c r="RTE56" s="320" t="s">
        <v>23</v>
      </c>
      <c r="RTF56" s="320" t="s">
        <v>23</v>
      </c>
      <c r="RTG56" s="320" t="s">
        <v>23</v>
      </c>
      <c r="RTH56" s="320" t="s">
        <v>23</v>
      </c>
      <c r="RTI56" s="320" t="s">
        <v>23</v>
      </c>
      <c r="RTJ56" s="320" t="s">
        <v>23</v>
      </c>
      <c r="RTK56" s="320" t="s">
        <v>23</v>
      </c>
      <c r="RTL56" s="320" t="s">
        <v>23</v>
      </c>
      <c r="RTM56" s="320" t="s">
        <v>23</v>
      </c>
      <c r="RTN56" s="320" t="s">
        <v>23</v>
      </c>
      <c r="RTO56" s="320" t="s">
        <v>23</v>
      </c>
      <c r="RTP56" s="320" t="s">
        <v>23</v>
      </c>
      <c r="RTQ56" s="320" t="s">
        <v>23</v>
      </c>
      <c r="RTR56" s="320" t="s">
        <v>23</v>
      </c>
      <c r="RTS56" s="320" t="s">
        <v>23</v>
      </c>
      <c r="RTT56" s="320" t="s">
        <v>23</v>
      </c>
      <c r="RTU56" s="320" t="s">
        <v>23</v>
      </c>
      <c r="RTV56" s="320" t="s">
        <v>23</v>
      </c>
      <c r="RTW56" s="320" t="s">
        <v>23</v>
      </c>
      <c r="RTX56" s="320" t="s">
        <v>23</v>
      </c>
      <c r="RTY56" s="320" t="s">
        <v>23</v>
      </c>
      <c r="RTZ56" s="320" t="s">
        <v>23</v>
      </c>
      <c r="RUA56" s="320" t="s">
        <v>23</v>
      </c>
      <c r="RUB56" s="320" t="s">
        <v>23</v>
      </c>
      <c r="RUC56" s="320" t="s">
        <v>23</v>
      </c>
      <c r="RUD56" s="320" t="s">
        <v>23</v>
      </c>
      <c r="RUE56" s="320" t="s">
        <v>23</v>
      </c>
      <c r="RUF56" s="320" t="s">
        <v>23</v>
      </c>
      <c r="RUG56" s="320" t="s">
        <v>23</v>
      </c>
      <c r="RUH56" s="320" t="s">
        <v>23</v>
      </c>
      <c r="RUI56" s="320" t="s">
        <v>23</v>
      </c>
      <c r="RUJ56" s="320" t="s">
        <v>23</v>
      </c>
      <c r="RUK56" s="320" t="s">
        <v>23</v>
      </c>
      <c r="RUL56" s="320" t="s">
        <v>23</v>
      </c>
      <c r="RUM56" s="320" t="s">
        <v>23</v>
      </c>
      <c r="RUN56" s="320" t="s">
        <v>23</v>
      </c>
      <c r="RUO56" s="320" t="s">
        <v>23</v>
      </c>
      <c r="RUP56" s="320" t="s">
        <v>23</v>
      </c>
      <c r="RUQ56" s="320" t="s">
        <v>23</v>
      </c>
      <c r="RUR56" s="320" t="s">
        <v>23</v>
      </c>
      <c r="RUS56" s="320" t="s">
        <v>23</v>
      </c>
      <c r="RUT56" s="320" t="s">
        <v>23</v>
      </c>
      <c r="RUU56" s="320" t="s">
        <v>23</v>
      </c>
      <c r="RUV56" s="320" t="s">
        <v>23</v>
      </c>
      <c r="RUW56" s="320" t="s">
        <v>23</v>
      </c>
      <c r="RUX56" s="320" t="s">
        <v>23</v>
      </c>
      <c r="RUY56" s="320" t="s">
        <v>23</v>
      </c>
      <c r="RUZ56" s="320" t="s">
        <v>23</v>
      </c>
      <c r="RVA56" s="320" t="s">
        <v>23</v>
      </c>
      <c r="RVB56" s="320" t="s">
        <v>23</v>
      </c>
      <c r="RVC56" s="320" t="s">
        <v>23</v>
      </c>
      <c r="RVD56" s="320" t="s">
        <v>23</v>
      </c>
      <c r="RVE56" s="320" t="s">
        <v>23</v>
      </c>
      <c r="RVF56" s="320" t="s">
        <v>23</v>
      </c>
      <c r="RVG56" s="320" t="s">
        <v>23</v>
      </c>
      <c r="RVH56" s="320" t="s">
        <v>23</v>
      </c>
      <c r="RVI56" s="320" t="s">
        <v>23</v>
      </c>
      <c r="RVJ56" s="320" t="s">
        <v>23</v>
      </c>
      <c r="RVK56" s="320" t="s">
        <v>23</v>
      </c>
      <c r="RVL56" s="320" t="s">
        <v>23</v>
      </c>
      <c r="RVM56" s="320" t="s">
        <v>23</v>
      </c>
      <c r="RVN56" s="320" t="s">
        <v>23</v>
      </c>
      <c r="RVO56" s="320" t="s">
        <v>23</v>
      </c>
      <c r="RVP56" s="320" t="s">
        <v>23</v>
      </c>
      <c r="RVQ56" s="320" t="s">
        <v>23</v>
      </c>
      <c r="RVR56" s="320" t="s">
        <v>23</v>
      </c>
      <c r="RVS56" s="320" t="s">
        <v>23</v>
      </c>
      <c r="RVT56" s="320" t="s">
        <v>23</v>
      </c>
      <c r="RVU56" s="320" t="s">
        <v>23</v>
      </c>
      <c r="RVV56" s="320" t="s">
        <v>23</v>
      </c>
      <c r="RVW56" s="320" t="s">
        <v>23</v>
      </c>
      <c r="RVX56" s="320" t="s">
        <v>23</v>
      </c>
      <c r="RVY56" s="320" t="s">
        <v>23</v>
      </c>
      <c r="RVZ56" s="320" t="s">
        <v>23</v>
      </c>
      <c r="RWA56" s="320" t="s">
        <v>23</v>
      </c>
      <c r="RWB56" s="320" t="s">
        <v>23</v>
      </c>
      <c r="RWC56" s="320" t="s">
        <v>23</v>
      </c>
      <c r="RWD56" s="320" t="s">
        <v>23</v>
      </c>
      <c r="RWE56" s="320" t="s">
        <v>23</v>
      </c>
      <c r="RWF56" s="320" t="s">
        <v>23</v>
      </c>
      <c r="RWG56" s="320" t="s">
        <v>23</v>
      </c>
      <c r="RWH56" s="320" t="s">
        <v>23</v>
      </c>
      <c r="RWI56" s="320" t="s">
        <v>23</v>
      </c>
      <c r="RWJ56" s="320" t="s">
        <v>23</v>
      </c>
      <c r="RWK56" s="320" t="s">
        <v>23</v>
      </c>
      <c r="RWL56" s="320" t="s">
        <v>23</v>
      </c>
      <c r="RWM56" s="320" t="s">
        <v>23</v>
      </c>
      <c r="RWN56" s="320" t="s">
        <v>23</v>
      </c>
      <c r="RWO56" s="320" t="s">
        <v>23</v>
      </c>
      <c r="RWP56" s="320" t="s">
        <v>23</v>
      </c>
      <c r="RWQ56" s="320" t="s">
        <v>23</v>
      </c>
      <c r="RWR56" s="320" t="s">
        <v>23</v>
      </c>
      <c r="RWS56" s="320" t="s">
        <v>23</v>
      </c>
      <c r="RWT56" s="320" t="s">
        <v>23</v>
      </c>
      <c r="RWU56" s="320" t="s">
        <v>23</v>
      </c>
      <c r="RWV56" s="320" t="s">
        <v>23</v>
      </c>
      <c r="RWW56" s="320" t="s">
        <v>23</v>
      </c>
      <c r="RWX56" s="320" t="s">
        <v>23</v>
      </c>
      <c r="RWY56" s="320" t="s">
        <v>23</v>
      </c>
      <c r="RWZ56" s="320" t="s">
        <v>23</v>
      </c>
      <c r="RXA56" s="320" t="s">
        <v>23</v>
      </c>
      <c r="RXB56" s="320" t="s">
        <v>23</v>
      </c>
      <c r="RXC56" s="320" t="s">
        <v>23</v>
      </c>
      <c r="RXD56" s="320" t="s">
        <v>23</v>
      </c>
      <c r="RXE56" s="320" t="s">
        <v>23</v>
      </c>
      <c r="RXF56" s="320" t="s">
        <v>23</v>
      </c>
      <c r="RXG56" s="320" t="s">
        <v>23</v>
      </c>
      <c r="RXH56" s="320" t="s">
        <v>23</v>
      </c>
      <c r="RXI56" s="320" t="s">
        <v>23</v>
      </c>
      <c r="RXJ56" s="320" t="s">
        <v>23</v>
      </c>
      <c r="RXK56" s="320" t="s">
        <v>23</v>
      </c>
      <c r="RXL56" s="320" t="s">
        <v>23</v>
      </c>
      <c r="RXM56" s="320" t="s">
        <v>23</v>
      </c>
      <c r="RXN56" s="320" t="s">
        <v>23</v>
      </c>
      <c r="RXO56" s="320" t="s">
        <v>23</v>
      </c>
      <c r="RXP56" s="320" t="s">
        <v>23</v>
      </c>
      <c r="RXQ56" s="320" t="s">
        <v>23</v>
      </c>
      <c r="RXR56" s="320" t="s">
        <v>23</v>
      </c>
      <c r="RXS56" s="320" t="s">
        <v>23</v>
      </c>
      <c r="RXT56" s="320" t="s">
        <v>23</v>
      </c>
      <c r="RXU56" s="320" t="s">
        <v>23</v>
      </c>
      <c r="RXV56" s="320" t="s">
        <v>23</v>
      </c>
      <c r="RXW56" s="320" t="s">
        <v>23</v>
      </c>
      <c r="RXX56" s="320" t="s">
        <v>23</v>
      </c>
      <c r="RXY56" s="320" t="s">
        <v>23</v>
      </c>
      <c r="RXZ56" s="320" t="s">
        <v>23</v>
      </c>
      <c r="RYA56" s="320" t="s">
        <v>23</v>
      </c>
      <c r="RYB56" s="320" t="s">
        <v>23</v>
      </c>
      <c r="RYC56" s="320" t="s">
        <v>23</v>
      </c>
      <c r="RYD56" s="320" t="s">
        <v>23</v>
      </c>
      <c r="RYE56" s="320" t="s">
        <v>23</v>
      </c>
      <c r="RYF56" s="320" t="s">
        <v>23</v>
      </c>
      <c r="RYG56" s="320" t="s">
        <v>23</v>
      </c>
      <c r="RYH56" s="320" t="s">
        <v>23</v>
      </c>
      <c r="RYI56" s="320" t="s">
        <v>23</v>
      </c>
      <c r="RYJ56" s="320" t="s">
        <v>23</v>
      </c>
      <c r="RYK56" s="320" t="s">
        <v>23</v>
      </c>
      <c r="RYL56" s="320" t="s">
        <v>23</v>
      </c>
      <c r="RYM56" s="320" t="s">
        <v>23</v>
      </c>
      <c r="RYN56" s="320" t="s">
        <v>23</v>
      </c>
      <c r="RYO56" s="320" t="s">
        <v>23</v>
      </c>
      <c r="RYP56" s="320" t="s">
        <v>23</v>
      </c>
      <c r="RYQ56" s="320" t="s">
        <v>23</v>
      </c>
      <c r="RYR56" s="320" t="s">
        <v>23</v>
      </c>
      <c r="RYS56" s="320" t="s">
        <v>23</v>
      </c>
      <c r="RYT56" s="320" t="s">
        <v>23</v>
      </c>
      <c r="RYU56" s="320" t="s">
        <v>23</v>
      </c>
      <c r="RYV56" s="320" t="s">
        <v>23</v>
      </c>
      <c r="RYW56" s="320" t="s">
        <v>23</v>
      </c>
      <c r="RYX56" s="320" t="s">
        <v>23</v>
      </c>
      <c r="RYY56" s="320" t="s">
        <v>23</v>
      </c>
      <c r="RYZ56" s="320" t="s">
        <v>23</v>
      </c>
      <c r="RZA56" s="320" t="s">
        <v>23</v>
      </c>
      <c r="RZB56" s="320" t="s">
        <v>23</v>
      </c>
      <c r="RZC56" s="320" t="s">
        <v>23</v>
      </c>
      <c r="RZD56" s="320" t="s">
        <v>23</v>
      </c>
      <c r="RZE56" s="320" t="s">
        <v>23</v>
      </c>
      <c r="RZF56" s="320" t="s">
        <v>23</v>
      </c>
      <c r="RZG56" s="320" t="s">
        <v>23</v>
      </c>
      <c r="RZH56" s="320" t="s">
        <v>23</v>
      </c>
      <c r="RZI56" s="320" t="s">
        <v>23</v>
      </c>
      <c r="RZJ56" s="320" t="s">
        <v>23</v>
      </c>
      <c r="RZK56" s="320" t="s">
        <v>23</v>
      </c>
      <c r="RZL56" s="320" t="s">
        <v>23</v>
      </c>
      <c r="RZM56" s="320" t="s">
        <v>23</v>
      </c>
      <c r="RZN56" s="320" t="s">
        <v>23</v>
      </c>
      <c r="RZO56" s="320" t="s">
        <v>23</v>
      </c>
      <c r="RZP56" s="320" t="s">
        <v>23</v>
      </c>
      <c r="RZQ56" s="320" t="s">
        <v>23</v>
      </c>
      <c r="RZR56" s="320" t="s">
        <v>23</v>
      </c>
      <c r="RZS56" s="320" t="s">
        <v>23</v>
      </c>
      <c r="RZT56" s="320" t="s">
        <v>23</v>
      </c>
      <c r="RZU56" s="320" t="s">
        <v>23</v>
      </c>
      <c r="RZV56" s="320" t="s">
        <v>23</v>
      </c>
      <c r="RZW56" s="320" t="s">
        <v>23</v>
      </c>
      <c r="RZX56" s="320" t="s">
        <v>23</v>
      </c>
      <c r="RZY56" s="320" t="s">
        <v>23</v>
      </c>
      <c r="RZZ56" s="320" t="s">
        <v>23</v>
      </c>
      <c r="SAA56" s="320" t="s">
        <v>23</v>
      </c>
      <c r="SAB56" s="320" t="s">
        <v>23</v>
      </c>
      <c r="SAC56" s="320" t="s">
        <v>23</v>
      </c>
      <c r="SAD56" s="320" t="s">
        <v>23</v>
      </c>
      <c r="SAE56" s="320" t="s">
        <v>23</v>
      </c>
      <c r="SAF56" s="320" t="s">
        <v>23</v>
      </c>
      <c r="SAG56" s="320" t="s">
        <v>23</v>
      </c>
      <c r="SAH56" s="320" t="s">
        <v>23</v>
      </c>
      <c r="SAI56" s="320" t="s">
        <v>23</v>
      </c>
      <c r="SAJ56" s="320" t="s">
        <v>23</v>
      </c>
      <c r="SAK56" s="320" t="s">
        <v>23</v>
      </c>
      <c r="SAL56" s="320" t="s">
        <v>23</v>
      </c>
      <c r="SAM56" s="320" t="s">
        <v>23</v>
      </c>
      <c r="SAN56" s="320" t="s">
        <v>23</v>
      </c>
      <c r="SAO56" s="320" t="s">
        <v>23</v>
      </c>
      <c r="SAP56" s="320" t="s">
        <v>23</v>
      </c>
      <c r="SAQ56" s="320" t="s">
        <v>23</v>
      </c>
      <c r="SAR56" s="320" t="s">
        <v>23</v>
      </c>
      <c r="SAS56" s="320" t="s">
        <v>23</v>
      </c>
      <c r="SAT56" s="320" t="s">
        <v>23</v>
      </c>
      <c r="SAU56" s="320" t="s">
        <v>23</v>
      </c>
      <c r="SAV56" s="320" t="s">
        <v>23</v>
      </c>
      <c r="SAW56" s="320" t="s">
        <v>23</v>
      </c>
      <c r="SAX56" s="320" t="s">
        <v>23</v>
      </c>
      <c r="SAY56" s="320" t="s">
        <v>23</v>
      </c>
      <c r="SAZ56" s="320" t="s">
        <v>23</v>
      </c>
      <c r="SBA56" s="320" t="s">
        <v>23</v>
      </c>
      <c r="SBB56" s="320" t="s">
        <v>23</v>
      </c>
      <c r="SBC56" s="320" t="s">
        <v>23</v>
      </c>
      <c r="SBD56" s="320" t="s">
        <v>23</v>
      </c>
      <c r="SBE56" s="320" t="s">
        <v>23</v>
      </c>
      <c r="SBF56" s="320" t="s">
        <v>23</v>
      </c>
      <c r="SBG56" s="320" t="s">
        <v>23</v>
      </c>
      <c r="SBH56" s="320" t="s">
        <v>23</v>
      </c>
      <c r="SBI56" s="320" t="s">
        <v>23</v>
      </c>
      <c r="SBJ56" s="320" t="s">
        <v>23</v>
      </c>
      <c r="SBK56" s="320" t="s">
        <v>23</v>
      </c>
      <c r="SBL56" s="320" t="s">
        <v>23</v>
      </c>
      <c r="SBM56" s="320" t="s">
        <v>23</v>
      </c>
      <c r="SBN56" s="320" t="s">
        <v>23</v>
      </c>
      <c r="SBO56" s="320" t="s">
        <v>23</v>
      </c>
      <c r="SBP56" s="320" t="s">
        <v>23</v>
      </c>
      <c r="SBQ56" s="320" t="s">
        <v>23</v>
      </c>
      <c r="SBR56" s="320" t="s">
        <v>23</v>
      </c>
      <c r="SBS56" s="320" t="s">
        <v>23</v>
      </c>
      <c r="SBT56" s="320" t="s">
        <v>23</v>
      </c>
      <c r="SBU56" s="320" t="s">
        <v>23</v>
      </c>
      <c r="SBV56" s="320" t="s">
        <v>23</v>
      </c>
      <c r="SBW56" s="320" t="s">
        <v>23</v>
      </c>
      <c r="SBX56" s="320" t="s">
        <v>23</v>
      </c>
      <c r="SBY56" s="320" t="s">
        <v>23</v>
      </c>
      <c r="SBZ56" s="320" t="s">
        <v>23</v>
      </c>
      <c r="SCA56" s="320" t="s">
        <v>23</v>
      </c>
      <c r="SCB56" s="320" t="s">
        <v>23</v>
      </c>
      <c r="SCC56" s="320" t="s">
        <v>23</v>
      </c>
      <c r="SCD56" s="320" t="s">
        <v>23</v>
      </c>
      <c r="SCE56" s="320" t="s">
        <v>23</v>
      </c>
      <c r="SCF56" s="320" t="s">
        <v>23</v>
      </c>
      <c r="SCG56" s="320" t="s">
        <v>23</v>
      </c>
      <c r="SCH56" s="320" t="s">
        <v>23</v>
      </c>
      <c r="SCI56" s="320" t="s">
        <v>23</v>
      </c>
      <c r="SCJ56" s="320" t="s">
        <v>23</v>
      </c>
      <c r="SCK56" s="320" t="s">
        <v>23</v>
      </c>
      <c r="SCL56" s="320" t="s">
        <v>23</v>
      </c>
      <c r="SCM56" s="320" t="s">
        <v>23</v>
      </c>
      <c r="SCN56" s="320" t="s">
        <v>23</v>
      </c>
      <c r="SCO56" s="320" t="s">
        <v>23</v>
      </c>
      <c r="SCP56" s="320" t="s">
        <v>23</v>
      </c>
      <c r="SCQ56" s="320" t="s">
        <v>23</v>
      </c>
      <c r="SCR56" s="320" t="s">
        <v>23</v>
      </c>
      <c r="SCS56" s="320" t="s">
        <v>23</v>
      </c>
      <c r="SCT56" s="320" t="s">
        <v>23</v>
      </c>
      <c r="SCU56" s="320" t="s">
        <v>23</v>
      </c>
      <c r="SCV56" s="320" t="s">
        <v>23</v>
      </c>
      <c r="SCW56" s="320" t="s">
        <v>23</v>
      </c>
      <c r="SCX56" s="320" t="s">
        <v>23</v>
      </c>
      <c r="SCY56" s="320" t="s">
        <v>23</v>
      </c>
      <c r="SCZ56" s="320" t="s">
        <v>23</v>
      </c>
      <c r="SDA56" s="320" t="s">
        <v>23</v>
      </c>
      <c r="SDB56" s="320" t="s">
        <v>23</v>
      </c>
      <c r="SDC56" s="320" t="s">
        <v>23</v>
      </c>
      <c r="SDD56" s="320" t="s">
        <v>23</v>
      </c>
      <c r="SDE56" s="320" t="s">
        <v>23</v>
      </c>
      <c r="SDF56" s="320" t="s">
        <v>23</v>
      </c>
      <c r="SDG56" s="320" t="s">
        <v>23</v>
      </c>
      <c r="SDH56" s="320" t="s">
        <v>23</v>
      </c>
      <c r="SDI56" s="320" t="s">
        <v>23</v>
      </c>
      <c r="SDJ56" s="320" t="s">
        <v>23</v>
      </c>
      <c r="SDK56" s="320" t="s">
        <v>23</v>
      </c>
      <c r="SDL56" s="320" t="s">
        <v>23</v>
      </c>
      <c r="SDM56" s="320" t="s">
        <v>23</v>
      </c>
      <c r="SDN56" s="320" t="s">
        <v>23</v>
      </c>
      <c r="SDO56" s="320" t="s">
        <v>23</v>
      </c>
      <c r="SDP56" s="320" t="s">
        <v>23</v>
      </c>
      <c r="SDQ56" s="320" t="s">
        <v>23</v>
      </c>
      <c r="SDR56" s="320" t="s">
        <v>23</v>
      </c>
      <c r="SDS56" s="320" t="s">
        <v>23</v>
      </c>
      <c r="SDT56" s="320" t="s">
        <v>23</v>
      </c>
      <c r="SDU56" s="320" t="s">
        <v>23</v>
      </c>
      <c r="SDV56" s="320" t="s">
        <v>23</v>
      </c>
      <c r="SDW56" s="320" t="s">
        <v>23</v>
      </c>
      <c r="SDX56" s="320" t="s">
        <v>23</v>
      </c>
      <c r="SDY56" s="320" t="s">
        <v>23</v>
      </c>
      <c r="SDZ56" s="320" t="s">
        <v>23</v>
      </c>
      <c r="SEA56" s="320" t="s">
        <v>23</v>
      </c>
      <c r="SEB56" s="320" t="s">
        <v>23</v>
      </c>
      <c r="SEC56" s="320" t="s">
        <v>23</v>
      </c>
      <c r="SED56" s="320" t="s">
        <v>23</v>
      </c>
      <c r="SEE56" s="320" t="s">
        <v>23</v>
      </c>
      <c r="SEF56" s="320" t="s">
        <v>23</v>
      </c>
      <c r="SEG56" s="320" t="s">
        <v>23</v>
      </c>
      <c r="SEH56" s="320" t="s">
        <v>23</v>
      </c>
      <c r="SEI56" s="320" t="s">
        <v>23</v>
      </c>
      <c r="SEJ56" s="320" t="s">
        <v>23</v>
      </c>
      <c r="SEK56" s="320" t="s">
        <v>23</v>
      </c>
      <c r="SEL56" s="320" t="s">
        <v>23</v>
      </c>
      <c r="SEM56" s="320" t="s">
        <v>23</v>
      </c>
      <c r="SEN56" s="320" t="s">
        <v>23</v>
      </c>
      <c r="SEO56" s="320" t="s">
        <v>23</v>
      </c>
      <c r="SEP56" s="320" t="s">
        <v>23</v>
      </c>
      <c r="SEQ56" s="320" t="s">
        <v>23</v>
      </c>
      <c r="SER56" s="320" t="s">
        <v>23</v>
      </c>
      <c r="SES56" s="320" t="s">
        <v>23</v>
      </c>
      <c r="SET56" s="320" t="s">
        <v>23</v>
      </c>
      <c r="SEU56" s="320" t="s">
        <v>23</v>
      </c>
      <c r="SEV56" s="320" t="s">
        <v>23</v>
      </c>
      <c r="SEW56" s="320" t="s">
        <v>23</v>
      </c>
      <c r="SEX56" s="320" t="s">
        <v>23</v>
      </c>
      <c r="SEY56" s="320" t="s">
        <v>23</v>
      </c>
      <c r="SEZ56" s="320" t="s">
        <v>23</v>
      </c>
      <c r="SFA56" s="320" t="s">
        <v>23</v>
      </c>
      <c r="SFB56" s="320" t="s">
        <v>23</v>
      </c>
      <c r="SFC56" s="320" t="s">
        <v>23</v>
      </c>
      <c r="SFD56" s="320" t="s">
        <v>23</v>
      </c>
      <c r="SFE56" s="320" t="s">
        <v>23</v>
      </c>
      <c r="SFF56" s="320" t="s">
        <v>23</v>
      </c>
      <c r="SFG56" s="320" t="s">
        <v>23</v>
      </c>
      <c r="SFH56" s="320" t="s">
        <v>23</v>
      </c>
      <c r="SFI56" s="320" t="s">
        <v>23</v>
      </c>
      <c r="SFJ56" s="320" t="s">
        <v>23</v>
      </c>
      <c r="SFK56" s="320" t="s">
        <v>23</v>
      </c>
      <c r="SFL56" s="320" t="s">
        <v>23</v>
      </c>
      <c r="SFM56" s="320" t="s">
        <v>23</v>
      </c>
      <c r="SFN56" s="320" t="s">
        <v>23</v>
      </c>
      <c r="SFO56" s="320" t="s">
        <v>23</v>
      </c>
      <c r="SFP56" s="320" t="s">
        <v>23</v>
      </c>
      <c r="SFQ56" s="320" t="s">
        <v>23</v>
      </c>
      <c r="SFR56" s="320" t="s">
        <v>23</v>
      </c>
      <c r="SFS56" s="320" t="s">
        <v>23</v>
      </c>
      <c r="SFT56" s="320" t="s">
        <v>23</v>
      </c>
      <c r="SFU56" s="320" t="s">
        <v>23</v>
      </c>
      <c r="SFV56" s="320" t="s">
        <v>23</v>
      </c>
      <c r="SFW56" s="320" t="s">
        <v>23</v>
      </c>
      <c r="SFX56" s="320" t="s">
        <v>23</v>
      </c>
      <c r="SFY56" s="320" t="s">
        <v>23</v>
      </c>
      <c r="SFZ56" s="320" t="s">
        <v>23</v>
      </c>
      <c r="SGA56" s="320" t="s">
        <v>23</v>
      </c>
      <c r="SGB56" s="320" t="s">
        <v>23</v>
      </c>
      <c r="SGC56" s="320" t="s">
        <v>23</v>
      </c>
      <c r="SGD56" s="320" t="s">
        <v>23</v>
      </c>
      <c r="SGE56" s="320" t="s">
        <v>23</v>
      </c>
      <c r="SGF56" s="320" t="s">
        <v>23</v>
      </c>
      <c r="SGG56" s="320" t="s">
        <v>23</v>
      </c>
      <c r="SGH56" s="320" t="s">
        <v>23</v>
      </c>
      <c r="SGI56" s="320" t="s">
        <v>23</v>
      </c>
      <c r="SGJ56" s="320" t="s">
        <v>23</v>
      </c>
      <c r="SGK56" s="320" t="s">
        <v>23</v>
      </c>
      <c r="SGL56" s="320" t="s">
        <v>23</v>
      </c>
      <c r="SGM56" s="320" t="s">
        <v>23</v>
      </c>
      <c r="SGN56" s="320" t="s">
        <v>23</v>
      </c>
      <c r="SGO56" s="320" t="s">
        <v>23</v>
      </c>
      <c r="SGP56" s="320" t="s">
        <v>23</v>
      </c>
      <c r="SGQ56" s="320" t="s">
        <v>23</v>
      </c>
      <c r="SGR56" s="320" t="s">
        <v>23</v>
      </c>
      <c r="SGS56" s="320" t="s">
        <v>23</v>
      </c>
      <c r="SGT56" s="320" t="s">
        <v>23</v>
      </c>
      <c r="SGU56" s="320" t="s">
        <v>23</v>
      </c>
      <c r="SGV56" s="320" t="s">
        <v>23</v>
      </c>
      <c r="SGW56" s="320" t="s">
        <v>23</v>
      </c>
      <c r="SGX56" s="320" t="s">
        <v>23</v>
      </c>
      <c r="SGY56" s="320" t="s">
        <v>23</v>
      </c>
      <c r="SGZ56" s="320" t="s">
        <v>23</v>
      </c>
      <c r="SHA56" s="320" t="s">
        <v>23</v>
      </c>
      <c r="SHB56" s="320" t="s">
        <v>23</v>
      </c>
      <c r="SHC56" s="320" t="s">
        <v>23</v>
      </c>
      <c r="SHD56" s="320" t="s">
        <v>23</v>
      </c>
      <c r="SHE56" s="320" t="s">
        <v>23</v>
      </c>
      <c r="SHF56" s="320" t="s">
        <v>23</v>
      </c>
      <c r="SHG56" s="320" t="s">
        <v>23</v>
      </c>
      <c r="SHH56" s="320" t="s">
        <v>23</v>
      </c>
      <c r="SHI56" s="320" t="s">
        <v>23</v>
      </c>
      <c r="SHJ56" s="320" t="s">
        <v>23</v>
      </c>
      <c r="SHK56" s="320" t="s">
        <v>23</v>
      </c>
      <c r="SHL56" s="320" t="s">
        <v>23</v>
      </c>
      <c r="SHM56" s="320" t="s">
        <v>23</v>
      </c>
      <c r="SHN56" s="320" t="s">
        <v>23</v>
      </c>
      <c r="SHO56" s="320" t="s">
        <v>23</v>
      </c>
      <c r="SHP56" s="320" t="s">
        <v>23</v>
      </c>
      <c r="SHQ56" s="320" t="s">
        <v>23</v>
      </c>
      <c r="SHR56" s="320" t="s">
        <v>23</v>
      </c>
      <c r="SHS56" s="320" t="s">
        <v>23</v>
      </c>
      <c r="SHT56" s="320" t="s">
        <v>23</v>
      </c>
      <c r="SHU56" s="320" t="s">
        <v>23</v>
      </c>
      <c r="SHV56" s="320" t="s">
        <v>23</v>
      </c>
      <c r="SHW56" s="320" t="s">
        <v>23</v>
      </c>
      <c r="SHX56" s="320" t="s">
        <v>23</v>
      </c>
      <c r="SHY56" s="320" t="s">
        <v>23</v>
      </c>
      <c r="SHZ56" s="320" t="s">
        <v>23</v>
      </c>
      <c r="SIA56" s="320" t="s">
        <v>23</v>
      </c>
      <c r="SIB56" s="320" t="s">
        <v>23</v>
      </c>
      <c r="SIC56" s="320" t="s">
        <v>23</v>
      </c>
      <c r="SID56" s="320" t="s">
        <v>23</v>
      </c>
      <c r="SIE56" s="320" t="s">
        <v>23</v>
      </c>
      <c r="SIF56" s="320" t="s">
        <v>23</v>
      </c>
      <c r="SIG56" s="320" t="s">
        <v>23</v>
      </c>
      <c r="SIH56" s="320" t="s">
        <v>23</v>
      </c>
      <c r="SII56" s="320" t="s">
        <v>23</v>
      </c>
      <c r="SIJ56" s="320" t="s">
        <v>23</v>
      </c>
      <c r="SIK56" s="320" t="s">
        <v>23</v>
      </c>
      <c r="SIL56" s="320" t="s">
        <v>23</v>
      </c>
      <c r="SIM56" s="320" t="s">
        <v>23</v>
      </c>
      <c r="SIN56" s="320" t="s">
        <v>23</v>
      </c>
      <c r="SIO56" s="320" t="s">
        <v>23</v>
      </c>
      <c r="SIP56" s="320" t="s">
        <v>23</v>
      </c>
      <c r="SIQ56" s="320" t="s">
        <v>23</v>
      </c>
      <c r="SIR56" s="320" t="s">
        <v>23</v>
      </c>
      <c r="SIS56" s="320" t="s">
        <v>23</v>
      </c>
      <c r="SIT56" s="320" t="s">
        <v>23</v>
      </c>
      <c r="SIU56" s="320" t="s">
        <v>23</v>
      </c>
      <c r="SIV56" s="320" t="s">
        <v>23</v>
      </c>
      <c r="SIW56" s="320" t="s">
        <v>23</v>
      </c>
      <c r="SIX56" s="320" t="s">
        <v>23</v>
      </c>
      <c r="SIY56" s="320" t="s">
        <v>23</v>
      </c>
      <c r="SIZ56" s="320" t="s">
        <v>23</v>
      </c>
      <c r="SJA56" s="320" t="s">
        <v>23</v>
      </c>
      <c r="SJB56" s="320" t="s">
        <v>23</v>
      </c>
      <c r="SJC56" s="320" t="s">
        <v>23</v>
      </c>
      <c r="SJD56" s="320" t="s">
        <v>23</v>
      </c>
      <c r="SJE56" s="320" t="s">
        <v>23</v>
      </c>
      <c r="SJF56" s="320" t="s">
        <v>23</v>
      </c>
      <c r="SJG56" s="320" t="s">
        <v>23</v>
      </c>
      <c r="SJH56" s="320" t="s">
        <v>23</v>
      </c>
      <c r="SJI56" s="320" t="s">
        <v>23</v>
      </c>
      <c r="SJJ56" s="320" t="s">
        <v>23</v>
      </c>
      <c r="SJK56" s="320" t="s">
        <v>23</v>
      </c>
      <c r="SJL56" s="320" t="s">
        <v>23</v>
      </c>
      <c r="SJM56" s="320" t="s">
        <v>23</v>
      </c>
      <c r="SJN56" s="320" t="s">
        <v>23</v>
      </c>
      <c r="SJO56" s="320" t="s">
        <v>23</v>
      </c>
      <c r="SJP56" s="320" t="s">
        <v>23</v>
      </c>
      <c r="SJQ56" s="320" t="s">
        <v>23</v>
      </c>
      <c r="SJR56" s="320" t="s">
        <v>23</v>
      </c>
      <c r="SJS56" s="320" t="s">
        <v>23</v>
      </c>
      <c r="SJT56" s="320" t="s">
        <v>23</v>
      </c>
      <c r="SJU56" s="320" t="s">
        <v>23</v>
      </c>
      <c r="SJV56" s="320" t="s">
        <v>23</v>
      </c>
      <c r="SJW56" s="320" t="s">
        <v>23</v>
      </c>
      <c r="SJX56" s="320" t="s">
        <v>23</v>
      </c>
      <c r="SJY56" s="320" t="s">
        <v>23</v>
      </c>
      <c r="SJZ56" s="320" t="s">
        <v>23</v>
      </c>
      <c r="SKA56" s="320" t="s">
        <v>23</v>
      </c>
      <c r="SKB56" s="320" t="s">
        <v>23</v>
      </c>
      <c r="SKC56" s="320" t="s">
        <v>23</v>
      </c>
      <c r="SKD56" s="320" t="s">
        <v>23</v>
      </c>
      <c r="SKE56" s="320" t="s">
        <v>23</v>
      </c>
      <c r="SKF56" s="320" t="s">
        <v>23</v>
      </c>
      <c r="SKG56" s="320" t="s">
        <v>23</v>
      </c>
      <c r="SKH56" s="320" t="s">
        <v>23</v>
      </c>
      <c r="SKI56" s="320" t="s">
        <v>23</v>
      </c>
      <c r="SKJ56" s="320" t="s">
        <v>23</v>
      </c>
      <c r="SKK56" s="320" t="s">
        <v>23</v>
      </c>
      <c r="SKL56" s="320" t="s">
        <v>23</v>
      </c>
      <c r="SKM56" s="320" t="s">
        <v>23</v>
      </c>
      <c r="SKN56" s="320" t="s">
        <v>23</v>
      </c>
      <c r="SKO56" s="320" t="s">
        <v>23</v>
      </c>
      <c r="SKP56" s="320" t="s">
        <v>23</v>
      </c>
      <c r="SKQ56" s="320" t="s">
        <v>23</v>
      </c>
      <c r="SKR56" s="320" t="s">
        <v>23</v>
      </c>
      <c r="SKS56" s="320" t="s">
        <v>23</v>
      </c>
      <c r="SKT56" s="320" t="s">
        <v>23</v>
      </c>
      <c r="SKU56" s="320" t="s">
        <v>23</v>
      </c>
      <c r="SKV56" s="320" t="s">
        <v>23</v>
      </c>
      <c r="SKW56" s="320" t="s">
        <v>23</v>
      </c>
      <c r="SKX56" s="320" t="s">
        <v>23</v>
      </c>
      <c r="SKY56" s="320" t="s">
        <v>23</v>
      </c>
      <c r="SKZ56" s="320" t="s">
        <v>23</v>
      </c>
      <c r="SLA56" s="320" t="s">
        <v>23</v>
      </c>
      <c r="SLB56" s="320" t="s">
        <v>23</v>
      </c>
      <c r="SLC56" s="320" t="s">
        <v>23</v>
      </c>
      <c r="SLD56" s="320" t="s">
        <v>23</v>
      </c>
      <c r="SLE56" s="320" t="s">
        <v>23</v>
      </c>
      <c r="SLF56" s="320" t="s">
        <v>23</v>
      </c>
      <c r="SLG56" s="320" t="s">
        <v>23</v>
      </c>
      <c r="SLH56" s="320" t="s">
        <v>23</v>
      </c>
      <c r="SLI56" s="320" t="s">
        <v>23</v>
      </c>
      <c r="SLJ56" s="320" t="s">
        <v>23</v>
      </c>
      <c r="SLK56" s="320" t="s">
        <v>23</v>
      </c>
      <c r="SLL56" s="320" t="s">
        <v>23</v>
      </c>
      <c r="SLM56" s="320" t="s">
        <v>23</v>
      </c>
      <c r="SLN56" s="320" t="s">
        <v>23</v>
      </c>
      <c r="SLO56" s="320" t="s">
        <v>23</v>
      </c>
      <c r="SLP56" s="320" t="s">
        <v>23</v>
      </c>
      <c r="SLQ56" s="320" t="s">
        <v>23</v>
      </c>
      <c r="SLR56" s="320" t="s">
        <v>23</v>
      </c>
      <c r="SLS56" s="320" t="s">
        <v>23</v>
      </c>
      <c r="SLT56" s="320" t="s">
        <v>23</v>
      </c>
      <c r="SLU56" s="320" t="s">
        <v>23</v>
      </c>
      <c r="SLV56" s="320" t="s">
        <v>23</v>
      </c>
      <c r="SLW56" s="320" t="s">
        <v>23</v>
      </c>
      <c r="SLX56" s="320" t="s">
        <v>23</v>
      </c>
      <c r="SLY56" s="320" t="s">
        <v>23</v>
      </c>
      <c r="SLZ56" s="320" t="s">
        <v>23</v>
      </c>
      <c r="SMA56" s="320" t="s">
        <v>23</v>
      </c>
      <c r="SMB56" s="320" t="s">
        <v>23</v>
      </c>
      <c r="SMC56" s="320" t="s">
        <v>23</v>
      </c>
      <c r="SMD56" s="320" t="s">
        <v>23</v>
      </c>
      <c r="SME56" s="320" t="s">
        <v>23</v>
      </c>
      <c r="SMF56" s="320" t="s">
        <v>23</v>
      </c>
      <c r="SMG56" s="320" t="s">
        <v>23</v>
      </c>
      <c r="SMH56" s="320" t="s">
        <v>23</v>
      </c>
      <c r="SMI56" s="320" t="s">
        <v>23</v>
      </c>
      <c r="SMJ56" s="320" t="s">
        <v>23</v>
      </c>
      <c r="SMK56" s="320" t="s">
        <v>23</v>
      </c>
      <c r="SML56" s="320" t="s">
        <v>23</v>
      </c>
      <c r="SMM56" s="320" t="s">
        <v>23</v>
      </c>
      <c r="SMN56" s="320" t="s">
        <v>23</v>
      </c>
      <c r="SMO56" s="320" t="s">
        <v>23</v>
      </c>
      <c r="SMP56" s="320" t="s">
        <v>23</v>
      </c>
      <c r="SMQ56" s="320" t="s">
        <v>23</v>
      </c>
      <c r="SMR56" s="320" t="s">
        <v>23</v>
      </c>
      <c r="SMS56" s="320" t="s">
        <v>23</v>
      </c>
      <c r="SMT56" s="320" t="s">
        <v>23</v>
      </c>
      <c r="SMU56" s="320" t="s">
        <v>23</v>
      </c>
      <c r="SMV56" s="320" t="s">
        <v>23</v>
      </c>
      <c r="SMW56" s="320" t="s">
        <v>23</v>
      </c>
      <c r="SMX56" s="320" t="s">
        <v>23</v>
      </c>
      <c r="SMY56" s="320" t="s">
        <v>23</v>
      </c>
      <c r="SMZ56" s="320" t="s">
        <v>23</v>
      </c>
      <c r="SNA56" s="320" t="s">
        <v>23</v>
      </c>
      <c r="SNB56" s="320" t="s">
        <v>23</v>
      </c>
      <c r="SNC56" s="320" t="s">
        <v>23</v>
      </c>
      <c r="SND56" s="320" t="s">
        <v>23</v>
      </c>
      <c r="SNE56" s="320" t="s">
        <v>23</v>
      </c>
      <c r="SNF56" s="320" t="s">
        <v>23</v>
      </c>
      <c r="SNG56" s="320" t="s">
        <v>23</v>
      </c>
      <c r="SNH56" s="320" t="s">
        <v>23</v>
      </c>
      <c r="SNI56" s="320" t="s">
        <v>23</v>
      </c>
      <c r="SNJ56" s="320" t="s">
        <v>23</v>
      </c>
      <c r="SNK56" s="320" t="s">
        <v>23</v>
      </c>
      <c r="SNL56" s="320" t="s">
        <v>23</v>
      </c>
      <c r="SNM56" s="320" t="s">
        <v>23</v>
      </c>
      <c r="SNN56" s="320" t="s">
        <v>23</v>
      </c>
      <c r="SNO56" s="320" t="s">
        <v>23</v>
      </c>
      <c r="SNP56" s="320" t="s">
        <v>23</v>
      </c>
      <c r="SNQ56" s="320" t="s">
        <v>23</v>
      </c>
      <c r="SNR56" s="320" t="s">
        <v>23</v>
      </c>
      <c r="SNS56" s="320" t="s">
        <v>23</v>
      </c>
      <c r="SNT56" s="320" t="s">
        <v>23</v>
      </c>
      <c r="SNU56" s="320" t="s">
        <v>23</v>
      </c>
      <c r="SNV56" s="320" t="s">
        <v>23</v>
      </c>
      <c r="SNW56" s="320" t="s">
        <v>23</v>
      </c>
      <c r="SNX56" s="320" t="s">
        <v>23</v>
      </c>
      <c r="SNY56" s="320" t="s">
        <v>23</v>
      </c>
      <c r="SNZ56" s="320" t="s">
        <v>23</v>
      </c>
      <c r="SOA56" s="320" t="s">
        <v>23</v>
      </c>
      <c r="SOB56" s="320" t="s">
        <v>23</v>
      </c>
      <c r="SOC56" s="320" t="s">
        <v>23</v>
      </c>
      <c r="SOD56" s="320" t="s">
        <v>23</v>
      </c>
      <c r="SOE56" s="320" t="s">
        <v>23</v>
      </c>
      <c r="SOF56" s="320" t="s">
        <v>23</v>
      </c>
      <c r="SOG56" s="320" t="s">
        <v>23</v>
      </c>
      <c r="SOH56" s="320" t="s">
        <v>23</v>
      </c>
      <c r="SOI56" s="320" t="s">
        <v>23</v>
      </c>
      <c r="SOJ56" s="320" t="s">
        <v>23</v>
      </c>
      <c r="SOK56" s="320" t="s">
        <v>23</v>
      </c>
      <c r="SOL56" s="320" t="s">
        <v>23</v>
      </c>
      <c r="SOM56" s="320" t="s">
        <v>23</v>
      </c>
      <c r="SON56" s="320" t="s">
        <v>23</v>
      </c>
      <c r="SOO56" s="320" t="s">
        <v>23</v>
      </c>
      <c r="SOP56" s="320" t="s">
        <v>23</v>
      </c>
      <c r="SOQ56" s="320" t="s">
        <v>23</v>
      </c>
      <c r="SOR56" s="320" t="s">
        <v>23</v>
      </c>
      <c r="SOS56" s="320" t="s">
        <v>23</v>
      </c>
      <c r="SOT56" s="320" t="s">
        <v>23</v>
      </c>
      <c r="SOU56" s="320" t="s">
        <v>23</v>
      </c>
      <c r="SOV56" s="320" t="s">
        <v>23</v>
      </c>
      <c r="SOW56" s="320" t="s">
        <v>23</v>
      </c>
      <c r="SOX56" s="320" t="s">
        <v>23</v>
      </c>
      <c r="SOY56" s="320" t="s">
        <v>23</v>
      </c>
      <c r="SOZ56" s="320" t="s">
        <v>23</v>
      </c>
      <c r="SPA56" s="320" t="s">
        <v>23</v>
      </c>
      <c r="SPB56" s="320" t="s">
        <v>23</v>
      </c>
      <c r="SPC56" s="320" t="s">
        <v>23</v>
      </c>
      <c r="SPD56" s="320" t="s">
        <v>23</v>
      </c>
      <c r="SPE56" s="320" t="s">
        <v>23</v>
      </c>
      <c r="SPF56" s="320" t="s">
        <v>23</v>
      </c>
      <c r="SPG56" s="320" t="s">
        <v>23</v>
      </c>
      <c r="SPH56" s="320" t="s">
        <v>23</v>
      </c>
      <c r="SPI56" s="320" t="s">
        <v>23</v>
      </c>
      <c r="SPJ56" s="320" t="s">
        <v>23</v>
      </c>
      <c r="SPK56" s="320" t="s">
        <v>23</v>
      </c>
      <c r="SPL56" s="320" t="s">
        <v>23</v>
      </c>
      <c r="SPM56" s="320" t="s">
        <v>23</v>
      </c>
      <c r="SPN56" s="320" t="s">
        <v>23</v>
      </c>
      <c r="SPO56" s="320" t="s">
        <v>23</v>
      </c>
      <c r="SPP56" s="320" t="s">
        <v>23</v>
      </c>
      <c r="SPQ56" s="320" t="s">
        <v>23</v>
      </c>
      <c r="SPR56" s="320" t="s">
        <v>23</v>
      </c>
      <c r="SPS56" s="320" t="s">
        <v>23</v>
      </c>
      <c r="SPT56" s="320" t="s">
        <v>23</v>
      </c>
      <c r="SPU56" s="320" t="s">
        <v>23</v>
      </c>
      <c r="SPV56" s="320" t="s">
        <v>23</v>
      </c>
      <c r="SPW56" s="320" t="s">
        <v>23</v>
      </c>
      <c r="SPX56" s="320" t="s">
        <v>23</v>
      </c>
      <c r="SPY56" s="320" t="s">
        <v>23</v>
      </c>
      <c r="SPZ56" s="320" t="s">
        <v>23</v>
      </c>
      <c r="SQA56" s="320" t="s">
        <v>23</v>
      </c>
      <c r="SQB56" s="320" t="s">
        <v>23</v>
      </c>
      <c r="SQC56" s="320" t="s">
        <v>23</v>
      </c>
      <c r="SQD56" s="320" t="s">
        <v>23</v>
      </c>
      <c r="SQE56" s="320" t="s">
        <v>23</v>
      </c>
      <c r="SQF56" s="320" t="s">
        <v>23</v>
      </c>
      <c r="SQG56" s="320" t="s">
        <v>23</v>
      </c>
      <c r="SQH56" s="320" t="s">
        <v>23</v>
      </c>
      <c r="SQI56" s="320" t="s">
        <v>23</v>
      </c>
      <c r="SQJ56" s="320" t="s">
        <v>23</v>
      </c>
      <c r="SQK56" s="320" t="s">
        <v>23</v>
      </c>
      <c r="SQL56" s="320" t="s">
        <v>23</v>
      </c>
      <c r="SQM56" s="320" t="s">
        <v>23</v>
      </c>
      <c r="SQN56" s="320" t="s">
        <v>23</v>
      </c>
      <c r="SQO56" s="320" t="s">
        <v>23</v>
      </c>
      <c r="SQP56" s="320" t="s">
        <v>23</v>
      </c>
      <c r="SQQ56" s="320" t="s">
        <v>23</v>
      </c>
      <c r="SQR56" s="320" t="s">
        <v>23</v>
      </c>
      <c r="SQS56" s="320" t="s">
        <v>23</v>
      </c>
      <c r="SQT56" s="320" t="s">
        <v>23</v>
      </c>
      <c r="SQU56" s="320" t="s">
        <v>23</v>
      </c>
      <c r="SQV56" s="320" t="s">
        <v>23</v>
      </c>
      <c r="SQW56" s="320" t="s">
        <v>23</v>
      </c>
      <c r="SQX56" s="320" t="s">
        <v>23</v>
      </c>
      <c r="SQY56" s="320" t="s">
        <v>23</v>
      </c>
      <c r="SQZ56" s="320" t="s">
        <v>23</v>
      </c>
      <c r="SRA56" s="320" t="s">
        <v>23</v>
      </c>
      <c r="SRB56" s="320" t="s">
        <v>23</v>
      </c>
      <c r="SRC56" s="320" t="s">
        <v>23</v>
      </c>
      <c r="SRD56" s="320" t="s">
        <v>23</v>
      </c>
      <c r="SRE56" s="320" t="s">
        <v>23</v>
      </c>
      <c r="SRF56" s="320" t="s">
        <v>23</v>
      </c>
      <c r="SRG56" s="320" t="s">
        <v>23</v>
      </c>
      <c r="SRH56" s="320" t="s">
        <v>23</v>
      </c>
      <c r="SRI56" s="320" t="s">
        <v>23</v>
      </c>
      <c r="SRJ56" s="320" t="s">
        <v>23</v>
      </c>
      <c r="SRK56" s="320" t="s">
        <v>23</v>
      </c>
      <c r="SRL56" s="320" t="s">
        <v>23</v>
      </c>
      <c r="SRM56" s="320" t="s">
        <v>23</v>
      </c>
      <c r="SRN56" s="320" t="s">
        <v>23</v>
      </c>
      <c r="SRO56" s="320" t="s">
        <v>23</v>
      </c>
      <c r="SRP56" s="320" t="s">
        <v>23</v>
      </c>
      <c r="SRQ56" s="320" t="s">
        <v>23</v>
      </c>
      <c r="SRR56" s="320" t="s">
        <v>23</v>
      </c>
      <c r="SRS56" s="320" t="s">
        <v>23</v>
      </c>
      <c r="SRT56" s="320" t="s">
        <v>23</v>
      </c>
      <c r="SRU56" s="320" t="s">
        <v>23</v>
      </c>
      <c r="SRV56" s="320" t="s">
        <v>23</v>
      </c>
      <c r="SRW56" s="320" t="s">
        <v>23</v>
      </c>
      <c r="SRX56" s="320" t="s">
        <v>23</v>
      </c>
      <c r="SRY56" s="320" t="s">
        <v>23</v>
      </c>
      <c r="SRZ56" s="320" t="s">
        <v>23</v>
      </c>
      <c r="SSA56" s="320" t="s">
        <v>23</v>
      </c>
      <c r="SSB56" s="320" t="s">
        <v>23</v>
      </c>
      <c r="SSC56" s="320" t="s">
        <v>23</v>
      </c>
      <c r="SSD56" s="320" t="s">
        <v>23</v>
      </c>
      <c r="SSE56" s="320" t="s">
        <v>23</v>
      </c>
      <c r="SSF56" s="320" t="s">
        <v>23</v>
      </c>
      <c r="SSG56" s="320" t="s">
        <v>23</v>
      </c>
      <c r="SSH56" s="320" t="s">
        <v>23</v>
      </c>
      <c r="SSI56" s="320" t="s">
        <v>23</v>
      </c>
      <c r="SSJ56" s="320" t="s">
        <v>23</v>
      </c>
      <c r="SSK56" s="320" t="s">
        <v>23</v>
      </c>
      <c r="SSL56" s="320" t="s">
        <v>23</v>
      </c>
      <c r="SSM56" s="320" t="s">
        <v>23</v>
      </c>
      <c r="SSN56" s="320" t="s">
        <v>23</v>
      </c>
      <c r="SSO56" s="320" t="s">
        <v>23</v>
      </c>
      <c r="SSP56" s="320" t="s">
        <v>23</v>
      </c>
      <c r="SSQ56" s="320" t="s">
        <v>23</v>
      </c>
      <c r="SSR56" s="320" t="s">
        <v>23</v>
      </c>
      <c r="SSS56" s="320" t="s">
        <v>23</v>
      </c>
      <c r="SST56" s="320" t="s">
        <v>23</v>
      </c>
      <c r="SSU56" s="320" t="s">
        <v>23</v>
      </c>
      <c r="SSV56" s="320" t="s">
        <v>23</v>
      </c>
      <c r="SSW56" s="320" t="s">
        <v>23</v>
      </c>
      <c r="SSX56" s="320" t="s">
        <v>23</v>
      </c>
      <c r="SSY56" s="320" t="s">
        <v>23</v>
      </c>
      <c r="SSZ56" s="320" t="s">
        <v>23</v>
      </c>
      <c r="STA56" s="320" t="s">
        <v>23</v>
      </c>
      <c r="STB56" s="320" t="s">
        <v>23</v>
      </c>
      <c r="STC56" s="320" t="s">
        <v>23</v>
      </c>
      <c r="STD56" s="320" t="s">
        <v>23</v>
      </c>
      <c r="STE56" s="320" t="s">
        <v>23</v>
      </c>
      <c r="STF56" s="320" t="s">
        <v>23</v>
      </c>
      <c r="STG56" s="320" t="s">
        <v>23</v>
      </c>
      <c r="STH56" s="320" t="s">
        <v>23</v>
      </c>
      <c r="STI56" s="320" t="s">
        <v>23</v>
      </c>
      <c r="STJ56" s="320" t="s">
        <v>23</v>
      </c>
      <c r="STK56" s="320" t="s">
        <v>23</v>
      </c>
      <c r="STL56" s="320" t="s">
        <v>23</v>
      </c>
      <c r="STM56" s="320" t="s">
        <v>23</v>
      </c>
      <c r="STN56" s="320" t="s">
        <v>23</v>
      </c>
      <c r="STO56" s="320" t="s">
        <v>23</v>
      </c>
      <c r="STP56" s="320" t="s">
        <v>23</v>
      </c>
      <c r="STQ56" s="320" t="s">
        <v>23</v>
      </c>
      <c r="STR56" s="320" t="s">
        <v>23</v>
      </c>
      <c r="STS56" s="320" t="s">
        <v>23</v>
      </c>
      <c r="STT56" s="320" t="s">
        <v>23</v>
      </c>
      <c r="STU56" s="320" t="s">
        <v>23</v>
      </c>
      <c r="STV56" s="320" t="s">
        <v>23</v>
      </c>
      <c r="STW56" s="320" t="s">
        <v>23</v>
      </c>
      <c r="STX56" s="320" t="s">
        <v>23</v>
      </c>
      <c r="STY56" s="320" t="s">
        <v>23</v>
      </c>
      <c r="STZ56" s="320" t="s">
        <v>23</v>
      </c>
      <c r="SUA56" s="320" t="s">
        <v>23</v>
      </c>
      <c r="SUB56" s="320" t="s">
        <v>23</v>
      </c>
      <c r="SUC56" s="320" t="s">
        <v>23</v>
      </c>
      <c r="SUD56" s="320" t="s">
        <v>23</v>
      </c>
      <c r="SUE56" s="320" t="s">
        <v>23</v>
      </c>
      <c r="SUF56" s="320" t="s">
        <v>23</v>
      </c>
      <c r="SUG56" s="320" t="s">
        <v>23</v>
      </c>
      <c r="SUH56" s="320" t="s">
        <v>23</v>
      </c>
      <c r="SUI56" s="320" t="s">
        <v>23</v>
      </c>
      <c r="SUJ56" s="320" t="s">
        <v>23</v>
      </c>
      <c r="SUK56" s="320" t="s">
        <v>23</v>
      </c>
      <c r="SUL56" s="320" t="s">
        <v>23</v>
      </c>
      <c r="SUM56" s="320" t="s">
        <v>23</v>
      </c>
      <c r="SUN56" s="320" t="s">
        <v>23</v>
      </c>
      <c r="SUO56" s="320" t="s">
        <v>23</v>
      </c>
      <c r="SUP56" s="320" t="s">
        <v>23</v>
      </c>
      <c r="SUQ56" s="320" t="s">
        <v>23</v>
      </c>
      <c r="SUR56" s="320" t="s">
        <v>23</v>
      </c>
      <c r="SUS56" s="320" t="s">
        <v>23</v>
      </c>
      <c r="SUT56" s="320" t="s">
        <v>23</v>
      </c>
      <c r="SUU56" s="320" t="s">
        <v>23</v>
      </c>
      <c r="SUV56" s="320" t="s">
        <v>23</v>
      </c>
      <c r="SUW56" s="320" t="s">
        <v>23</v>
      </c>
      <c r="SUX56" s="320" t="s">
        <v>23</v>
      </c>
      <c r="SUY56" s="320" t="s">
        <v>23</v>
      </c>
      <c r="SUZ56" s="320" t="s">
        <v>23</v>
      </c>
      <c r="SVA56" s="320" t="s">
        <v>23</v>
      </c>
      <c r="SVB56" s="320" t="s">
        <v>23</v>
      </c>
      <c r="SVC56" s="320" t="s">
        <v>23</v>
      </c>
      <c r="SVD56" s="320" t="s">
        <v>23</v>
      </c>
      <c r="SVE56" s="320" t="s">
        <v>23</v>
      </c>
      <c r="SVF56" s="320" t="s">
        <v>23</v>
      </c>
      <c r="SVG56" s="320" t="s">
        <v>23</v>
      </c>
      <c r="SVH56" s="320" t="s">
        <v>23</v>
      </c>
      <c r="SVI56" s="320" t="s">
        <v>23</v>
      </c>
      <c r="SVJ56" s="320" t="s">
        <v>23</v>
      </c>
      <c r="SVK56" s="320" t="s">
        <v>23</v>
      </c>
      <c r="SVL56" s="320" t="s">
        <v>23</v>
      </c>
      <c r="SVM56" s="320" t="s">
        <v>23</v>
      </c>
      <c r="SVN56" s="320" t="s">
        <v>23</v>
      </c>
      <c r="SVO56" s="320" t="s">
        <v>23</v>
      </c>
      <c r="SVP56" s="320" t="s">
        <v>23</v>
      </c>
      <c r="SVQ56" s="320" t="s">
        <v>23</v>
      </c>
      <c r="SVR56" s="320" t="s">
        <v>23</v>
      </c>
      <c r="SVS56" s="320" t="s">
        <v>23</v>
      </c>
      <c r="SVT56" s="320" t="s">
        <v>23</v>
      </c>
      <c r="SVU56" s="320" t="s">
        <v>23</v>
      </c>
      <c r="SVV56" s="320" t="s">
        <v>23</v>
      </c>
      <c r="SVW56" s="320" t="s">
        <v>23</v>
      </c>
      <c r="SVX56" s="320" t="s">
        <v>23</v>
      </c>
      <c r="SVY56" s="320" t="s">
        <v>23</v>
      </c>
      <c r="SVZ56" s="320" t="s">
        <v>23</v>
      </c>
      <c r="SWA56" s="320" t="s">
        <v>23</v>
      </c>
      <c r="SWB56" s="320" t="s">
        <v>23</v>
      </c>
      <c r="SWC56" s="320" t="s">
        <v>23</v>
      </c>
      <c r="SWD56" s="320" t="s">
        <v>23</v>
      </c>
      <c r="SWE56" s="320" t="s">
        <v>23</v>
      </c>
      <c r="SWF56" s="320" t="s">
        <v>23</v>
      </c>
      <c r="SWG56" s="320" t="s">
        <v>23</v>
      </c>
      <c r="SWH56" s="320" t="s">
        <v>23</v>
      </c>
      <c r="SWI56" s="320" t="s">
        <v>23</v>
      </c>
      <c r="SWJ56" s="320" t="s">
        <v>23</v>
      </c>
      <c r="SWK56" s="320" t="s">
        <v>23</v>
      </c>
      <c r="SWL56" s="320" t="s">
        <v>23</v>
      </c>
      <c r="SWM56" s="320" t="s">
        <v>23</v>
      </c>
      <c r="SWN56" s="320" t="s">
        <v>23</v>
      </c>
      <c r="SWO56" s="320" t="s">
        <v>23</v>
      </c>
      <c r="SWP56" s="320" t="s">
        <v>23</v>
      </c>
      <c r="SWQ56" s="320" t="s">
        <v>23</v>
      </c>
      <c r="SWR56" s="320" t="s">
        <v>23</v>
      </c>
      <c r="SWS56" s="320" t="s">
        <v>23</v>
      </c>
      <c r="SWT56" s="320" t="s">
        <v>23</v>
      </c>
      <c r="SWU56" s="320" t="s">
        <v>23</v>
      </c>
      <c r="SWV56" s="320" t="s">
        <v>23</v>
      </c>
      <c r="SWW56" s="320" t="s">
        <v>23</v>
      </c>
      <c r="SWX56" s="320" t="s">
        <v>23</v>
      </c>
      <c r="SWY56" s="320" t="s">
        <v>23</v>
      </c>
      <c r="SWZ56" s="320" t="s">
        <v>23</v>
      </c>
      <c r="SXA56" s="320" t="s">
        <v>23</v>
      </c>
      <c r="SXB56" s="320" t="s">
        <v>23</v>
      </c>
      <c r="SXC56" s="320" t="s">
        <v>23</v>
      </c>
      <c r="SXD56" s="320" t="s">
        <v>23</v>
      </c>
      <c r="SXE56" s="320" t="s">
        <v>23</v>
      </c>
      <c r="SXF56" s="320" t="s">
        <v>23</v>
      </c>
      <c r="SXG56" s="320" t="s">
        <v>23</v>
      </c>
      <c r="SXH56" s="320" t="s">
        <v>23</v>
      </c>
      <c r="SXI56" s="320" t="s">
        <v>23</v>
      </c>
      <c r="SXJ56" s="320" t="s">
        <v>23</v>
      </c>
      <c r="SXK56" s="320" t="s">
        <v>23</v>
      </c>
      <c r="SXL56" s="320" t="s">
        <v>23</v>
      </c>
      <c r="SXM56" s="320" t="s">
        <v>23</v>
      </c>
      <c r="SXN56" s="320" t="s">
        <v>23</v>
      </c>
      <c r="SXO56" s="320" t="s">
        <v>23</v>
      </c>
      <c r="SXP56" s="320" t="s">
        <v>23</v>
      </c>
      <c r="SXQ56" s="320" t="s">
        <v>23</v>
      </c>
      <c r="SXR56" s="320" t="s">
        <v>23</v>
      </c>
      <c r="SXS56" s="320" t="s">
        <v>23</v>
      </c>
      <c r="SXT56" s="320" t="s">
        <v>23</v>
      </c>
      <c r="SXU56" s="320" t="s">
        <v>23</v>
      </c>
      <c r="SXV56" s="320" t="s">
        <v>23</v>
      </c>
      <c r="SXW56" s="320" t="s">
        <v>23</v>
      </c>
      <c r="SXX56" s="320" t="s">
        <v>23</v>
      </c>
      <c r="SXY56" s="320" t="s">
        <v>23</v>
      </c>
      <c r="SXZ56" s="320" t="s">
        <v>23</v>
      </c>
      <c r="SYA56" s="320" t="s">
        <v>23</v>
      </c>
      <c r="SYB56" s="320" t="s">
        <v>23</v>
      </c>
      <c r="SYC56" s="320" t="s">
        <v>23</v>
      </c>
      <c r="SYD56" s="320" t="s">
        <v>23</v>
      </c>
      <c r="SYE56" s="320" t="s">
        <v>23</v>
      </c>
      <c r="SYF56" s="320" t="s">
        <v>23</v>
      </c>
      <c r="SYG56" s="320" t="s">
        <v>23</v>
      </c>
      <c r="SYH56" s="320" t="s">
        <v>23</v>
      </c>
      <c r="SYI56" s="320" t="s">
        <v>23</v>
      </c>
      <c r="SYJ56" s="320" t="s">
        <v>23</v>
      </c>
      <c r="SYK56" s="320" t="s">
        <v>23</v>
      </c>
      <c r="SYL56" s="320" t="s">
        <v>23</v>
      </c>
      <c r="SYM56" s="320" t="s">
        <v>23</v>
      </c>
      <c r="SYN56" s="320" t="s">
        <v>23</v>
      </c>
      <c r="SYO56" s="320" t="s">
        <v>23</v>
      </c>
      <c r="SYP56" s="320" t="s">
        <v>23</v>
      </c>
      <c r="SYQ56" s="320" t="s">
        <v>23</v>
      </c>
      <c r="SYR56" s="320" t="s">
        <v>23</v>
      </c>
      <c r="SYS56" s="320" t="s">
        <v>23</v>
      </c>
      <c r="SYT56" s="320" t="s">
        <v>23</v>
      </c>
      <c r="SYU56" s="320" t="s">
        <v>23</v>
      </c>
      <c r="SYV56" s="320" t="s">
        <v>23</v>
      </c>
      <c r="SYW56" s="320" t="s">
        <v>23</v>
      </c>
      <c r="SYX56" s="320" t="s">
        <v>23</v>
      </c>
      <c r="SYY56" s="320" t="s">
        <v>23</v>
      </c>
      <c r="SYZ56" s="320" t="s">
        <v>23</v>
      </c>
      <c r="SZA56" s="320" t="s">
        <v>23</v>
      </c>
      <c r="SZB56" s="320" t="s">
        <v>23</v>
      </c>
      <c r="SZC56" s="320" t="s">
        <v>23</v>
      </c>
      <c r="SZD56" s="320" t="s">
        <v>23</v>
      </c>
      <c r="SZE56" s="320" t="s">
        <v>23</v>
      </c>
      <c r="SZF56" s="320" t="s">
        <v>23</v>
      </c>
      <c r="SZG56" s="320" t="s">
        <v>23</v>
      </c>
      <c r="SZH56" s="320" t="s">
        <v>23</v>
      </c>
      <c r="SZI56" s="320" t="s">
        <v>23</v>
      </c>
      <c r="SZJ56" s="320" t="s">
        <v>23</v>
      </c>
      <c r="SZK56" s="320" t="s">
        <v>23</v>
      </c>
      <c r="SZL56" s="320" t="s">
        <v>23</v>
      </c>
      <c r="SZM56" s="320" t="s">
        <v>23</v>
      </c>
      <c r="SZN56" s="320" t="s">
        <v>23</v>
      </c>
      <c r="SZO56" s="320" t="s">
        <v>23</v>
      </c>
      <c r="SZP56" s="320" t="s">
        <v>23</v>
      </c>
      <c r="SZQ56" s="320" t="s">
        <v>23</v>
      </c>
      <c r="SZR56" s="320" t="s">
        <v>23</v>
      </c>
      <c r="SZS56" s="320" t="s">
        <v>23</v>
      </c>
      <c r="SZT56" s="320" t="s">
        <v>23</v>
      </c>
      <c r="SZU56" s="320" t="s">
        <v>23</v>
      </c>
      <c r="SZV56" s="320" t="s">
        <v>23</v>
      </c>
      <c r="SZW56" s="320" t="s">
        <v>23</v>
      </c>
      <c r="SZX56" s="320" t="s">
        <v>23</v>
      </c>
      <c r="SZY56" s="320" t="s">
        <v>23</v>
      </c>
      <c r="SZZ56" s="320" t="s">
        <v>23</v>
      </c>
      <c r="TAA56" s="320" t="s">
        <v>23</v>
      </c>
      <c r="TAB56" s="320" t="s">
        <v>23</v>
      </c>
      <c r="TAC56" s="320" t="s">
        <v>23</v>
      </c>
      <c r="TAD56" s="320" t="s">
        <v>23</v>
      </c>
      <c r="TAE56" s="320" t="s">
        <v>23</v>
      </c>
      <c r="TAF56" s="320" t="s">
        <v>23</v>
      </c>
      <c r="TAG56" s="320" t="s">
        <v>23</v>
      </c>
      <c r="TAH56" s="320" t="s">
        <v>23</v>
      </c>
      <c r="TAI56" s="320" t="s">
        <v>23</v>
      </c>
      <c r="TAJ56" s="320" t="s">
        <v>23</v>
      </c>
      <c r="TAK56" s="320" t="s">
        <v>23</v>
      </c>
      <c r="TAL56" s="320" t="s">
        <v>23</v>
      </c>
      <c r="TAM56" s="320" t="s">
        <v>23</v>
      </c>
      <c r="TAN56" s="320" t="s">
        <v>23</v>
      </c>
      <c r="TAO56" s="320" t="s">
        <v>23</v>
      </c>
      <c r="TAP56" s="320" t="s">
        <v>23</v>
      </c>
      <c r="TAQ56" s="320" t="s">
        <v>23</v>
      </c>
      <c r="TAR56" s="320" t="s">
        <v>23</v>
      </c>
      <c r="TAS56" s="320" t="s">
        <v>23</v>
      </c>
      <c r="TAT56" s="320" t="s">
        <v>23</v>
      </c>
      <c r="TAU56" s="320" t="s">
        <v>23</v>
      </c>
      <c r="TAV56" s="320" t="s">
        <v>23</v>
      </c>
      <c r="TAW56" s="320" t="s">
        <v>23</v>
      </c>
      <c r="TAX56" s="320" t="s">
        <v>23</v>
      </c>
      <c r="TAY56" s="320" t="s">
        <v>23</v>
      </c>
      <c r="TAZ56" s="320" t="s">
        <v>23</v>
      </c>
      <c r="TBA56" s="320" t="s">
        <v>23</v>
      </c>
      <c r="TBB56" s="320" t="s">
        <v>23</v>
      </c>
      <c r="TBC56" s="320" t="s">
        <v>23</v>
      </c>
      <c r="TBD56" s="320" t="s">
        <v>23</v>
      </c>
      <c r="TBE56" s="320" t="s">
        <v>23</v>
      </c>
      <c r="TBF56" s="320" t="s">
        <v>23</v>
      </c>
      <c r="TBG56" s="320" t="s">
        <v>23</v>
      </c>
      <c r="TBH56" s="320" t="s">
        <v>23</v>
      </c>
      <c r="TBI56" s="320" t="s">
        <v>23</v>
      </c>
      <c r="TBJ56" s="320" t="s">
        <v>23</v>
      </c>
      <c r="TBK56" s="320" t="s">
        <v>23</v>
      </c>
      <c r="TBL56" s="320" t="s">
        <v>23</v>
      </c>
      <c r="TBM56" s="320" t="s">
        <v>23</v>
      </c>
      <c r="TBN56" s="320" t="s">
        <v>23</v>
      </c>
      <c r="TBO56" s="320" t="s">
        <v>23</v>
      </c>
      <c r="TBP56" s="320" t="s">
        <v>23</v>
      </c>
      <c r="TBQ56" s="320" t="s">
        <v>23</v>
      </c>
      <c r="TBR56" s="320" t="s">
        <v>23</v>
      </c>
      <c r="TBS56" s="320" t="s">
        <v>23</v>
      </c>
      <c r="TBT56" s="320" t="s">
        <v>23</v>
      </c>
      <c r="TBU56" s="320" t="s">
        <v>23</v>
      </c>
      <c r="TBV56" s="320" t="s">
        <v>23</v>
      </c>
      <c r="TBW56" s="320" t="s">
        <v>23</v>
      </c>
      <c r="TBX56" s="320" t="s">
        <v>23</v>
      </c>
      <c r="TBY56" s="320" t="s">
        <v>23</v>
      </c>
      <c r="TBZ56" s="320" t="s">
        <v>23</v>
      </c>
      <c r="TCA56" s="320" t="s">
        <v>23</v>
      </c>
      <c r="TCB56" s="320" t="s">
        <v>23</v>
      </c>
      <c r="TCC56" s="320" t="s">
        <v>23</v>
      </c>
      <c r="TCD56" s="320" t="s">
        <v>23</v>
      </c>
      <c r="TCE56" s="320" t="s">
        <v>23</v>
      </c>
      <c r="TCF56" s="320" t="s">
        <v>23</v>
      </c>
      <c r="TCG56" s="320" t="s">
        <v>23</v>
      </c>
      <c r="TCH56" s="320" t="s">
        <v>23</v>
      </c>
      <c r="TCI56" s="320" t="s">
        <v>23</v>
      </c>
      <c r="TCJ56" s="320" t="s">
        <v>23</v>
      </c>
      <c r="TCK56" s="320" t="s">
        <v>23</v>
      </c>
      <c r="TCL56" s="320" t="s">
        <v>23</v>
      </c>
      <c r="TCM56" s="320" t="s">
        <v>23</v>
      </c>
      <c r="TCN56" s="320" t="s">
        <v>23</v>
      </c>
      <c r="TCO56" s="320" t="s">
        <v>23</v>
      </c>
      <c r="TCP56" s="320" t="s">
        <v>23</v>
      </c>
      <c r="TCQ56" s="320" t="s">
        <v>23</v>
      </c>
      <c r="TCR56" s="320" t="s">
        <v>23</v>
      </c>
      <c r="TCS56" s="320" t="s">
        <v>23</v>
      </c>
      <c r="TCT56" s="320" t="s">
        <v>23</v>
      </c>
      <c r="TCU56" s="320" t="s">
        <v>23</v>
      </c>
      <c r="TCV56" s="320" t="s">
        <v>23</v>
      </c>
      <c r="TCW56" s="320" t="s">
        <v>23</v>
      </c>
      <c r="TCX56" s="320" t="s">
        <v>23</v>
      </c>
      <c r="TCY56" s="320" t="s">
        <v>23</v>
      </c>
      <c r="TCZ56" s="320" t="s">
        <v>23</v>
      </c>
      <c r="TDA56" s="320" t="s">
        <v>23</v>
      </c>
      <c r="TDB56" s="320" t="s">
        <v>23</v>
      </c>
      <c r="TDC56" s="320" t="s">
        <v>23</v>
      </c>
      <c r="TDD56" s="320" t="s">
        <v>23</v>
      </c>
      <c r="TDE56" s="320" t="s">
        <v>23</v>
      </c>
      <c r="TDF56" s="320" t="s">
        <v>23</v>
      </c>
      <c r="TDG56" s="320" t="s">
        <v>23</v>
      </c>
      <c r="TDH56" s="320" t="s">
        <v>23</v>
      </c>
      <c r="TDI56" s="320" t="s">
        <v>23</v>
      </c>
      <c r="TDJ56" s="320" t="s">
        <v>23</v>
      </c>
      <c r="TDK56" s="320" t="s">
        <v>23</v>
      </c>
      <c r="TDL56" s="320" t="s">
        <v>23</v>
      </c>
      <c r="TDM56" s="320" t="s">
        <v>23</v>
      </c>
      <c r="TDN56" s="320" t="s">
        <v>23</v>
      </c>
      <c r="TDO56" s="320" t="s">
        <v>23</v>
      </c>
      <c r="TDP56" s="320" t="s">
        <v>23</v>
      </c>
      <c r="TDQ56" s="320" t="s">
        <v>23</v>
      </c>
      <c r="TDR56" s="320" t="s">
        <v>23</v>
      </c>
      <c r="TDS56" s="320" t="s">
        <v>23</v>
      </c>
      <c r="TDT56" s="320" t="s">
        <v>23</v>
      </c>
      <c r="TDU56" s="320" t="s">
        <v>23</v>
      </c>
      <c r="TDV56" s="320" t="s">
        <v>23</v>
      </c>
      <c r="TDW56" s="320" t="s">
        <v>23</v>
      </c>
      <c r="TDX56" s="320" t="s">
        <v>23</v>
      </c>
      <c r="TDY56" s="320" t="s">
        <v>23</v>
      </c>
      <c r="TDZ56" s="320" t="s">
        <v>23</v>
      </c>
      <c r="TEA56" s="320" t="s">
        <v>23</v>
      </c>
      <c r="TEB56" s="320" t="s">
        <v>23</v>
      </c>
      <c r="TEC56" s="320" t="s">
        <v>23</v>
      </c>
      <c r="TED56" s="320" t="s">
        <v>23</v>
      </c>
      <c r="TEE56" s="320" t="s">
        <v>23</v>
      </c>
      <c r="TEF56" s="320" t="s">
        <v>23</v>
      </c>
      <c r="TEG56" s="320" t="s">
        <v>23</v>
      </c>
      <c r="TEH56" s="320" t="s">
        <v>23</v>
      </c>
      <c r="TEI56" s="320" t="s">
        <v>23</v>
      </c>
      <c r="TEJ56" s="320" t="s">
        <v>23</v>
      </c>
      <c r="TEK56" s="320" t="s">
        <v>23</v>
      </c>
      <c r="TEL56" s="320" t="s">
        <v>23</v>
      </c>
      <c r="TEM56" s="320" t="s">
        <v>23</v>
      </c>
      <c r="TEN56" s="320" t="s">
        <v>23</v>
      </c>
      <c r="TEO56" s="320" t="s">
        <v>23</v>
      </c>
      <c r="TEP56" s="320" t="s">
        <v>23</v>
      </c>
      <c r="TEQ56" s="320" t="s">
        <v>23</v>
      </c>
      <c r="TER56" s="320" t="s">
        <v>23</v>
      </c>
      <c r="TES56" s="320" t="s">
        <v>23</v>
      </c>
      <c r="TET56" s="320" t="s">
        <v>23</v>
      </c>
      <c r="TEU56" s="320" t="s">
        <v>23</v>
      </c>
      <c r="TEV56" s="320" t="s">
        <v>23</v>
      </c>
      <c r="TEW56" s="320" t="s">
        <v>23</v>
      </c>
      <c r="TEX56" s="320" t="s">
        <v>23</v>
      </c>
      <c r="TEY56" s="320" t="s">
        <v>23</v>
      </c>
      <c r="TEZ56" s="320" t="s">
        <v>23</v>
      </c>
      <c r="TFA56" s="320" t="s">
        <v>23</v>
      </c>
      <c r="TFB56" s="320" t="s">
        <v>23</v>
      </c>
      <c r="TFC56" s="320" t="s">
        <v>23</v>
      </c>
      <c r="TFD56" s="320" t="s">
        <v>23</v>
      </c>
      <c r="TFE56" s="320" t="s">
        <v>23</v>
      </c>
      <c r="TFF56" s="320" t="s">
        <v>23</v>
      </c>
      <c r="TFG56" s="320" t="s">
        <v>23</v>
      </c>
      <c r="TFH56" s="320" t="s">
        <v>23</v>
      </c>
      <c r="TFI56" s="320" t="s">
        <v>23</v>
      </c>
      <c r="TFJ56" s="320" t="s">
        <v>23</v>
      </c>
      <c r="TFK56" s="320" t="s">
        <v>23</v>
      </c>
      <c r="TFL56" s="320" t="s">
        <v>23</v>
      </c>
      <c r="TFM56" s="320" t="s">
        <v>23</v>
      </c>
      <c r="TFN56" s="320" t="s">
        <v>23</v>
      </c>
      <c r="TFO56" s="320" t="s">
        <v>23</v>
      </c>
      <c r="TFP56" s="320" t="s">
        <v>23</v>
      </c>
      <c r="TFQ56" s="320" t="s">
        <v>23</v>
      </c>
      <c r="TFR56" s="320" t="s">
        <v>23</v>
      </c>
      <c r="TFS56" s="320" t="s">
        <v>23</v>
      </c>
      <c r="TFT56" s="320" t="s">
        <v>23</v>
      </c>
      <c r="TFU56" s="320" t="s">
        <v>23</v>
      </c>
      <c r="TFV56" s="320" t="s">
        <v>23</v>
      </c>
      <c r="TFW56" s="320" t="s">
        <v>23</v>
      </c>
      <c r="TFX56" s="320" t="s">
        <v>23</v>
      </c>
      <c r="TFY56" s="320" t="s">
        <v>23</v>
      </c>
      <c r="TFZ56" s="320" t="s">
        <v>23</v>
      </c>
      <c r="TGA56" s="320" t="s">
        <v>23</v>
      </c>
      <c r="TGB56" s="320" t="s">
        <v>23</v>
      </c>
      <c r="TGC56" s="320" t="s">
        <v>23</v>
      </c>
      <c r="TGD56" s="320" t="s">
        <v>23</v>
      </c>
      <c r="TGE56" s="320" t="s">
        <v>23</v>
      </c>
      <c r="TGF56" s="320" t="s">
        <v>23</v>
      </c>
      <c r="TGG56" s="320" t="s">
        <v>23</v>
      </c>
      <c r="TGH56" s="320" t="s">
        <v>23</v>
      </c>
      <c r="TGI56" s="320" t="s">
        <v>23</v>
      </c>
      <c r="TGJ56" s="320" t="s">
        <v>23</v>
      </c>
      <c r="TGK56" s="320" t="s">
        <v>23</v>
      </c>
      <c r="TGL56" s="320" t="s">
        <v>23</v>
      </c>
      <c r="TGM56" s="320" t="s">
        <v>23</v>
      </c>
      <c r="TGN56" s="320" t="s">
        <v>23</v>
      </c>
      <c r="TGO56" s="320" t="s">
        <v>23</v>
      </c>
      <c r="TGP56" s="320" t="s">
        <v>23</v>
      </c>
      <c r="TGQ56" s="320" t="s">
        <v>23</v>
      </c>
      <c r="TGR56" s="320" t="s">
        <v>23</v>
      </c>
      <c r="TGS56" s="320" t="s">
        <v>23</v>
      </c>
      <c r="TGT56" s="320" t="s">
        <v>23</v>
      </c>
      <c r="TGU56" s="320" t="s">
        <v>23</v>
      </c>
      <c r="TGV56" s="320" t="s">
        <v>23</v>
      </c>
      <c r="TGW56" s="320" t="s">
        <v>23</v>
      </c>
      <c r="TGX56" s="320" t="s">
        <v>23</v>
      </c>
      <c r="TGY56" s="320" t="s">
        <v>23</v>
      </c>
      <c r="TGZ56" s="320" t="s">
        <v>23</v>
      </c>
      <c r="THA56" s="320" t="s">
        <v>23</v>
      </c>
      <c r="THB56" s="320" t="s">
        <v>23</v>
      </c>
      <c r="THC56" s="320" t="s">
        <v>23</v>
      </c>
      <c r="THD56" s="320" t="s">
        <v>23</v>
      </c>
      <c r="THE56" s="320" t="s">
        <v>23</v>
      </c>
      <c r="THF56" s="320" t="s">
        <v>23</v>
      </c>
      <c r="THG56" s="320" t="s">
        <v>23</v>
      </c>
      <c r="THH56" s="320" t="s">
        <v>23</v>
      </c>
      <c r="THI56" s="320" t="s">
        <v>23</v>
      </c>
      <c r="THJ56" s="320" t="s">
        <v>23</v>
      </c>
      <c r="THK56" s="320" t="s">
        <v>23</v>
      </c>
      <c r="THL56" s="320" t="s">
        <v>23</v>
      </c>
      <c r="THM56" s="320" t="s">
        <v>23</v>
      </c>
      <c r="THN56" s="320" t="s">
        <v>23</v>
      </c>
      <c r="THO56" s="320" t="s">
        <v>23</v>
      </c>
      <c r="THP56" s="320" t="s">
        <v>23</v>
      </c>
      <c r="THQ56" s="320" t="s">
        <v>23</v>
      </c>
      <c r="THR56" s="320" t="s">
        <v>23</v>
      </c>
      <c r="THS56" s="320" t="s">
        <v>23</v>
      </c>
      <c r="THT56" s="320" t="s">
        <v>23</v>
      </c>
      <c r="THU56" s="320" t="s">
        <v>23</v>
      </c>
      <c r="THV56" s="320" t="s">
        <v>23</v>
      </c>
      <c r="THW56" s="320" t="s">
        <v>23</v>
      </c>
      <c r="THX56" s="320" t="s">
        <v>23</v>
      </c>
      <c r="THY56" s="320" t="s">
        <v>23</v>
      </c>
      <c r="THZ56" s="320" t="s">
        <v>23</v>
      </c>
      <c r="TIA56" s="320" t="s">
        <v>23</v>
      </c>
      <c r="TIB56" s="320" t="s">
        <v>23</v>
      </c>
      <c r="TIC56" s="320" t="s">
        <v>23</v>
      </c>
      <c r="TID56" s="320" t="s">
        <v>23</v>
      </c>
      <c r="TIE56" s="320" t="s">
        <v>23</v>
      </c>
      <c r="TIF56" s="320" t="s">
        <v>23</v>
      </c>
      <c r="TIG56" s="320" t="s">
        <v>23</v>
      </c>
      <c r="TIH56" s="320" t="s">
        <v>23</v>
      </c>
      <c r="TII56" s="320" t="s">
        <v>23</v>
      </c>
      <c r="TIJ56" s="320" t="s">
        <v>23</v>
      </c>
      <c r="TIK56" s="320" t="s">
        <v>23</v>
      </c>
      <c r="TIL56" s="320" t="s">
        <v>23</v>
      </c>
      <c r="TIM56" s="320" t="s">
        <v>23</v>
      </c>
      <c r="TIN56" s="320" t="s">
        <v>23</v>
      </c>
      <c r="TIO56" s="320" t="s">
        <v>23</v>
      </c>
      <c r="TIP56" s="320" t="s">
        <v>23</v>
      </c>
      <c r="TIQ56" s="320" t="s">
        <v>23</v>
      </c>
      <c r="TIR56" s="320" t="s">
        <v>23</v>
      </c>
      <c r="TIS56" s="320" t="s">
        <v>23</v>
      </c>
      <c r="TIT56" s="320" t="s">
        <v>23</v>
      </c>
      <c r="TIU56" s="320" t="s">
        <v>23</v>
      </c>
      <c r="TIV56" s="320" t="s">
        <v>23</v>
      </c>
      <c r="TIW56" s="320" t="s">
        <v>23</v>
      </c>
      <c r="TIX56" s="320" t="s">
        <v>23</v>
      </c>
      <c r="TIY56" s="320" t="s">
        <v>23</v>
      </c>
      <c r="TIZ56" s="320" t="s">
        <v>23</v>
      </c>
      <c r="TJA56" s="320" t="s">
        <v>23</v>
      </c>
      <c r="TJB56" s="320" t="s">
        <v>23</v>
      </c>
      <c r="TJC56" s="320" t="s">
        <v>23</v>
      </c>
      <c r="TJD56" s="320" t="s">
        <v>23</v>
      </c>
      <c r="TJE56" s="320" t="s">
        <v>23</v>
      </c>
      <c r="TJF56" s="320" t="s">
        <v>23</v>
      </c>
      <c r="TJG56" s="320" t="s">
        <v>23</v>
      </c>
      <c r="TJH56" s="320" t="s">
        <v>23</v>
      </c>
      <c r="TJI56" s="320" t="s">
        <v>23</v>
      </c>
      <c r="TJJ56" s="320" t="s">
        <v>23</v>
      </c>
      <c r="TJK56" s="320" t="s">
        <v>23</v>
      </c>
      <c r="TJL56" s="320" t="s">
        <v>23</v>
      </c>
      <c r="TJM56" s="320" t="s">
        <v>23</v>
      </c>
      <c r="TJN56" s="320" t="s">
        <v>23</v>
      </c>
      <c r="TJO56" s="320" t="s">
        <v>23</v>
      </c>
      <c r="TJP56" s="320" t="s">
        <v>23</v>
      </c>
      <c r="TJQ56" s="320" t="s">
        <v>23</v>
      </c>
      <c r="TJR56" s="320" t="s">
        <v>23</v>
      </c>
      <c r="TJS56" s="320" t="s">
        <v>23</v>
      </c>
      <c r="TJT56" s="320" t="s">
        <v>23</v>
      </c>
      <c r="TJU56" s="320" t="s">
        <v>23</v>
      </c>
      <c r="TJV56" s="320" t="s">
        <v>23</v>
      </c>
      <c r="TJW56" s="320" t="s">
        <v>23</v>
      </c>
      <c r="TJX56" s="320" t="s">
        <v>23</v>
      </c>
      <c r="TJY56" s="320" t="s">
        <v>23</v>
      </c>
      <c r="TJZ56" s="320" t="s">
        <v>23</v>
      </c>
      <c r="TKA56" s="320" t="s">
        <v>23</v>
      </c>
      <c r="TKB56" s="320" t="s">
        <v>23</v>
      </c>
      <c r="TKC56" s="320" t="s">
        <v>23</v>
      </c>
      <c r="TKD56" s="320" t="s">
        <v>23</v>
      </c>
      <c r="TKE56" s="320" t="s">
        <v>23</v>
      </c>
      <c r="TKF56" s="320" t="s">
        <v>23</v>
      </c>
      <c r="TKG56" s="320" t="s">
        <v>23</v>
      </c>
      <c r="TKH56" s="320" t="s">
        <v>23</v>
      </c>
      <c r="TKI56" s="320" t="s">
        <v>23</v>
      </c>
      <c r="TKJ56" s="320" t="s">
        <v>23</v>
      </c>
      <c r="TKK56" s="320" t="s">
        <v>23</v>
      </c>
      <c r="TKL56" s="320" t="s">
        <v>23</v>
      </c>
      <c r="TKM56" s="320" t="s">
        <v>23</v>
      </c>
      <c r="TKN56" s="320" t="s">
        <v>23</v>
      </c>
      <c r="TKO56" s="320" t="s">
        <v>23</v>
      </c>
      <c r="TKP56" s="320" t="s">
        <v>23</v>
      </c>
      <c r="TKQ56" s="320" t="s">
        <v>23</v>
      </c>
      <c r="TKR56" s="320" t="s">
        <v>23</v>
      </c>
      <c r="TKS56" s="320" t="s">
        <v>23</v>
      </c>
      <c r="TKT56" s="320" t="s">
        <v>23</v>
      </c>
      <c r="TKU56" s="320" t="s">
        <v>23</v>
      </c>
      <c r="TKV56" s="320" t="s">
        <v>23</v>
      </c>
      <c r="TKW56" s="320" t="s">
        <v>23</v>
      </c>
      <c r="TKX56" s="320" t="s">
        <v>23</v>
      </c>
      <c r="TKY56" s="320" t="s">
        <v>23</v>
      </c>
      <c r="TKZ56" s="320" t="s">
        <v>23</v>
      </c>
      <c r="TLA56" s="320" t="s">
        <v>23</v>
      </c>
      <c r="TLB56" s="320" t="s">
        <v>23</v>
      </c>
      <c r="TLC56" s="320" t="s">
        <v>23</v>
      </c>
      <c r="TLD56" s="320" t="s">
        <v>23</v>
      </c>
      <c r="TLE56" s="320" t="s">
        <v>23</v>
      </c>
      <c r="TLF56" s="320" t="s">
        <v>23</v>
      </c>
      <c r="TLG56" s="320" t="s">
        <v>23</v>
      </c>
      <c r="TLH56" s="320" t="s">
        <v>23</v>
      </c>
      <c r="TLI56" s="320" t="s">
        <v>23</v>
      </c>
      <c r="TLJ56" s="320" t="s">
        <v>23</v>
      </c>
      <c r="TLK56" s="320" t="s">
        <v>23</v>
      </c>
      <c r="TLL56" s="320" t="s">
        <v>23</v>
      </c>
      <c r="TLM56" s="320" t="s">
        <v>23</v>
      </c>
      <c r="TLN56" s="320" t="s">
        <v>23</v>
      </c>
      <c r="TLO56" s="320" t="s">
        <v>23</v>
      </c>
      <c r="TLP56" s="320" t="s">
        <v>23</v>
      </c>
      <c r="TLQ56" s="320" t="s">
        <v>23</v>
      </c>
      <c r="TLR56" s="320" t="s">
        <v>23</v>
      </c>
      <c r="TLS56" s="320" t="s">
        <v>23</v>
      </c>
      <c r="TLT56" s="320" t="s">
        <v>23</v>
      </c>
      <c r="TLU56" s="320" t="s">
        <v>23</v>
      </c>
      <c r="TLV56" s="320" t="s">
        <v>23</v>
      </c>
      <c r="TLW56" s="320" t="s">
        <v>23</v>
      </c>
      <c r="TLX56" s="320" t="s">
        <v>23</v>
      </c>
      <c r="TLY56" s="320" t="s">
        <v>23</v>
      </c>
      <c r="TLZ56" s="320" t="s">
        <v>23</v>
      </c>
      <c r="TMA56" s="320" t="s">
        <v>23</v>
      </c>
      <c r="TMB56" s="320" t="s">
        <v>23</v>
      </c>
      <c r="TMC56" s="320" t="s">
        <v>23</v>
      </c>
      <c r="TMD56" s="320" t="s">
        <v>23</v>
      </c>
      <c r="TME56" s="320" t="s">
        <v>23</v>
      </c>
      <c r="TMF56" s="320" t="s">
        <v>23</v>
      </c>
      <c r="TMG56" s="320" t="s">
        <v>23</v>
      </c>
      <c r="TMH56" s="320" t="s">
        <v>23</v>
      </c>
      <c r="TMI56" s="320" t="s">
        <v>23</v>
      </c>
      <c r="TMJ56" s="320" t="s">
        <v>23</v>
      </c>
      <c r="TMK56" s="320" t="s">
        <v>23</v>
      </c>
      <c r="TML56" s="320" t="s">
        <v>23</v>
      </c>
      <c r="TMM56" s="320" t="s">
        <v>23</v>
      </c>
      <c r="TMN56" s="320" t="s">
        <v>23</v>
      </c>
      <c r="TMO56" s="320" t="s">
        <v>23</v>
      </c>
      <c r="TMP56" s="320" t="s">
        <v>23</v>
      </c>
      <c r="TMQ56" s="320" t="s">
        <v>23</v>
      </c>
      <c r="TMR56" s="320" t="s">
        <v>23</v>
      </c>
      <c r="TMS56" s="320" t="s">
        <v>23</v>
      </c>
      <c r="TMT56" s="320" t="s">
        <v>23</v>
      </c>
      <c r="TMU56" s="320" t="s">
        <v>23</v>
      </c>
      <c r="TMV56" s="320" t="s">
        <v>23</v>
      </c>
      <c r="TMW56" s="320" t="s">
        <v>23</v>
      </c>
      <c r="TMX56" s="320" t="s">
        <v>23</v>
      </c>
      <c r="TMY56" s="320" t="s">
        <v>23</v>
      </c>
      <c r="TMZ56" s="320" t="s">
        <v>23</v>
      </c>
      <c r="TNA56" s="320" t="s">
        <v>23</v>
      </c>
      <c r="TNB56" s="320" t="s">
        <v>23</v>
      </c>
      <c r="TNC56" s="320" t="s">
        <v>23</v>
      </c>
      <c r="TND56" s="320" t="s">
        <v>23</v>
      </c>
      <c r="TNE56" s="320" t="s">
        <v>23</v>
      </c>
      <c r="TNF56" s="320" t="s">
        <v>23</v>
      </c>
      <c r="TNG56" s="320" t="s">
        <v>23</v>
      </c>
      <c r="TNH56" s="320" t="s">
        <v>23</v>
      </c>
      <c r="TNI56" s="320" t="s">
        <v>23</v>
      </c>
      <c r="TNJ56" s="320" t="s">
        <v>23</v>
      </c>
      <c r="TNK56" s="320" t="s">
        <v>23</v>
      </c>
      <c r="TNL56" s="320" t="s">
        <v>23</v>
      </c>
      <c r="TNM56" s="320" t="s">
        <v>23</v>
      </c>
      <c r="TNN56" s="320" t="s">
        <v>23</v>
      </c>
      <c r="TNO56" s="320" t="s">
        <v>23</v>
      </c>
      <c r="TNP56" s="320" t="s">
        <v>23</v>
      </c>
      <c r="TNQ56" s="320" t="s">
        <v>23</v>
      </c>
      <c r="TNR56" s="320" t="s">
        <v>23</v>
      </c>
      <c r="TNS56" s="320" t="s">
        <v>23</v>
      </c>
      <c r="TNT56" s="320" t="s">
        <v>23</v>
      </c>
      <c r="TNU56" s="320" t="s">
        <v>23</v>
      </c>
      <c r="TNV56" s="320" t="s">
        <v>23</v>
      </c>
      <c r="TNW56" s="320" t="s">
        <v>23</v>
      </c>
      <c r="TNX56" s="320" t="s">
        <v>23</v>
      </c>
      <c r="TNY56" s="320" t="s">
        <v>23</v>
      </c>
      <c r="TNZ56" s="320" t="s">
        <v>23</v>
      </c>
      <c r="TOA56" s="320" t="s">
        <v>23</v>
      </c>
      <c r="TOB56" s="320" t="s">
        <v>23</v>
      </c>
      <c r="TOC56" s="320" t="s">
        <v>23</v>
      </c>
      <c r="TOD56" s="320" t="s">
        <v>23</v>
      </c>
      <c r="TOE56" s="320" t="s">
        <v>23</v>
      </c>
      <c r="TOF56" s="320" t="s">
        <v>23</v>
      </c>
      <c r="TOG56" s="320" t="s">
        <v>23</v>
      </c>
      <c r="TOH56" s="320" t="s">
        <v>23</v>
      </c>
      <c r="TOI56" s="320" t="s">
        <v>23</v>
      </c>
      <c r="TOJ56" s="320" t="s">
        <v>23</v>
      </c>
      <c r="TOK56" s="320" t="s">
        <v>23</v>
      </c>
      <c r="TOL56" s="320" t="s">
        <v>23</v>
      </c>
      <c r="TOM56" s="320" t="s">
        <v>23</v>
      </c>
      <c r="TON56" s="320" t="s">
        <v>23</v>
      </c>
      <c r="TOO56" s="320" t="s">
        <v>23</v>
      </c>
      <c r="TOP56" s="320" t="s">
        <v>23</v>
      </c>
      <c r="TOQ56" s="320" t="s">
        <v>23</v>
      </c>
      <c r="TOR56" s="320" t="s">
        <v>23</v>
      </c>
      <c r="TOS56" s="320" t="s">
        <v>23</v>
      </c>
      <c r="TOT56" s="320" t="s">
        <v>23</v>
      </c>
      <c r="TOU56" s="320" t="s">
        <v>23</v>
      </c>
      <c r="TOV56" s="320" t="s">
        <v>23</v>
      </c>
      <c r="TOW56" s="320" t="s">
        <v>23</v>
      </c>
      <c r="TOX56" s="320" t="s">
        <v>23</v>
      </c>
      <c r="TOY56" s="320" t="s">
        <v>23</v>
      </c>
      <c r="TOZ56" s="320" t="s">
        <v>23</v>
      </c>
      <c r="TPA56" s="320" t="s">
        <v>23</v>
      </c>
      <c r="TPB56" s="320" t="s">
        <v>23</v>
      </c>
      <c r="TPC56" s="320" t="s">
        <v>23</v>
      </c>
      <c r="TPD56" s="320" t="s">
        <v>23</v>
      </c>
      <c r="TPE56" s="320" t="s">
        <v>23</v>
      </c>
      <c r="TPF56" s="320" t="s">
        <v>23</v>
      </c>
      <c r="TPG56" s="320" t="s">
        <v>23</v>
      </c>
      <c r="TPH56" s="320" t="s">
        <v>23</v>
      </c>
      <c r="TPI56" s="320" t="s">
        <v>23</v>
      </c>
      <c r="TPJ56" s="320" t="s">
        <v>23</v>
      </c>
      <c r="TPK56" s="320" t="s">
        <v>23</v>
      </c>
      <c r="TPL56" s="320" t="s">
        <v>23</v>
      </c>
      <c r="TPM56" s="320" t="s">
        <v>23</v>
      </c>
      <c r="TPN56" s="320" t="s">
        <v>23</v>
      </c>
      <c r="TPO56" s="320" t="s">
        <v>23</v>
      </c>
      <c r="TPP56" s="320" t="s">
        <v>23</v>
      </c>
      <c r="TPQ56" s="320" t="s">
        <v>23</v>
      </c>
      <c r="TPR56" s="320" t="s">
        <v>23</v>
      </c>
      <c r="TPS56" s="320" t="s">
        <v>23</v>
      </c>
      <c r="TPT56" s="320" t="s">
        <v>23</v>
      </c>
      <c r="TPU56" s="320" t="s">
        <v>23</v>
      </c>
      <c r="TPV56" s="320" t="s">
        <v>23</v>
      </c>
      <c r="TPW56" s="320" t="s">
        <v>23</v>
      </c>
      <c r="TPX56" s="320" t="s">
        <v>23</v>
      </c>
      <c r="TPY56" s="320" t="s">
        <v>23</v>
      </c>
      <c r="TPZ56" s="320" t="s">
        <v>23</v>
      </c>
      <c r="TQA56" s="320" t="s">
        <v>23</v>
      </c>
      <c r="TQB56" s="320" t="s">
        <v>23</v>
      </c>
      <c r="TQC56" s="320" t="s">
        <v>23</v>
      </c>
      <c r="TQD56" s="320" t="s">
        <v>23</v>
      </c>
      <c r="TQE56" s="320" t="s">
        <v>23</v>
      </c>
      <c r="TQF56" s="320" t="s">
        <v>23</v>
      </c>
      <c r="TQG56" s="320" t="s">
        <v>23</v>
      </c>
      <c r="TQH56" s="320" t="s">
        <v>23</v>
      </c>
      <c r="TQI56" s="320" t="s">
        <v>23</v>
      </c>
      <c r="TQJ56" s="320" t="s">
        <v>23</v>
      </c>
      <c r="TQK56" s="320" t="s">
        <v>23</v>
      </c>
      <c r="TQL56" s="320" t="s">
        <v>23</v>
      </c>
      <c r="TQM56" s="320" t="s">
        <v>23</v>
      </c>
      <c r="TQN56" s="320" t="s">
        <v>23</v>
      </c>
      <c r="TQO56" s="320" t="s">
        <v>23</v>
      </c>
      <c r="TQP56" s="320" t="s">
        <v>23</v>
      </c>
      <c r="TQQ56" s="320" t="s">
        <v>23</v>
      </c>
      <c r="TQR56" s="320" t="s">
        <v>23</v>
      </c>
      <c r="TQS56" s="320" t="s">
        <v>23</v>
      </c>
      <c r="TQT56" s="320" t="s">
        <v>23</v>
      </c>
      <c r="TQU56" s="320" t="s">
        <v>23</v>
      </c>
      <c r="TQV56" s="320" t="s">
        <v>23</v>
      </c>
      <c r="TQW56" s="320" t="s">
        <v>23</v>
      </c>
      <c r="TQX56" s="320" t="s">
        <v>23</v>
      </c>
      <c r="TQY56" s="320" t="s">
        <v>23</v>
      </c>
      <c r="TQZ56" s="320" t="s">
        <v>23</v>
      </c>
      <c r="TRA56" s="320" t="s">
        <v>23</v>
      </c>
      <c r="TRB56" s="320" t="s">
        <v>23</v>
      </c>
      <c r="TRC56" s="320" t="s">
        <v>23</v>
      </c>
      <c r="TRD56" s="320" t="s">
        <v>23</v>
      </c>
      <c r="TRE56" s="320" t="s">
        <v>23</v>
      </c>
      <c r="TRF56" s="320" t="s">
        <v>23</v>
      </c>
      <c r="TRG56" s="320" t="s">
        <v>23</v>
      </c>
      <c r="TRH56" s="320" t="s">
        <v>23</v>
      </c>
      <c r="TRI56" s="320" t="s">
        <v>23</v>
      </c>
      <c r="TRJ56" s="320" t="s">
        <v>23</v>
      </c>
      <c r="TRK56" s="320" t="s">
        <v>23</v>
      </c>
      <c r="TRL56" s="320" t="s">
        <v>23</v>
      </c>
      <c r="TRM56" s="320" t="s">
        <v>23</v>
      </c>
      <c r="TRN56" s="320" t="s">
        <v>23</v>
      </c>
      <c r="TRO56" s="320" t="s">
        <v>23</v>
      </c>
      <c r="TRP56" s="320" t="s">
        <v>23</v>
      </c>
      <c r="TRQ56" s="320" t="s">
        <v>23</v>
      </c>
      <c r="TRR56" s="320" t="s">
        <v>23</v>
      </c>
      <c r="TRS56" s="320" t="s">
        <v>23</v>
      </c>
      <c r="TRT56" s="320" t="s">
        <v>23</v>
      </c>
      <c r="TRU56" s="320" t="s">
        <v>23</v>
      </c>
      <c r="TRV56" s="320" t="s">
        <v>23</v>
      </c>
      <c r="TRW56" s="320" t="s">
        <v>23</v>
      </c>
      <c r="TRX56" s="320" t="s">
        <v>23</v>
      </c>
      <c r="TRY56" s="320" t="s">
        <v>23</v>
      </c>
      <c r="TRZ56" s="320" t="s">
        <v>23</v>
      </c>
      <c r="TSA56" s="320" t="s">
        <v>23</v>
      </c>
      <c r="TSB56" s="320" t="s">
        <v>23</v>
      </c>
      <c r="TSC56" s="320" t="s">
        <v>23</v>
      </c>
      <c r="TSD56" s="320" t="s">
        <v>23</v>
      </c>
      <c r="TSE56" s="320" t="s">
        <v>23</v>
      </c>
      <c r="TSF56" s="320" t="s">
        <v>23</v>
      </c>
      <c r="TSG56" s="320" t="s">
        <v>23</v>
      </c>
      <c r="TSH56" s="320" t="s">
        <v>23</v>
      </c>
      <c r="TSI56" s="320" t="s">
        <v>23</v>
      </c>
      <c r="TSJ56" s="320" t="s">
        <v>23</v>
      </c>
      <c r="TSK56" s="320" t="s">
        <v>23</v>
      </c>
      <c r="TSL56" s="320" t="s">
        <v>23</v>
      </c>
      <c r="TSM56" s="320" t="s">
        <v>23</v>
      </c>
      <c r="TSN56" s="320" t="s">
        <v>23</v>
      </c>
      <c r="TSO56" s="320" t="s">
        <v>23</v>
      </c>
      <c r="TSP56" s="320" t="s">
        <v>23</v>
      </c>
      <c r="TSQ56" s="320" t="s">
        <v>23</v>
      </c>
      <c r="TSR56" s="320" t="s">
        <v>23</v>
      </c>
      <c r="TSS56" s="320" t="s">
        <v>23</v>
      </c>
      <c r="TST56" s="320" t="s">
        <v>23</v>
      </c>
      <c r="TSU56" s="320" t="s">
        <v>23</v>
      </c>
      <c r="TSV56" s="320" t="s">
        <v>23</v>
      </c>
      <c r="TSW56" s="320" t="s">
        <v>23</v>
      </c>
      <c r="TSX56" s="320" t="s">
        <v>23</v>
      </c>
      <c r="TSY56" s="320" t="s">
        <v>23</v>
      </c>
      <c r="TSZ56" s="320" t="s">
        <v>23</v>
      </c>
      <c r="TTA56" s="320" t="s">
        <v>23</v>
      </c>
      <c r="TTB56" s="320" t="s">
        <v>23</v>
      </c>
      <c r="TTC56" s="320" t="s">
        <v>23</v>
      </c>
      <c r="TTD56" s="320" t="s">
        <v>23</v>
      </c>
      <c r="TTE56" s="320" t="s">
        <v>23</v>
      </c>
      <c r="TTF56" s="320" t="s">
        <v>23</v>
      </c>
      <c r="TTG56" s="320" t="s">
        <v>23</v>
      </c>
      <c r="TTH56" s="320" t="s">
        <v>23</v>
      </c>
      <c r="TTI56" s="320" t="s">
        <v>23</v>
      </c>
      <c r="TTJ56" s="320" t="s">
        <v>23</v>
      </c>
      <c r="TTK56" s="320" t="s">
        <v>23</v>
      </c>
      <c r="TTL56" s="320" t="s">
        <v>23</v>
      </c>
      <c r="TTM56" s="320" t="s">
        <v>23</v>
      </c>
      <c r="TTN56" s="320" t="s">
        <v>23</v>
      </c>
      <c r="TTO56" s="320" t="s">
        <v>23</v>
      </c>
      <c r="TTP56" s="320" t="s">
        <v>23</v>
      </c>
      <c r="TTQ56" s="320" t="s">
        <v>23</v>
      </c>
      <c r="TTR56" s="320" t="s">
        <v>23</v>
      </c>
      <c r="TTS56" s="320" t="s">
        <v>23</v>
      </c>
      <c r="TTT56" s="320" t="s">
        <v>23</v>
      </c>
      <c r="TTU56" s="320" t="s">
        <v>23</v>
      </c>
      <c r="TTV56" s="320" t="s">
        <v>23</v>
      </c>
      <c r="TTW56" s="320" t="s">
        <v>23</v>
      </c>
      <c r="TTX56" s="320" t="s">
        <v>23</v>
      </c>
      <c r="TTY56" s="320" t="s">
        <v>23</v>
      </c>
      <c r="TTZ56" s="320" t="s">
        <v>23</v>
      </c>
      <c r="TUA56" s="320" t="s">
        <v>23</v>
      </c>
      <c r="TUB56" s="320" t="s">
        <v>23</v>
      </c>
      <c r="TUC56" s="320" t="s">
        <v>23</v>
      </c>
      <c r="TUD56" s="320" t="s">
        <v>23</v>
      </c>
      <c r="TUE56" s="320" t="s">
        <v>23</v>
      </c>
      <c r="TUF56" s="320" t="s">
        <v>23</v>
      </c>
      <c r="TUG56" s="320" t="s">
        <v>23</v>
      </c>
      <c r="TUH56" s="320" t="s">
        <v>23</v>
      </c>
      <c r="TUI56" s="320" t="s">
        <v>23</v>
      </c>
      <c r="TUJ56" s="320" t="s">
        <v>23</v>
      </c>
      <c r="TUK56" s="320" t="s">
        <v>23</v>
      </c>
      <c r="TUL56" s="320" t="s">
        <v>23</v>
      </c>
      <c r="TUM56" s="320" t="s">
        <v>23</v>
      </c>
      <c r="TUN56" s="320" t="s">
        <v>23</v>
      </c>
      <c r="TUO56" s="320" t="s">
        <v>23</v>
      </c>
      <c r="TUP56" s="320" t="s">
        <v>23</v>
      </c>
      <c r="TUQ56" s="320" t="s">
        <v>23</v>
      </c>
      <c r="TUR56" s="320" t="s">
        <v>23</v>
      </c>
      <c r="TUS56" s="320" t="s">
        <v>23</v>
      </c>
      <c r="TUT56" s="320" t="s">
        <v>23</v>
      </c>
      <c r="TUU56" s="320" t="s">
        <v>23</v>
      </c>
      <c r="TUV56" s="320" t="s">
        <v>23</v>
      </c>
      <c r="TUW56" s="320" t="s">
        <v>23</v>
      </c>
      <c r="TUX56" s="320" t="s">
        <v>23</v>
      </c>
      <c r="TUY56" s="320" t="s">
        <v>23</v>
      </c>
      <c r="TUZ56" s="320" t="s">
        <v>23</v>
      </c>
      <c r="TVA56" s="320" t="s">
        <v>23</v>
      </c>
      <c r="TVB56" s="320" t="s">
        <v>23</v>
      </c>
      <c r="TVC56" s="320" t="s">
        <v>23</v>
      </c>
      <c r="TVD56" s="320" t="s">
        <v>23</v>
      </c>
      <c r="TVE56" s="320" t="s">
        <v>23</v>
      </c>
      <c r="TVF56" s="320" t="s">
        <v>23</v>
      </c>
      <c r="TVG56" s="320" t="s">
        <v>23</v>
      </c>
      <c r="TVH56" s="320" t="s">
        <v>23</v>
      </c>
      <c r="TVI56" s="320" t="s">
        <v>23</v>
      </c>
      <c r="TVJ56" s="320" t="s">
        <v>23</v>
      </c>
      <c r="TVK56" s="320" t="s">
        <v>23</v>
      </c>
      <c r="TVL56" s="320" t="s">
        <v>23</v>
      </c>
      <c r="TVM56" s="320" t="s">
        <v>23</v>
      </c>
      <c r="TVN56" s="320" t="s">
        <v>23</v>
      </c>
      <c r="TVO56" s="320" t="s">
        <v>23</v>
      </c>
      <c r="TVP56" s="320" t="s">
        <v>23</v>
      </c>
      <c r="TVQ56" s="320" t="s">
        <v>23</v>
      </c>
      <c r="TVR56" s="320" t="s">
        <v>23</v>
      </c>
      <c r="TVS56" s="320" t="s">
        <v>23</v>
      </c>
      <c r="TVT56" s="320" t="s">
        <v>23</v>
      </c>
      <c r="TVU56" s="320" t="s">
        <v>23</v>
      </c>
      <c r="TVV56" s="320" t="s">
        <v>23</v>
      </c>
      <c r="TVW56" s="320" t="s">
        <v>23</v>
      </c>
      <c r="TVX56" s="320" t="s">
        <v>23</v>
      </c>
      <c r="TVY56" s="320" t="s">
        <v>23</v>
      </c>
      <c r="TVZ56" s="320" t="s">
        <v>23</v>
      </c>
      <c r="TWA56" s="320" t="s">
        <v>23</v>
      </c>
      <c r="TWB56" s="320" t="s">
        <v>23</v>
      </c>
      <c r="TWC56" s="320" t="s">
        <v>23</v>
      </c>
      <c r="TWD56" s="320" t="s">
        <v>23</v>
      </c>
      <c r="TWE56" s="320" t="s">
        <v>23</v>
      </c>
      <c r="TWF56" s="320" t="s">
        <v>23</v>
      </c>
      <c r="TWG56" s="320" t="s">
        <v>23</v>
      </c>
      <c r="TWH56" s="320" t="s">
        <v>23</v>
      </c>
      <c r="TWI56" s="320" t="s">
        <v>23</v>
      </c>
      <c r="TWJ56" s="320" t="s">
        <v>23</v>
      </c>
      <c r="TWK56" s="320" t="s">
        <v>23</v>
      </c>
      <c r="TWL56" s="320" t="s">
        <v>23</v>
      </c>
      <c r="TWM56" s="320" t="s">
        <v>23</v>
      </c>
      <c r="TWN56" s="320" t="s">
        <v>23</v>
      </c>
      <c r="TWO56" s="320" t="s">
        <v>23</v>
      </c>
      <c r="TWP56" s="320" t="s">
        <v>23</v>
      </c>
      <c r="TWQ56" s="320" t="s">
        <v>23</v>
      </c>
      <c r="TWR56" s="320" t="s">
        <v>23</v>
      </c>
      <c r="TWS56" s="320" t="s">
        <v>23</v>
      </c>
      <c r="TWT56" s="320" t="s">
        <v>23</v>
      </c>
      <c r="TWU56" s="320" t="s">
        <v>23</v>
      </c>
      <c r="TWV56" s="320" t="s">
        <v>23</v>
      </c>
      <c r="TWW56" s="320" t="s">
        <v>23</v>
      </c>
      <c r="TWX56" s="320" t="s">
        <v>23</v>
      </c>
      <c r="TWY56" s="320" t="s">
        <v>23</v>
      </c>
      <c r="TWZ56" s="320" t="s">
        <v>23</v>
      </c>
      <c r="TXA56" s="320" t="s">
        <v>23</v>
      </c>
      <c r="TXB56" s="320" t="s">
        <v>23</v>
      </c>
      <c r="TXC56" s="320" t="s">
        <v>23</v>
      </c>
      <c r="TXD56" s="320" t="s">
        <v>23</v>
      </c>
      <c r="TXE56" s="320" t="s">
        <v>23</v>
      </c>
      <c r="TXF56" s="320" t="s">
        <v>23</v>
      </c>
      <c r="TXG56" s="320" t="s">
        <v>23</v>
      </c>
      <c r="TXH56" s="320" t="s">
        <v>23</v>
      </c>
      <c r="TXI56" s="320" t="s">
        <v>23</v>
      </c>
      <c r="TXJ56" s="320" t="s">
        <v>23</v>
      </c>
      <c r="TXK56" s="320" t="s">
        <v>23</v>
      </c>
      <c r="TXL56" s="320" t="s">
        <v>23</v>
      </c>
      <c r="TXM56" s="320" t="s">
        <v>23</v>
      </c>
      <c r="TXN56" s="320" t="s">
        <v>23</v>
      </c>
      <c r="TXO56" s="320" t="s">
        <v>23</v>
      </c>
      <c r="TXP56" s="320" t="s">
        <v>23</v>
      </c>
      <c r="TXQ56" s="320" t="s">
        <v>23</v>
      </c>
      <c r="TXR56" s="320" t="s">
        <v>23</v>
      </c>
      <c r="TXS56" s="320" t="s">
        <v>23</v>
      </c>
      <c r="TXT56" s="320" t="s">
        <v>23</v>
      </c>
      <c r="TXU56" s="320" t="s">
        <v>23</v>
      </c>
      <c r="TXV56" s="320" t="s">
        <v>23</v>
      </c>
      <c r="TXW56" s="320" t="s">
        <v>23</v>
      </c>
      <c r="TXX56" s="320" t="s">
        <v>23</v>
      </c>
      <c r="TXY56" s="320" t="s">
        <v>23</v>
      </c>
      <c r="TXZ56" s="320" t="s">
        <v>23</v>
      </c>
      <c r="TYA56" s="320" t="s">
        <v>23</v>
      </c>
      <c r="TYB56" s="320" t="s">
        <v>23</v>
      </c>
      <c r="TYC56" s="320" t="s">
        <v>23</v>
      </c>
      <c r="TYD56" s="320" t="s">
        <v>23</v>
      </c>
      <c r="TYE56" s="320" t="s">
        <v>23</v>
      </c>
      <c r="TYF56" s="320" t="s">
        <v>23</v>
      </c>
      <c r="TYG56" s="320" t="s">
        <v>23</v>
      </c>
      <c r="TYH56" s="320" t="s">
        <v>23</v>
      </c>
      <c r="TYI56" s="320" t="s">
        <v>23</v>
      </c>
      <c r="TYJ56" s="320" t="s">
        <v>23</v>
      </c>
      <c r="TYK56" s="320" t="s">
        <v>23</v>
      </c>
      <c r="TYL56" s="320" t="s">
        <v>23</v>
      </c>
      <c r="TYM56" s="320" t="s">
        <v>23</v>
      </c>
      <c r="TYN56" s="320" t="s">
        <v>23</v>
      </c>
      <c r="TYO56" s="320" t="s">
        <v>23</v>
      </c>
      <c r="TYP56" s="320" t="s">
        <v>23</v>
      </c>
      <c r="TYQ56" s="320" t="s">
        <v>23</v>
      </c>
      <c r="TYR56" s="320" t="s">
        <v>23</v>
      </c>
      <c r="TYS56" s="320" t="s">
        <v>23</v>
      </c>
      <c r="TYT56" s="320" t="s">
        <v>23</v>
      </c>
      <c r="TYU56" s="320" t="s">
        <v>23</v>
      </c>
      <c r="TYV56" s="320" t="s">
        <v>23</v>
      </c>
      <c r="TYW56" s="320" t="s">
        <v>23</v>
      </c>
      <c r="TYX56" s="320" t="s">
        <v>23</v>
      </c>
      <c r="TYY56" s="320" t="s">
        <v>23</v>
      </c>
      <c r="TYZ56" s="320" t="s">
        <v>23</v>
      </c>
      <c r="TZA56" s="320" t="s">
        <v>23</v>
      </c>
      <c r="TZB56" s="320" t="s">
        <v>23</v>
      </c>
      <c r="TZC56" s="320" t="s">
        <v>23</v>
      </c>
      <c r="TZD56" s="320" t="s">
        <v>23</v>
      </c>
      <c r="TZE56" s="320" t="s">
        <v>23</v>
      </c>
      <c r="TZF56" s="320" t="s">
        <v>23</v>
      </c>
      <c r="TZG56" s="320" t="s">
        <v>23</v>
      </c>
      <c r="TZH56" s="320" t="s">
        <v>23</v>
      </c>
      <c r="TZI56" s="320" t="s">
        <v>23</v>
      </c>
      <c r="TZJ56" s="320" t="s">
        <v>23</v>
      </c>
      <c r="TZK56" s="320" t="s">
        <v>23</v>
      </c>
      <c r="TZL56" s="320" t="s">
        <v>23</v>
      </c>
      <c r="TZM56" s="320" t="s">
        <v>23</v>
      </c>
      <c r="TZN56" s="320" t="s">
        <v>23</v>
      </c>
      <c r="TZO56" s="320" t="s">
        <v>23</v>
      </c>
      <c r="TZP56" s="320" t="s">
        <v>23</v>
      </c>
      <c r="TZQ56" s="320" t="s">
        <v>23</v>
      </c>
      <c r="TZR56" s="320" t="s">
        <v>23</v>
      </c>
      <c r="TZS56" s="320" t="s">
        <v>23</v>
      </c>
      <c r="TZT56" s="320" t="s">
        <v>23</v>
      </c>
      <c r="TZU56" s="320" t="s">
        <v>23</v>
      </c>
      <c r="TZV56" s="320" t="s">
        <v>23</v>
      </c>
      <c r="TZW56" s="320" t="s">
        <v>23</v>
      </c>
      <c r="TZX56" s="320" t="s">
        <v>23</v>
      </c>
      <c r="TZY56" s="320" t="s">
        <v>23</v>
      </c>
      <c r="TZZ56" s="320" t="s">
        <v>23</v>
      </c>
      <c r="UAA56" s="320" t="s">
        <v>23</v>
      </c>
      <c r="UAB56" s="320" t="s">
        <v>23</v>
      </c>
      <c r="UAC56" s="320" t="s">
        <v>23</v>
      </c>
      <c r="UAD56" s="320" t="s">
        <v>23</v>
      </c>
      <c r="UAE56" s="320" t="s">
        <v>23</v>
      </c>
      <c r="UAF56" s="320" t="s">
        <v>23</v>
      </c>
      <c r="UAG56" s="320" t="s">
        <v>23</v>
      </c>
      <c r="UAH56" s="320" t="s">
        <v>23</v>
      </c>
      <c r="UAI56" s="320" t="s">
        <v>23</v>
      </c>
      <c r="UAJ56" s="320" t="s">
        <v>23</v>
      </c>
      <c r="UAK56" s="320" t="s">
        <v>23</v>
      </c>
      <c r="UAL56" s="320" t="s">
        <v>23</v>
      </c>
      <c r="UAM56" s="320" t="s">
        <v>23</v>
      </c>
      <c r="UAN56" s="320" t="s">
        <v>23</v>
      </c>
      <c r="UAO56" s="320" t="s">
        <v>23</v>
      </c>
      <c r="UAP56" s="320" t="s">
        <v>23</v>
      </c>
      <c r="UAQ56" s="320" t="s">
        <v>23</v>
      </c>
      <c r="UAR56" s="320" t="s">
        <v>23</v>
      </c>
      <c r="UAS56" s="320" t="s">
        <v>23</v>
      </c>
      <c r="UAT56" s="320" t="s">
        <v>23</v>
      </c>
      <c r="UAU56" s="320" t="s">
        <v>23</v>
      </c>
      <c r="UAV56" s="320" t="s">
        <v>23</v>
      </c>
      <c r="UAW56" s="320" t="s">
        <v>23</v>
      </c>
      <c r="UAX56" s="320" t="s">
        <v>23</v>
      </c>
      <c r="UAY56" s="320" t="s">
        <v>23</v>
      </c>
      <c r="UAZ56" s="320" t="s">
        <v>23</v>
      </c>
      <c r="UBA56" s="320" t="s">
        <v>23</v>
      </c>
      <c r="UBB56" s="320" t="s">
        <v>23</v>
      </c>
      <c r="UBC56" s="320" t="s">
        <v>23</v>
      </c>
      <c r="UBD56" s="320" t="s">
        <v>23</v>
      </c>
      <c r="UBE56" s="320" t="s">
        <v>23</v>
      </c>
      <c r="UBF56" s="320" t="s">
        <v>23</v>
      </c>
      <c r="UBG56" s="320" t="s">
        <v>23</v>
      </c>
      <c r="UBH56" s="320" t="s">
        <v>23</v>
      </c>
      <c r="UBI56" s="320" t="s">
        <v>23</v>
      </c>
      <c r="UBJ56" s="320" t="s">
        <v>23</v>
      </c>
      <c r="UBK56" s="320" t="s">
        <v>23</v>
      </c>
      <c r="UBL56" s="320" t="s">
        <v>23</v>
      </c>
      <c r="UBM56" s="320" t="s">
        <v>23</v>
      </c>
      <c r="UBN56" s="320" t="s">
        <v>23</v>
      </c>
      <c r="UBO56" s="320" t="s">
        <v>23</v>
      </c>
      <c r="UBP56" s="320" t="s">
        <v>23</v>
      </c>
      <c r="UBQ56" s="320" t="s">
        <v>23</v>
      </c>
      <c r="UBR56" s="320" t="s">
        <v>23</v>
      </c>
      <c r="UBS56" s="320" t="s">
        <v>23</v>
      </c>
      <c r="UBT56" s="320" t="s">
        <v>23</v>
      </c>
      <c r="UBU56" s="320" t="s">
        <v>23</v>
      </c>
      <c r="UBV56" s="320" t="s">
        <v>23</v>
      </c>
      <c r="UBW56" s="320" t="s">
        <v>23</v>
      </c>
      <c r="UBX56" s="320" t="s">
        <v>23</v>
      </c>
      <c r="UBY56" s="320" t="s">
        <v>23</v>
      </c>
      <c r="UBZ56" s="320" t="s">
        <v>23</v>
      </c>
      <c r="UCA56" s="320" t="s">
        <v>23</v>
      </c>
      <c r="UCB56" s="320" t="s">
        <v>23</v>
      </c>
      <c r="UCC56" s="320" t="s">
        <v>23</v>
      </c>
      <c r="UCD56" s="320" t="s">
        <v>23</v>
      </c>
      <c r="UCE56" s="320" t="s">
        <v>23</v>
      </c>
      <c r="UCF56" s="320" t="s">
        <v>23</v>
      </c>
      <c r="UCG56" s="320" t="s">
        <v>23</v>
      </c>
      <c r="UCH56" s="320" t="s">
        <v>23</v>
      </c>
      <c r="UCI56" s="320" t="s">
        <v>23</v>
      </c>
      <c r="UCJ56" s="320" t="s">
        <v>23</v>
      </c>
      <c r="UCK56" s="320" t="s">
        <v>23</v>
      </c>
      <c r="UCL56" s="320" t="s">
        <v>23</v>
      </c>
      <c r="UCM56" s="320" t="s">
        <v>23</v>
      </c>
      <c r="UCN56" s="320" t="s">
        <v>23</v>
      </c>
      <c r="UCO56" s="320" t="s">
        <v>23</v>
      </c>
      <c r="UCP56" s="320" t="s">
        <v>23</v>
      </c>
      <c r="UCQ56" s="320" t="s">
        <v>23</v>
      </c>
      <c r="UCR56" s="320" t="s">
        <v>23</v>
      </c>
      <c r="UCS56" s="320" t="s">
        <v>23</v>
      </c>
      <c r="UCT56" s="320" t="s">
        <v>23</v>
      </c>
      <c r="UCU56" s="320" t="s">
        <v>23</v>
      </c>
      <c r="UCV56" s="320" t="s">
        <v>23</v>
      </c>
      <c r="UCW56" s="320" t="s">
        <v>23</v>
      </c>
      <c r="UCX56" s="320" t="s">
        <v>23</v>
      </c>
      <c r="UCY56" s="320" t="s">
        <v>23</v>
      </c>
      <c r="UCZ56" s="320" t="s">
        <v>23</v>
      </c>
      <c r="UDA56" s="320" t="s">
        <v>23</v>
      </c>
      <c r="UDB56" s="320" t="s">
        <v>23</v>
      </c>
      <c r="UDC56" s="320" t="s">
        <v>23</v>
      </c>
      <c r="UDD56" s="320" t="s">
        <v>23</v>
      </c>
      <c r="UDE56" s="320" t="s">
        <v>23</v>
      </c>
      <c r="UDF56" s="320" t="s">
        <v>23</v>
      </c>
      <c r="UDG56" s="320" t="s">
        <v>23</v>
      </c>
      <c r="UDH56" s="320" t="s">
        <v>23</v>
      </c>
      <c r="UDI56" s="320" t="s">
        <v>23</v>
      </c>
      <c r="UDJ56" s="320" t="s">
        <v>23</v>
      </c>
      <c r="UDK56" s="320" t="s">
        <v>23</v>
      </c>
      <c r="UDL56" s="320" t="s">
        <v>23</v>
      </c>
      <c r="UDM56" s="320" t="s">
        <v>23</v>
      </c>
      <c r="UDN56" s="320" t="s">
        <v>23</v>
      </c>
      <c r="UDO56" s="320" t="s">
        <v>23</v>
      </c>
      <c r="UDP56" s="320" t="s">
        <v>23</v>
      </c>
      <c r="UDQ56" s="320" t="s">
        <v>23</v>
      </c>
      <c r="UDR56" s="320" t="s">
        <v>23</v>
      </c>
      <c r="UDS56" s="320" t="s">
        <v>23</v>
      </c>
      <c r="UDT56" s="320" t="s">
        <v>23</v>
      </c>
      <c r="UDU56" s="320" t="s">
        <v>23</v>
      </c>
      <c r="UDV56" s="320" t="s">
        <v>23</v>
      </c>
      <c r="UDW56" s="320" t="s">
        <v>23</v>
      </c>
      <c r="UDX56" s="320" t="s">
        <v>23</v>
      </c>
      <c r="UDY56" s="320" t="s">
        <v>23</v>
      </c>
      <c r="UDZ56" s="320" t="s">
        <v>23</v>
      </c>
      <c r="UEA56" s="320" t="s">
        <v>23</v>
      </c>
      <c r="UEB56" s="320" t="s">
        <v>23</v>
      </c>
      <c r="UEC56" s="320" t="s">
        <v>23</v>
      </c>
      <c r="UED56" s="320" t="s">
        <v>23</v>
      </c>
      <c r="UEE56" s="320" t="s">
        <v>23</v>
      </c>
      <c r="UEF56" s="320" t="s">
        <v>23</v>
      </c>
      <c r="UEG56" s="320" t="s">
        <v>23</v>
      </c>
      <c r="UEH56" s="320" t="s">
        <v>23</v>
      </c>
      <c r="UEI56" s="320" t="s">
        <v>23</v>
      </c>
      <c r="UEJ56" s="320" t="s">
        <v>23</v>
      </c>
      <c r="UEK56" s="320" t="s">
        <v>23</v>
      </c>
      <c r="UEL56" s="320" t="s">
        <v>23</v>
      </c>
      <c r="UEM56" s="320" t="s">
        <v>23</v>
      </c>
      <c r="UEN56" s="320" t="s">
        <v>23</v>
      </c>
      <c r="UEO56" s="320" t="s">
        <v>23</v>
      </c>
      <c r="UEP56" s="320" t="s">
        <v>23</v>
      </c>
      <c r="UEQ56" s="320" t="s">
        <v>23</v>
      </c>
      <c r="UER56" s="320" t="s">
        <v>23</v>
      </c>
      <c r="UES56" s="320" t="s">
        <v>23</v>
      </c>
      <c r="UET56" s="320" t="s">
        <v>23</v>
      </c>
      <c r="UEU56" s="320" t="s">
        <v>23</v>
      </c>
      <c r="UEV56" s="320" t="s">
        <v>23</v>
      </c>
      <c r="UEW56" s="320" t="s">
        <v>23</v>
      </c>
      <c r="UEX56" s="320" t="s">
        <v>23</v>
      </c>
      <c r="UEY56" s="320" t="s">
        <v>23</v>
      </c>
      <c r="UEZ56" s="320" t="s">
        <v>23</v>
      </c>
      <c r="UFA56" s="320" t="s">
        <v>23</v>
      </c>
      <c r="UFB56" s="320" t="s">
        <v>23</v>
      </c>
      <c r="UFC56" s="320" t="s">
        <v>23</v>
      </c>
      <c r="UFD56" s="320" t="s">
        <v>23</v>
      </c>
      <c r="UFE56" s="320" t="s">
        <v>23</v>
      </c>
      <c r="UFF56" s="320" t="s">
        <v>23</v>
      </c>
      <c r="UFG56" s="320" t="s">
        <v>23</v>
      </c>
      <c r="UFH56" s="320" t="s">
        <v>23</v>
      </c>
      <c r="UFI56" s="320" t="s">
        <v>23</v>
      </c>
      <c r="UFJ56" s="320" t="s">
        <v>23</v>
      </c>
      <c r="UFK56" s="320" t="s">
        <v>23</v>
      </c>
      <c r="UFL56" s="320" t="s">
        <v>23</v>
      </c>
      <c r="UFM56" s="320" t="s">
        <v>23</v>
      </c>
      <c r="UFN56" s="320" t="s">
        <v>23</v>
      </c>
      <c r="UFO56" s="320" t="s">
        <v>23</v>
      </c>
      <c r="UFP56" s="320" t="s">
        <v>23</v>
      </c>
      <c r="UFQ56" s="320" t="s">
        <v>23</v>
      </c>
      <c r="UFR56" s="320" t="s">
        <v>23</v>
      </c>
      <c r="UFS56" s="320" t="s">
        <v>23</v>
      </c>
      <c r="UFT56" s="320" t="s">
        <v>23</v>
      </c>
      <c r="UFU56" s="320" t="s">
        <v>23</v>
      </c>
      <c r="UFV56" s="320" t="s">
        <v>23</v>
      </c>
      <c r="UFW56" s="320" t="s">
        <v>23</v>
      </c>
      <c r="UFX56" s="320" t="s">
        <v>23</v>
      </c>
      <c r="UFY56" s="320" t="s">
        <v>23</v>
      </c>
      <c r="UFZ56" s="320" t="s">
        <v>23</v>
      </c>
      <c r="UGA56" s="320" t="s">
        <v>23</v>
      </c>
      <c r="UGB56" s="320" t="s">
        <v>23</v>
      </c>
      <c r="UGC56" s="320" t="s">
        <v>23</v>
      </c>
      <c r="UGD56" s="320" t="s">
        <v>23</v>
      </c>
      <c r="UGE56" s="320" t="s">
        <v>23</v>
      </c>
      <c r="UGF56" s="320" t="s">
        <v>23</v>
      </c>
      <c r="UGG56" s="320" t="s">
        <v>23</v>
      </c>
      <c r="UGH56" s="320" t="s">
        <v>23</v>
      </c>
      <c r="UGI56" s="320" t="s">
        <v>23</v>
      </c>
      <c r="UGJ56" s="320" t="s">
        <v>23</v>
      </c>
      <c r="UGK56" s="320" t="s">
        <v>23</v>
      </c>
      <c r="UGL56" s="320" t="s">
        <v>23</v>
      </c>
      <c r="UGM56" s="320" t="s">
        <v>23</v>
      </c>
      <c r="UGN56" s="320" t="s">
        <v>23</v>
      </c>
      <c r="UGO56" s="320" t="s">
        <v>23</v>
      </c>
      <c r="UGP56" s="320" t="s">
        <v>23</v>
      </c>
      <c r="UGQ56" s="320" t="s">
        <v>23</v>
      </c>
      <c r="UGR56" s="320" t="s">
        <v>23</v>
      </c>
      <c r="UGS56" s="320" t="s">
        <v>23</v>
      </c>
      <c r="UGT56" s="320" t="s">
        <v>23</v>
      </c>
      <c r="UGU56" s="320" t="s">
        <v>23</v>
      </c>
      <c r="UGV56" s="320" t="s">
        <v>23</v>
      </c>
      <c r="UGW56" s="320" t="s">
        <v>23</v>
      </c>
      <c r="UGX56" s="320" t="s">
        <v>23</v>
      </c>
      <c r="UGY56" s="320" t="s">
        <v>23</v>
      </c>
      <c r="UGZ56" s="320" t="s">
        <v>23</v>
      </c>
      <c r="UHA56" s="320" t="s">
        <v>23</v>
      </c>
      <c r="UHB56" s="320" t="s">
        <v>23</v>
      </c>
      <c r="UHC56" s="320" t="s">
        <v>23</v>
      </c>
      <c r="UHD56" s="320" t="s">
        <v>23</v>
      </c>
      <c r="UHE56" s="320" t="s">
        <v>23</v>
      </c>
      <c r="UHF56" s="320" t="s">
        <v>23</v>
      </c>
      <c r="UHG56" s="320" t="s">
        <v>23</v>
      </c>
      <c r="UHH56" s="320" t="s">
        <v>23</v>
      </c>
      <c r="UHI56" s="320" t="s">
        <v>23</v>
      </c>
      <c r="UHJ56" s="320" t="s">
        <v>23</v>
      </c>
      <c r="UHK56" s="320" t="s">
        <v>23</v>
      </c>
      <c r="UHL56" s="320" t="s">
        <v>23</v>
      </c>
      <c r="UHM56" s="320" t="s">
        <v>23</v>
      </c>
      <c r="UHN56" s="320" t="s">
        <v>23</v>
      </c>
      <c r="UHO56" s="320" t="s">
        <v>23</v>
      </c>
      <c r="UHP56" s="320" t="s">
        <v>23</v>
      </c>
      <c r="UHQ56" s="320" t="s">
        <v>23</v>
      </c>
      <c r="UHR56" s="320" t="s">
        <v>23</v>
      </c>
      <c r="UHS56" s="320" t="s">
        <v>23</v>
      </c>
      <c r="UHT56" s="320" t="s">
        <v>23</v>
      </c>
      <c r="UHU56" s="320" t="s">
        <v>23</v>
      </c>
      <c r="UHV56" s="320" t="s">
        <v>23</v>
      </c>
      <c r="UHW56" s="320" t="s">
        <v>23</v>
      </c>
      <c r="UHX56" s="320" t="s">
        <v>23</v>
      </c>
      <c r="UHY56" s="320" t="s">
        <v>23</v>
      </c>
      <c r="UHZ56" s="320" t="s">
        <v>23</v>
      </c>
      <c r="UIA56" s="320" t="s">
        <v>23</v>
      </c>
      <c r="UIB56" s="320" t="s">
        <v>23</v>
      </c>
      <c r="UIC56" s="320" t="s">
        <v>23</v>
      </c>
      <c r="UID56" s="320" t="s">
        <v>23</v>
      </c>
      <c r="UIE56" s="320" t="s">
        <v>23</v>
      </c>
      <c r="UIF56" s="320" t="s">
        <v>23</v>
      </c>
      <c r="UIG56" s="320" t="s">
        <v>23</v>
      </c>
      <c r="UIH56" s="320" t="s">
        <v>23</v>
      </c>
      <c r="UII56" s="320" t="s">
        <v>23</v>
      </c>
      <c r="UIJ56" s="320" t="s">
        <v>23</v>
      </c>
      <c r="UIK56" s="320" t="s">
        <v>23</v>
      </c>
      <c r="UIL56" s="320" t="s">
        <v>23</v>
      </c>
      <c r="UIM56" s="320" t="s">
        <v>23</v>
      </c>
      <c r="UIN56" s="320" t="s">
        <v>23</v>
      </c>
      <c r="UIO56" s="320" t="s">
        <v>23</v>
      </c>
      <c r="UIP56" s="320" t="s">
        <v>23</v>
      </c>
      <c r="UIQ56" s="320" t="s">
        <v>23</v>
      </c>
      <c r="UIR56" s="320" t="s">
        <v>23</v>
      </c>
      <c r="UIS56" s="320" t="s">
        <v>23</v>
      </c>
      <c r="UIT56" s="320" t="s">
        <v>23</v>
      </c>
      <c r="UIU56" s="320" t="s">
        <v>23</v>
      </c>
      <c r="UIV56" s="320" t="s">
        <v>23</v>
      </c>
      <c r="UIW56" s="320" t="s">
        <v>23</v>
      </c>
      <c r="UIX56" s="320" t="s">
        <v>23</v>
      </c>
      <c r="UIY56" s="320" t="s">
        <v>23</v>
      </c>
      <c r="UIZ56" s="320" t="s">
        <v>23</v>
      </c>
      <c r="UJA56" s="320" t="s">
        <v>23</v>
      </c>
      <c r="UJB56" s="320" t="s">
        <v>23</v>
      </c>
      <c r="UJC56" s="320" t="s">
        <v>23</v>
      </c>
      <c r="UJD56" s="320" t="s">
        <v>23</v>
      </c>
      <c r="UJE56" s="320" t="s">
        <v>23</v>
      </c>
      <c r="UJF56" s="320" t="s">
        <v>23</v>
      </c>
      <c r="UJG56" s="320" t="s">
        <v>23</v>
      </c>
      <c r="UJH56" s="320" t="s">
        <v>23</v>
      </c>
      <c r="UJI56" s="320" t="s">
        <v>23</v>
      </c>
      <c r="UJJ56" s="320" t="s">
        <v>23</v>
      </c>
      <c r="UJK56" s="320" t="s">
        <v>23</v>
      </c>
      <c r="UJL56" s="320" t="s">
        <v>23</v>
      </c>
      <c r="UJM56" s="320" t="s">
        <v>23</v>
      </c>
      <c r="UJN56" s="320" t="s">
        <v>23</v>
      </c>
      <c r="UJO56" s="320" t="s">
        <v>23</v>
      </c>
      <c r="UJP56" s="320" t="s">
        <v>23</v>
      </c>
      <c r="UJQ56" s="320" t="s">
        <v>23</v>
      </c>
      <c r="UJR56" s="320" t="s">
        <v>23</v>
      </c>
      <c r="UJS56" s="320" t="s">
        <v>23</v>
      </c>
      <c r="UJT56" s="320" t="s">
        <v>23</v>
      </c>
      <c r="UJU56" s="320" t="s">
        <v>23</v>
      </c>
      <c r="UJV56" s="320" t="s">
        <v>23</v>
      </c>
      <c r="UJW56" s="320" t="s">
        <v>23</v>
      </c>
      <c r="UJX56" s="320" t="s">
        <v>23</v>
      </c>
      <c r="UJY56" s="320" t="s">
        <v>23</v>
      </c>
      <c r="UJZ56" s="320" t="s">
        <v>23</v>
      </c>
      <c r="UKA56" s="320" t="s">
        <v>23</v>
      </c>
      <c r="UKB56" s="320" t="s">
        <v>23</v>
      </c>
      <c r="UKC56" s="320" t="s">
        <v>23</v>
      </c>
      <c r="UKD56" s="320" t="s">
        <v>23</v>
      </c>
      <c r="UKE56" s="320" t="s">
        <v>23</v>
      </c>
      <c r="UKF56" s="320" t="s">
        <v>23</v>
      </c>
      <c r="UKG56" s="320" t="s">
        <v>23</v>
      </c>
      <c r="UKH56" s="320" t="s">
        <v>23</v>
      </c>
      <c r="UKI56" s="320" t="s">
        <v>23</v>
      </c>
      <c r="UKJ56" s="320" t="s">
        <v>23</v>
      </c>
      <c r="UKK56" s="320" t="s">
        <v>23</v>
      </c>
      <c r="UKL56" s="320" t="s">
        <v>23</v>
      </c>
      <c r="UKM56" s="320" t="s">
        <v>23</v>
      </c>
      <c r="UKN56" s="320" t="s">
        <v>23</v>
      </c>
      <c r="UKO56" s="320" t="s">
        <v>23</v>
      </c>
      <c r="UKP56" s="320" t="s">
        <v>23</v>
      </c>
      <c r="UKQ56" s="320" t="s">
        <v>23</v>
      </c>
      <c r="UKR56" s="320" t="s">
        <v>23</v>
      </c>
      <c r="UKS56" s="320" t="s">
        <v>23</v>
      </c>
      <c r="UKT56" s="320" t="s">
        <v>23</v>
      </c>
      <c r="UKU56" s="320" t="s">
        <v>23</v>
      </c>
      <c r="UKV56" s="320" t="s">
        <v>23</v>
      </c>
      <c r="UKW56" s="320" t="s">
        <v>23</v>
      </c>
      <c r="UKX56" s="320" t="s">
        <v>23</v>
      </c>
      <c r="UKY56" s="320" t="s">
        <v>23</v>
      </c>
      <c r="UKZ56" s="320" t="s">
        <v>23</v>
      </c>
      <c r="ULA56" s="320" t="s">
        <v>23</v>
      </c>
      <c r="ULB56" s="320" t="s">
        <v>23</v>
      </c>
      <c r="ULC56" s="320" t="s">
        <v>23</v>
      </c>
      <c r="ULD56" s="320" t="s">
        <v>23</v>
      </c>
      <c r="ULE56" s="320" t="s">
        <v>23</v>
      </c>
      <c r="ULF56" s="320" t="s">
        <v>23</v>
      </c>
      <c r="ULG56" s="320" t="s">
        <v>23</v>
      </c>
      <c r="ULH56" s="320" t="s">
        <v>23</v>
      </c>
      <c r="ULI56" s="320" t="s">
        <v>23</v>
      </c>
      <c r="ULJ56" s="320" t="s">
        <v>23</v>
      </c>
      <c r="ULK56" s="320" t="s">
        <v>23</v>
      </c>
      <c r="ULL56" s="320" t="s">
        <v>23</v>
      </c>
      <c r="ULM56" s="320" t="s">
        <v>23</v>
      </c>
      <c r="ULN56" s="320" t="s">
        <v>23</v>
      </c>
      <c r="ULO56" s="320" t="s">
        <v>23</v>
      </c>
      <c r="ULP56" s="320" t="s">
        <v>23</v>
      </c>
      <c r="ULQ56" s="320" t="s">
        <v>23</v>
      </c>
      <c r="ULR56" s="320" t="s">
        <v>23</v>
      </c>
      <c r="ULS56" s="320" t="s">
        <v>23</v>
      </c>
      <c r="ULT56" s="320" t="s">
        <v>23</v>
      </c>
      <c r="ULU56" s="320" t="s">
        <v>23</v>
      </c>
      <c r="ULV56" s="320" t="s">
        <v>23</v>
      </c>
      <c r="ULW56" s="320" t="s">
        <v>23</v>
      </c>
      <c r="ULX56" s="320" t="s">
        <v>23</v>
      </c>
      <c r="ULY56" s="320" t="s">
        <v>23</v>
      </c>
      <c r="ULZ56" s="320" t="s">
        <v>23</v>
      </c>
      <c r="UMA56" s="320" t="s">
        <v>23</v>
      </c>
      <c r="UMB56" s="320" t="s">
        <v>23</v>
      </c>
      <c r="UMC56" s="320" t="s">
        <v>23</v>
      </c>
      <c r="UMD56" s="320" t="s">
        <v>23</v>
      </c>
      <c r="UME56" s="320" t="s">
        <v>23</v>
      </c>
      <c r="UMF56" s="320" t="s">
        <v>23</v>
      </c>
      <c r="UMG56" s="320" t="s">
        <v>23</v>
      </c>
      <c r="UMH56" s="320" t="s">
        <v>23</v>
      </c>
      <c r="UMI56" s="320" t="s">
        <v>23</v>
      </c>
      <c r="UMJ56" s="320" t="s">
        <v>23</v>
      </c>
      <c r="UMK56" s="320" t="s">
        <v>23</v>
      </c>
      <c r="UML56" s="320" t="s">
        <v>23</v>
      </c>
      <c r="UMM56" s="320" t="s">
        <v>23</v>
      </c>
      <c r="UMN56" s="320" t="s">
        <v>23</v>
      </c>
      <c r="UMO56" s="320" t="s">
        <v>23</v>
      </c>
      <c r="UMP56" s="320" t="s">
        <v>23</v>
      </c>
      <c r="UMQ56" s="320" t="s">
        <v>23</v>
      </c>
      <c r="UMR56" s="320" t="s">
        <v>23</v>
      </c>
      <c r="UMS56" s="320" t="s">
        <v>23</v>
      </c>
      <c r="UMT56" s="320" t="s">
        <v>23</v>
      </c>
      <c r="UMU56" s="320" t="s">
        <v>23</v>
      </c>
      <c r="UMV56" s="320" t="s">
        <v>23</v>
      </c>
      <c r="UMW56" s="320" t="s">
        <v>23</v>
      </c>
      <c r="UMX56" s="320" t="s">
        <v>23</v>
      </c>
      <c r="UMY56" s="320" t="s">
        <v>23</v>
      </c>
      <c r="UMZ56" s="320" t="s">
        <v>23</v>
      </c>
      <c r="UNA56" s="320" t="s">
        <v>23</v>
      </c>
      <c r="UNB56" s="320" t="s">
        <v>23</v>
      </c>
      <c r="UNC56" s="320" t="s">
        <v>23</v>
      </c>
      <c r="UND56" s="320" t="s">
        <v>23</v>
      </c>
      <c r="UNE56" s="320" t="s">
        <v>23</v>
      </c>
      <c r="UNF56" s="320" t="s">
        <v>23</v>
      </c>
      <c r="UNG56" s="320" t="s">
        <v>23</v>
      </c>
      <c r="UNH56" s="320" t="s">
        <v>23</v>
      </c>
      <c r="UNI56" s="320" t="s">
        <v>23</v>
      </c>
      <c r="UNJ56" s="320" t="s">
        <v>23</v>
      </c>
      <c r="UNK56" s="320" t="s">
        <v>23</v>
      </c>
      <c r="UNL56" s="320" t="s">
        <v>23</v>
      </c>
      <c r="UNM56" s="320" t="s">
        <v>23</v>
      </c>
      <c r="UNN56" s="320" t="s">
        <v>23</v>
      </c>
      <c r="UNO56" s="320" t="s">
        <v>23</v>
      </c>
      <c r="UNP56" s="320" t="s">
        <v>23</v>
      </c>
      <c r="UNQ56" s="320" t="s">
        <v>23</v>
      </c>
      <c r="UNR56" s="320" t="s">
        <v>23</v>
      </c>
      <c r="UNS56" s="320" t="s">
        <v>23</v>
      </c>
      <c r="UNT56" s="320" t="s">
        <v>23</v>
      </c>
      <c r="UNU56" s="320" t="s">
        <v>23</v>
      </c>
      <c r="UNV56" s="320" t="s">
        <v>23</v>
      </c>
      <c r="UNW56" s="320" t="s">
        <v>23</v>
      </c>
      <c r="UNX56" s="320" t="s">
        <v>23</v>
      </c>
      <c r="UNY56" s="320" t="s">
        <v>23</v>
      </c>
      <c r="UNZ56" s="320" t="s">
        <v>23</v>
      </c>
      <c r="UOA56" s="320" t="s">
        <v>23</v>
      </c>
      <c r="UOB56" s="320" t="s">
        <v>23</v>
      </c>
      <c r="UOC56" s="320" t="s">
        <v>23</v>
      </c>
      <c r="UOD56" s="320" t="s">
        <v>23</v>
      </c>
      <c r="UOE56" s="320" t="s">
        <v>23</v>
      </c>
      <c r="UOF56" s="320" t="s">
        <v>23</v>
      </c>
      <c r="UOG56" s="320" t="s">
        <v>23</v>
      </c>
      <c r="UOH56" s="320" t="s">
        <v>23</v>
      </c>
      <c r="UOI56" s="320" t="s">
        <v>23</v>
      </c>
      <c r="UOJ56" s="320" t="s">
        <v>23</v>
      </c>
      <c r="UOK56" s="320" t="s">
        <v>23</v>
      </c>
      <c r="UOL56" s="320" t="s">
        <v>23</v>
      </c>
      <c r="UOM56" s="320" t="s">
        <v>23</v>
      </c>
      <c r="UON56" s="320" t="s">
        <v>23</v>
      </c>
      <c r="UOO56" s="320" t="s">
        <v>23</v>
      </c>
      <c r="UOP56" s="320" t="s">
        <v>23</v>
      </c>
      <c r="UOQ56" s="320" t="s">
        <v>23</v>
      </c>
      <c r="UOR56" s="320" t="s">
        <v>23</v>
      </c>
      <c r="UOS56" s="320" t="s">
        <v>23</v>
      </c>
      <c r="UOT56" s="320" t="s">
        <v>23</v>
      </c>
      <c r="UOU56" s="320" t="s">
        <v>23</v>
      </c>
      <c r="UOV56" s="320" t="s">
        <v>23</v>
      </c>
      <c r="UOW56" s="320" t="s">
        <v>23</v>
      </c>
      <c r="UOX56" s="320" t="s">
        <v>23</v>
      </c>
      <c r="UOY56" s="320" t="s">
        <v>23</v>
      </c>
      <c r="UOZ56" s="320" t="s">
        <v>23</v>
      </c>
      <c r="UPA56" s="320" t="s">
        <v>23</v>
      </c>
      <c r="UPB56" s="320" t="s">
        <v>23</v>
      </c>
      <c r="UPC56" s="320" t="s">
        <v>23</v>
      </c>
      <c r="UPD56" s="320" t="s">
        <v>23</v>
      </c>
      <c r="UPE56" s="320" t="s">
        <v>23</v>
      </c>
      <c r="UPF56" s="320" t="s">
        <v>23</v>
      </c>
      <c r="UPG56" s="320" t="s">
        <v>23</v>
      </c>
      <c r="UPH56" s="320" t="s">
        <v>23</v>
      </c>
      <c r="UPI56" s="320" t="s">
        <v>23</v>
      </c>
      <c r="UPJ56" s="320" t="s">
        <v>23</v>
      </c>
      <c r="UPK56" s="320" t="s">
        <v>23</v>
      </c>
      <c r="UPL56" s="320" t="s">
        <v>23</v>
      </c>
      <c r="UPM56" s="320" t="s">
        <v>23</v>
      </c>
      <c r="UPN56" s="320" t="s">
        <v>23</v>
      </c>
      <c r="UPO56" s="320" t="s">
        <v>23</v>
      </c>
      <c r="UPP56" s="320" t="s">
        <v>23</v>
      </c>
      <c r="UPQ56" s="320" t="s">
        <v>23</v>
      </c>
      <c r="UPR56" s="320" t="s">
        <v>23</v>
      </c>
      <c r="UPS56" s="320" t="s">
        <v>23</v>
      </c>
      <c r="UPT56" s="320" t="s">
        <v>23</v>
      </c>
      <c r="UPU56" s="320" t="s">
        <v>23</v>
      </c>
      <c r="UPV56" s="320" t="s">
        <v>23</v>
      </c>
      <c r="UPW56" s="320" t="s">
        <v>23</v>
      </c>
      <c r="UPX56" s="320" t="s">
        <v>23</v>
      </c>
      <c r="UPY56" s="320" t="s">
        <v>23</v>
      </c>
      <c r="UPZ56" s="320" t="s">
        <v>23</v>
      </c>
      <c r="UQA56" s="320" t="s">
        <v>23</v>
      </c>
      <c r="UQB56" s="320" t="s">
        <v>23</v>
      </c>
      <c r="UQC56" s="320" t="s">
        <v>23</v>
      </c>
      <c r="UQD56" s="320" t="s">
        <v>23</v>
      </c>
      <c r="UQE56" s="320" t="s">
        <v>23</v>
      </c>
      <c r="UQF56" s="320" t="s">
        <v>23</v>
      </c>
      <c r="UQG56" s="320" t="s">
        <v>23</v>
      </c>
      <c r="UQH56" s="320" t="s">
        <v>23</v>
      </c>
      <c r="UQI56" s="320" t="s">
        <v>23</v>
      </c>
      <c r="UQJ56" s="320" t="s">
        <v>23</v>
      </c>
      <c r="UQK56" s="320" t="s">
        <v>23</v>
      </c>
      <c r="UQL56" s="320" t="s">
        <v>23</v>
      </c>
      <c r="UQM56" s="320" t="s">
        <v>23</v>
      </c>
      <c r="UQN56" s="320" t="s">
        <v>23</v>
      </c>
      <c r="UQO56" s="320" t="s">
        <v>23</v>
      </c>
      <c r="UQP56" s="320" t="s">
        <v>23</v>
      </c>
      <c r="UQQ56" s="320" t="s">
        <v>23</v>
      </c>
      <c r="UQR56" s="320" t="s">
        <v>23</v>
      </c>
      <c r="UQS56" s="320" t="s">
        <v>23</v>
      </c>
      <c r="UQT56" s="320" t="s">
        <v>23</v>
      </c>
      <c r="UQU56" s="320" t="s">
        <v>23</v>
      </c>
      <c r="UQV56" s="320" t="s">
        <v>23</v>
      </c>
      <c r="UQW56" s="320" t="s">
        <v>23</v>
      </c>
      <c r="UQX56" s="320" t="s">
        <v>23</v>
      </c>
      <c r="UQY56" s="320" t="s">
        <v>23</v>
      </c>
      <c r="UQZ56" s="320" t="s">
        <v>23</v>
      </c>
      <c r="URA56" s="320" t="s">
        <v>23</v>
      </c>
      <c r="URB56" s="320" t="s">
        <v>23</v>
      </c>
      <c r="URC56" s="320" t="s">
        <v>23</v>
      </c>
      <c r="URD56" s="320" t="s">
        <v>23</v>
      </c>
      <c r="URE56" s="320" t="s">
        <v>23</v>
      </c>
      <c r="URF56" s="320" t="s">
        <v>23</v>
      </c>
      <c r="URG56" s="320" t="s">
        <v>23</v>
      </c>
      <c r="URH56" s="320" t="s">
        <v>23</v>
      </c>
      <c r="URI56" s="320" t="s">
        <v>23</v>
      </c>
      <c r="URJ56" s="320" t="s">
        <v>23</v>
      </c>
      <c r="URK56" s="320" t="s">
        <v>23</v>
      </c>
      <c r="URL56" s="320" t="s">
        <v>23</v>
      </c>
      <c r="URM56" s="320" t="s">
        <v>23</v>
      </c>
      <c r="URN56" s="320" t="s">
        <v>23</v>
      </c>
      <c r="URO56" s="320" t="s">
        <v>23</v>
      </c>
      <c r="URP56" s="320" t="s">
        <v>23</v>
      </c>
      <c r="URQ56" s="320" t="s">
        <v>23</v>
      </c>
      <c r="URR56" s="320" t="s">
        <v>23</v>
      </c>
      <c r="URS56" s="320" t="s">
        <v>23</v>
      </c>
      <c r="URT56" s="320" t="s">
        <v>23</v>
      </c>
      <c r="URU56" s="320" t="s">
        <v>23</v>
      </c>
      <c r="URV56" s="320" t="s">
        <v>23</v>
      </c>
      <c r="URW56" s="320" t="s">
        <v>23</v>
      </c>
      <c r="URX56" s="320" t="s">
        <v>23</v>
      </c>
      <c r="URY56" s="320" t="s">
        <v>23</v>
      </c>
      <c r="URZ56" s="320" t="s">
        <v>23</v>
      </c>
      <c r="USA56" s="320" t="s">
        <v>23</v>
      </c>
      <c r="USB56" s="320" t="s">
        <v>23</v>
      </c>
      <c r="USC56" s="320" t="s">
        <v>23</v>
      </c>
      <c r="USD56" s="320" t="s">
        <v>23</v>
      </c>
      <c r="USE56" s="320" t="s">
        <v>23</v>
      </c>
      <c r="USF56" s="320" t="s">
        <v>23</v>
      </c>
      <c r="USG56" s="320" t="s">
        <v>23</v>
      </c>
      <c r="USH56" s="320" t="s">
        <v>23</v>
      </c>
      <c r="USI56" s="320" t="s">
        <v>23</v>
      </c>
      <c r="USJ56" s="320" t="s">
        <v>23</v>
      </c>
      <c r="USK56" s="320" t="s">
        <v>23</v>
      </c>
      <c r="USL56" s="320" t="s">
        <v>23</v>
      </c>
      <c r="USM56" s="320" t="s">
        <v>23</v>
      </c>
      <c r="USN56" s="320" t="s">
        <v>23</v>
      </c>
      <c r="USO56" s="320" t="s">
        <v>23</v>
      </c>
      <c r="USP56" s="320" t="s">
        <v>23</v>
      </c>
      <c r="USQ56" s="320" t="s">
        <v>23</v>
      </c>
      <c r="USR56" s="320" t="s">
        <v>23</v>
      </c>
      <c r="USS56" s="320" t="s">
        <v>23</v>
      </c>
      <c r="UST56" s="320" t="s">
        <v>23</v>
      </c>
      <c r="USU56" s="320" t="s">
        <v>23</v>
      </c>
      <c r="USV56" s="320" t="s">
        <v>23</v>
      </c>
      <c r="USW56" s="320" t="s">
        <v>23</v>
      </c>
      <c r="USX56" s="320" t="s">
        <v>23</v>
      </c>
      <c r="USY56" s="320" t="s">
        <v>23</v>
      </c>
      <c r="USZ56" s="320" t="s">
        <v>23</v>
      </c>
      <c r="UTA56" s="320" t="s">
        <v>23</v>
      </c>
      <c r="UTB56" s="320" t="s">
        <v>23</v>
      </c>
      <c r="UTC56" s="320" t="s">
        <v>23</v>
      </c>
      <c r="UTD56" s="320" t="s">
        <v>23</v>
      </c>
      <c r="UTE56" s="320" t="s">
        <v>23</v>
      </c>
      <c r="UTF56" s="320" t="s">
        <v>23</v>
      </c>
      <c r="UTG56" s="320" t="s">
        <v>23</v>
      </c>
      <c r="UTH56" s="320" t="s">
        <v>23</v>
      </c>
      <c r="UTI56" s="320" t="s">
        <v>23</v>
      </c>
      <c r="UTJ56" s="320" t="s">
        <v>23</v>
      </c>
      <c r="UTK56" s="320" t="s">
        <v>23</v>
      </c>
      <c r="UTL56" s="320" t="s">
        <v>23</v>
      </c>
      <c r="UTM56" s="320" t="s">
        <v>23</v>
      </c>
      <c r="UTN56" s="320" t="s">
        <v>23</v>
      </c>
      <c r="UTO56" s="320" t="s">
        <v>23</v>
      </c>
      <c r="UTP56" s="320" t="s">
        <v>23</v>
      </c>
      <c r="UTQ56" s="320" t="s">
        <v>23</v>
      </c>
      <c r="UTR56" s="320" t="s">
        <v>23</v>
      </c>
      <c r="UTS56" s="320" t="s">
        <v>23</v>
      </c>
      <c r="UTT56" s="320" t="s">
        <v>23</v>
      </c>
      <c r="UTU56" s="320" t="s">
        <v>23</v>
      </c>
      <c r="UTV56" s="320" t="s">
        <v>23</v>
      </c>
      <c r="UTW56" s="320" t="s">
        <v>23</v>
      </c>
      <c r="UTX56" s="320" t="s">
        <v>23</v>
      </c>
      <c r="UTY56" s="320" t="s">
        <v>23</v>
      </c>
      <c r="UTZ56" s="320" t="s">
        <v>23</v>
      </c>
      <c r="UUA56" s="320" t="s">
        <v>23</v>
      </c>
      <c r="UUB56" s="320" t="s">
        <v>23</v>
      </c>
      <c r="UUC56" s="320" t="s">
        <v>23</v>
      </c>
      <c r="UUD56" s="320" t="s">
        <v>23</v>
      </c>
      <c r="UUE56" s="320" t="s">
        <v>23</v>
      </c>
      <c r="UUF56" s="320" t="s">
        <v>23</v>
      </c>
      <c r="UUG56" s="320" t="s">
        <v>23</v>
      </c>
      <c r="UUH56" s="320" t="s">
        <v>23</v>
      </c>
      <c r="UUI56" s="320" t="s">
        <v>23</v>
      </c>
      <c r="UUJ56" s="320" t="s">
        <v>23</v>
      </c>
      <c r="UUK56" s="320" t="s">
        <v>23</v>
      </c>
      <c r="UUL56" s="320" t="s">
        <v>23</v>
      </c>
      <c r="UUM56" s="320" t="s">
        <v>23</v>
      </c>
      <c r="UUN56" s="320" t="s">
        <v>23</v>
      </c>
      <c r="UUO56" s="320" t="s">
        <v>23</v>
      </c>
      <c r="UUP56" s="320" t="s">
        <v>23</v>
      </c>
      <c r="UUQ56" s="320" t="s">
        <v>23</v>
      </c>
      <c r="UUR56" s="320" t="s">
        <v>23</v>
      </c>
      <c r="UUS56" s="320" t="s">
        <v>23</v>
      </c>
      <c r="UUT56" s="320" t="s">
        <v>23</v>
      </c>
      <c r="UUU56" s="320" t="s">
        <v>23</v>
      </c>
      <c r="UUV56" s="320" t="s">
        <v>23</v>
      </c>
      <c r="UUW56" s="320" t="s">
        <v>23</v>
      </c>
      <c r="UUX56" s="320" t="s">
        <v>23</v>
      </c>
      <c r="UUY56" s="320" t="s">
        <v>23</v>
      </c>
      <c r="UUZ56" s="320" t="s">
        <v>23</v>
      </c>
      <c r="UVA56" s="320" t="s">
        <v>23</v>
      </c>
      <c r="UVB56" s="320" t="s">
        <v>23</v>
      </c>
      <c r="UVC56" s="320" t="s">
        <v>23</v>
      </c>
      <c r="UVD56" s="320" t="s">
        <v>23</v>
      </c>
      <c r="UVE56" s="320" t="s">
        <v>23</v>
      </c>
      <c r="UVF56" s="320" t="s">
        <v>23</v>
      </c>
      <c r="UVG56" s="320" t="s">
        <v>23</v>
      </c>
      <c r="UVH56" s="320" t="s">
        <v>23</v>
      </c>
      <c r="UVI56" s="320" t="s">
        <v>23</v>
      </c>
      <c r="UVJ56" s="320" t="s">
        <v>23</v>
      </c>
      <c r="UVK56" s="320" t="s">
        <v>23</v>
      </c>
      <c r="UVL56" s="320" t="s">
        <v>23</v>
      </c>
      <c r="UVM56" s="320" t="s">
        <v>23</v>
      </c>
      <c r="UVN56" s="320" t="s">
        <v>23</v>
      </c>
      <c r="UVO56" s="320" t="s">
        <v>23</v>
      </c>
      <c r="UVP56" s="320" t="s">
        <v>23</v>
      </c>
      <c r="UVQ56" s="320" t="s">
        <v>23</v>
      </c>
      <c r="UVR56" s="320" t="s">
        <v>23</v>
      </c>
      <c r="UVS56" s="320" t="s">
        <v>23</v>
      </c>
      <c r="UVT56" s="320" t="s">
        <v>23</v>
      </c>
      <c r="UVU56" s="320" t="s">
        <v>23</v>
      </c>
      <c r="UVV56" s="320" t="s">
        <v>23</v>
      </c>
      <c r="UVW56" s="320" t="s">
        <v>23</v>
      </c>
      <c r="UVX56" s="320" t="s">
        <v>23</v>
      </c>
      <c r="UVY56" s="320" t="s">
        <v>23</v>
      </c>
      <c r="UVZ56" s="320" t="s">
        <v>23</v>
      </c>
      <c r="UWA56" s="320" t="s">
        <v>23</v>
      </c>
      <c r="UWB56" s="320" t="s">
        <v>23</v>
      </c>
      <c r="UWC56" s="320" t="s">
        <v>23</v>
      </c>
      <c r="UWD56" s="320" t="s">
        <v>23</v>
      </c>
      <c r="UWE56" s="320" t="s">
        <v>23</v>
      </c>
      <c r="UWF56" s="320" t="s">
        <v>23</v>
      </c>
      <c r="UWG56" s="320" t="s">
        <v>23</v>
      </c>
      <c r="UWH56" s="320" t="s">
        <v>23</v>
      </c>
      <c r="UWI56" s="320" t="s">
        <v>23</v>
      </c>
      <c r="UWJ56" s="320" t="s">
        <v>23</v>
      </c>
      <c r="UWK56" s="320" t="s">
        <v>23</v>
      </c>
      <c r="UWL56" s="320" t="s">
        <v>23</v>
      </c>
      <c r="UWM56" s="320" t="s">
        <v>23</v>
      </c>
      <c r="UWN56" s="320" t="s">
        <v>23</v>
      </c>
      <c r="UWO56" s="320" t="s">
        <v>23</v>
      </c>
      <c r="UWP56" s="320" t="s">
        <v>23</v>
      </c>
      <c r="UWQ56" s="320" t="s">
        <v>23</v>
      </c>
      <c r="UWR56" s="320" t="s">
        <v>23</v>
      </c>
      <c r="UWS56" s="320" t="s">
        <v>23</v>
      </c>
      <c r="UWT56" s="320" t="s">
        <v>23</v>
      </c>
      <c r="UWU56" s="320" t="s">
        <v>23</v>
      </c>
      <c r="UWV56" s="320" t="s">
        <v>23</v>
      </c>
      <c r="UWW56" s="320" t="s">
        <v>23</v>
      </c>
      <c r="UWX56" s="320" t="s">
        <v>23</v>
      </c>
      <c r="UWY56" s="320" t="s">
        <v>23</v>
      </c>
      <c r="UWZ56" s="320" t="s">
        <v>23</v>
      </c>
      <c r="UXA56" s="320" t="s">
        <v>23</v>
      </c>
      <c r="UXB56" s="320" t="s">
        <v>23</v>
      </c>
      <c r="UXC56" s="320" t="s">
        <v>23</v>
      </c>
      <c r="UXD56" s="320" t="s">
        <v>23</v>
      </c>
      <c r="UXE56" s="320" t="s">
        <v>23</v>
      </c>
      <c r="UXF56" s="320" t="s">
        <v>23</v>
      </c>
      <c r="UXG56" s="320" t="s">
        <v>23</v>
      </c>
      <c r="UXH56" s="320" t="s">
        <v>23</v>
      </c>
      <c r="UXI56" s="320" t="s">
        <v>23</v>
      </c>
      <c r="UXJ56" s="320" t="s">
        <v>23</v>
      </c>
      <c r="UXK56" s="320" t="s">
        <v>23</v>
      </c>
      <c r="UXL56" s="320" t="s">
        <v>23</v>
      </c>
      <c r="UXM56" s="320" t="s">
        <v>23</v>
      </c>
      <c r="UXN56" s="320" t="s">
        <v>23</v>
      </c>
      <c r="UXO56" s="320" t="s">
        <v>23</v>
      </c>
      <c r="UXP56" s="320" t="s">
        <v>23</v>
      </c>
      <c r="UXQ56" s="320" t="s">
        <v>23</v>
      </c>
      <c r="UXR56" s="320" t="s">
        <v>23</v>
      </c>
      <c r="UXS56" s="320" t="s">
        <v>23</v>
      </c>
      <c r="UXT56" s="320" t="s">
        <v>23</v>
      </c>
      <c r="UXU56" s="320" t="s">
        <v>23</v>
      </c>
      <c r="UXV56" s="320" t="s">
        <v>23</v>
      </c>
      <c r="UXW56" s="320" t="s">
        <v>23</v>
      </c>
      <c r="UXX56" s="320" t="s">
        <v>23</v>
      </c>
      <c r="UXY56" s="320" t="s">
        <v>23</v>
      </c>
      <c r="UXZ56" s="320" t="s">
        <v>23</v>
      </c>
      <c r="UYA56" s="320" t="s">
        <v>23</v>
      </c>
      <c r="UYB56" s="320" t="s">
        <v>23</v>
      </c>
      <c r="UYC56" s="320" t="s">
        <v>23</v>
      </c>
      <c r="UYD56" s="320" t="s">
        <v>23</v>
      </c>
      <c r="UYE56" s="320" t="s">
        <v>23</v>
      </c>
      <c r="UYF56" s="320" t="s">
        <v>23</v>
      </c>
      <c r="UYG56" s="320" t="s">
        <v>23</v>
      </c>
      <c r="UYH56" s="320" t="s">
        <v>23</v>
      </c>
      <c r="UYI56" s="320" t="s">
        <v>23</v>
      </c>
      <c r="UYJ56" s="320" t="s">
        <v>23</v>
      </c>
      <c r="UYK56" s="320" t="s">
        <v>23</v>
      </c>
      <c r="UYL56" s="320" t="s">
        <v>23</v>
      </c>
      <c r="UYM56" s="320" t="s">
        <v>23</v>
      </c>
      <c r="UYN56" s="320" t="s">
        <v>23</v>
      </c>
      <c r="UYO56" s="320" t="s">
        <v>23</v>
      </c>
      <c r="UYP56" s="320" t="s">
        <v>23</v>
      </c>
      <c r="UYQ56" s="320" t="s">
        <v>23</v>
      </c>
      <c r="UYR56" s="320" t="s">
        <v>23</v>
      </c>
      <c r="UYS56" s="320" t="s">
        <v>23</v>
      </c>
      <c r="UYT56" s="320" t="s">
        <v>23</v>
      </c>
      <c r="UYU56" s="320" t="s">
        <v>23</v>
      </c>
      <c r="UYV56" s="320" t="s">
        <v>23</v>
      </c>
      <c r="UYW56" s="320" t="s">
        <v>23</v>
      </c>
      <c r="UYX56" s="320" t="s">
        <v>23</v>
      </c>
      <c r="UYY56" s="320" t="s">
        <v>23</v>
      </c>
      <c r="UYZ56" s="320" t="s">
        <v>23</v>
      </c>
      <c r="UZA56" s="320" t="s">
        <v>23</v>
      </c>
      <c r="UZB56" s="320" t="s">
        <v>23</v>
      </c>
      <c r="UZC56" s="320" t="s">
        <v>23</v>
      </c>
      <c r="UZD56" s="320" t="s">
        <v>23</v>
      </c>
      <c r="UZE56" s="320" t="s">
        <v>23</v>
      </c>
      <c r="UZF56" s="320" t="s">
        <v>23</v>
      </c>
      <c r="UZG56" s="320" t="s">
        <v>23</v>
      </c>
      <c r="UZH56" s="320" t="s">
        <v>23</v>
      </c>
      <c r="UZI56" s="320" t="s">
        <v>23</v>
      </c>
      <c r="UZJ56" s="320" t="s">
        <v>23</v>
      </c>
      <c r="UZK56" s="320" t="s">
        <v>23</v>
      </c>
      <c r="UZL56" s="320" t="s">
        <v>23</v>
      </c>
      <c r="UZM56" s="320" t="s">
        <v>23</v>
      </c>
      <c r="UZN56" s="320" t="s">
        <v>23</v>
      </c>
      <c r="UZO56" s="320" t="s">
        <v>23</v>
      </c>
      <c r="UZP56" s="320" t="s">
        <v>23</v>
      </c>
      <c r="UZQ56" s="320" t="s">
        <v>23</v>
      </c>
      <c r="UZR56" s="320" t="s">
        <v>23</v>
      </c>
      <c r="UZS56" s="320" t="s">
        <v>23</v>
      </c>
      <c r="UZT56" s="320" t="s">
        <v>23</v>
      </c>
      <c r="UZU56" s="320" t="s">
        <v>23</v>
      </c>
      <c r="UZV56" s="320" t="s">
        <v>23</v>
      </c>
      <c r="UZW56" s="320" t="s">
        <v>23</v>
      </c>
      <c r="UZX56" s="320" t="s">
        <v>23</v>
      </c>
      <c r="UZY56" s="320" t="s">
        <v>23</v>
      </c>
      <c r="UZZ56" s="320" t="s">
        <v>23</v>
      </c>
      <c r="VAA56" s="320" t="s">
        <v>23</v>
      </c>
      <c r="VAB56" s="320" t="s">
        <v>23</v>
      </c>
      <c r="VAC56" s="320" t="s">
        <v>23</v>
      </c>
      <c r="VAD56" s="320" t="s">
        <v>23</v>
      </c>
      <c r="VAE56" s="320" t="s">
        <v>23</v>
      </c>
      <c r="VAF56" s="320" t="s">
        <v>23</v>
      </c>
      <c r="VAG56" s="320" t="s">
        <v>23</v>
      </c>
      <c r="VAH56" s="320" t="s">
        <v>23</v>
      </c>
      <c r="VAI56" s="320" t="s">
        <v>23</v>
      </c>
      <c r="VAJ56" s="320" t="s">
        <v>23</v>
      </c>
      <c r="VAK56" s="320" t="s">
        <v>23</v>
      </c>
      <c r="VAL56" s="320" t="s">
        <v>23</v>
      </c>
      <c r="VAM56" s="320" t="s">
        <v>23</v>
      </c>
      <c r="VAN56" s="320" t="s">
        <v>23</v>
      </c>
      <c r="VAO56" s="320" t="s">
        <v>23</v>
      </c>
      <c r="VAP56" s="320" t="s">
        <v>23</v>
      </c>
      <c r="VAQ56" s="320" t="s">
        <v>23</v>
      </c>
      <c r="VAR56" s="320" t="s">
        <v>23</v>
      </c>
      <c r="VAS56" s="320" t="s">
        <v>23</v>
      </c>
      <c r="VAT56" s="320" t="s">
        <v>23</v>
      </c>
      <c r="VAU56" s="320" t="s">
        <v>23</v>
      </c>
      <c r="VAV56" s="320" t="s">
        <v>23</v>
      </c>
      <c r="VAW56" s="320" t="s">
        <v>23</v>
      </c>
      <c r="VAX56" s="320" t="s">
        <v>23</v>
      </c>
      <c r="VAY56" s="320" t="s">
        <v>23</v>
      </c>
      <c r="VAZ56" s="320" t="s">
        <v>23</v>
      </c>
      <c r="VBA56" s="320" t="s">
        <v>23</v>
      </c>
      <c r="VBB56" s="320" t="s">
        <v>23</v>
      </c>
      <c r="VBC56" s="320" t="s">
        <v>23</v>
      </c>
      <c r="VBD56" s="320" t="s">
        <v>23</v>
      </c>
      <c r="VBE56" s="320" t="s">
        <v>23</v>
      </c>
      <c r="VBF56" s="320" t="s">
        <v>23</v>
      </c>
      <c r="VBG56" s="320" t="s">
        <v>23</v>
      </c>
      <c r="VBH56" s="320" t="s">
        <v>23</v>
      </c>
      <c r="VBI56" s="320" t="s">
        <v>23</v>
      </c>
      <c r="VBJ56" s="320" t="s">
        <v>23</v>
      </c>
      <c r="VBK56" s="320" t="s">
        <v>23</v>
      </c>
      <c r="VBL56" s="320" t="s">
        <v>23</v>
      </c>
      <c r="VBM56" s="320" t="s">
        <v>23</v>
      </c>
      <c r="VBN56" s="320" t="s">
        <v>23</v>
      </c>
      <c r="VBO56" s="320" t="s">
        <v>23</v>
      </c>
      <c r="VBP56" s="320" t="s">
        <v>23</v>
      </c>
      <c r="VBQ56" s="320" t="s">
        <v>23</v>
      </c>
      <c r="VBR56" s="320" t="s">
        <v>23</v>
      </c>
      <c r="VBS56" s="320" t="s">
        <v>23</v>
      </c>
      <c r="VBT56" s="320" t="s">
        <v>23</v>
      </c>
      <c r="VBU56" s="320" t="s">
        <v>23</v>
      </c>
      <c r="VBV56" s="320" t="s">
        <v>23</v>
      </c>
      <c r="VBW56" s="320" t="s">
        <v>23</v>
      </c>
      <c r="VBX56" s="320" t="s">
        <v>23</v>
      </c>
      <c r="VBY56" s="320" t="s">
        <v>23</v>
      </c>
      <c r="VBZ56" s="320" t="s">
        <v>23</v>
      </c>
      <c r="VCA56" s="320" t="s">
        <v>23</v>
      </c>
      <c r="VCB56" s="320" t="s">
        <v>23</v>
      </c>
      <c r="VCC56" s="320" t="s">
        <v>23</v>
      </c>
      <c r="VCD56" s="320" t="s">
        <v>23</v>
      </c>
      <c r="VCE56" s="320" t="s">
        <v>23</v>
      </c>
      <c r="VCF56" s="320" t="s">
        <v>23</v>
      </c>
      <c r="VCG56" s="320" t="s">
        <v>23</v>
      </c>
      <c r="VCH56" s="320" t="s">
        <v>23</v>
      </c>
      <c r="VCI56" s="320" t="s">
        <v>23</v>
      </c>
      <c r="VCJ56" s="320" t="s">
        <v>23</v>
      </c>
      <c r="VCK56" s="320" t="s">
        <v>23</v>
      </c>
      <c r="VCL56" s="320" t="s">
        <v>23</v>
      </c>
      <c r="VCM56" s="320" t="s">
        <v>23</v>
      </c>
      <c r="VCN56" s="320" t="s">
        <v>23</v>
      </c>
      <c r="VCO56" s="320" t="s">
        <v>23</v>
      </c>
      <c r="VCP56" s="320" t="s">
        <v>23</v>
      </c>
      <c r="VCQ56" s="320" t="s">
        <v>23</v>
      </c>
      <c r="VCR56" s="320" t="s">
        <v>23</v>
      </c>
      <c r="VCS56" s="320" t="s">
        <v>23</v>
      </c>
      <c r="VCT56" s="320" t="s">
        <v>23</v>
      </c>
      <c r="VCU56" s="320" t="s">
        <v>23</v>
      </c>
      <c r="VCV56" s="320" t="s">
        <v>23</v>
      </c>
      <c r="VCW56" s="320" t="s">
        <v>23</v>
      </c>
      <c r="VCX56" s="320" t="s">
        <v>23</v>
      </c>
      <c r="VCY56" s="320" t="s">
        <v>23</v>
      </c>
      <c r="VCZ56" s="320" t="s">
        <v>23</v>
      </c>
      <c r="VDA56" s="320" t="s">
        <v>23</v>
      </c>
      <c r="VDB56" s="320" t="s">
        <v>23</v>
      </c>
      <c r="VDC56" s="320" t="s">
        <v>23</v>
      </c>
      <c r="VDD56" s="320" t="s">
        <v>23</v>
      </c>
      <c r="VDE56" s="320" t="s">
        <v>23</v>
      </c>
      <c r="VDF56" s="320" t="s">
        <v>23</v>
      </c>
      <c r="VDG56" s="320" t="s">
        <v>23</v>
      </c>
      <c r="VDH56" s="320" t="s">
        <v>23</v>
      </c>
      <c r="VDI56" s="320" t="s">
        <v>23</v>
      </c>
      <c r="VDJ56" s="320" t="s">
        <v>23</v>
      </c>
      <c r="VDK56" s="320" t="s">
        <v>23</v>
      </c>
      <c r="VDL56" s="320" t="s">
        <v>23</v>
      </c>
      <c r="VDM56" s="320" t="s">
        <v>23</v>
      </c>
      <c r="VDN56" s="320" t="s">
        <v>23</v>
      </c>
      <c r="VDO56" s="320" t="s">
        <v>23</v>
      </c>
      <c r="VDP56" s="320" t="s">
        <v>23</v>
      </c>
      <c r="VDQ56" s="320" t="s">
        <v>23</v>
      </c>
      <c r="VDR56" s="320" t="s">
        <v>23</v>
      </c>
      <c r="VDS56" s="320" t="s">
        <v>23</v>
      </c>
      <c r="VDT56" s="320" t="s">
        <v>23</v>
      </c>
      <c r="VDU56" s="320" t="s">
        <v>23</v>
      </c>
      <c r="VDV56" s="320" t="s">
        <v>23</v>
      </c>
      <c r="VDW56" s="320" t="s">
        <v>23</v>
      </c>
      <c r="VDX56" s="320" t="s">
        <v>23</v>
      </c>
      <c r="VDY56" s="320" t="s">
        <v>23</v>
      </c>
      <c r="VDZ56" s="320" t="s">
        <v>23</v>
      </c>
      <c r="VEA56" s="320" t="s">
        <v>23</v>
      </c>
      <c r="VEB56" s="320" t="s">
        <v>23</v>
      </c>
      <c r="VEC56" s="320" t="s">
        <v>23</v>
      </c>
      <c r="VED56" s="320" t="s">
        <v>23</v>
      </c>
      <c r="VEE56" s="320" t="s">
        <v>23</v>
      </c>
      <c r="VEF56" s="320" t="s">
        <v>23</v>
      </c>
      <c r="VEG56" s="320" t="s">
        <v>23</v>
      </c>
      <c r="VEH56" s="320" t="s">
        <v>23</v>
      </c>
      <c r="VEI56" s="320" t="s">
        <v>23</v>
      </c>
      <c r="VEJ56" s="320" t="s">
        <v>23</v>
      </c>
      <c r="VEK56" s="320" t="s">
        <v>23</v>
      </c>
      <c r="VEL56" s="320" t="s">
        <v>23</v>
      </c>
      <c r="VEM56" s="320" t="s">
        <v>23</v>
      </c>
      <c r="VEN56" s="320" t="s">
        <v>23</v>
      </c>
      <c r="VEO56" s="320" t="s">
        <v>23</v>
      </c>
      <c r="VEP56" s="320" t="s">
        <v>23</v>
      </c>
      <c r="VEQ56" s="320" t="s">
        <v>23</v>
      </c>
      <c r="VER56" s="320" t="s">
        <v>23</v>
      </c>
      <c r="VES56" s="320" t="s">
        <v>23</v>
      </c>
      <c r="VET56" s="320" t="s">
        <v>23</v>
      </c>
      <c r="VEU56" s="320" t="s">
        <v>23</v>
      </c>
      <c r="VEV56" s="320" t="s">
        <v>23</v>
      </c>
      <c r="VEW56" s="320" t="s">
        <v>23</v>
      </c>
      <c r="VEX56" s="320" t="s">
        <v>23</v>
      </c>
      <c r="VEY56" s="320" t="s">
        <v>23</v>
      </c>
      <c r="VEZ56" s="320" t="s">
        <v>23</v>
      </c>
      <c r="VFA56" s="320" t="s">
        <v>23</v>
      </c>
      <c r="VFB56" s="320" t="s">
        <v>23</v>
      </c>
      <c r="VFC56" s="320" t="s">
        <v>23</v>
      </c>
      <c r="VFD56" s="320" t="s">
        <v>23</v>
      </c>
      <c r="VFE56" s="320" t="s">
        <v>23</v>
      </c>
      <c r="VFF56" s="320" t="s">
        <v>23</v>
      </c>
      <c r="VFG56" s="320" t="s">
        <v>23</v>
      </c>
      <c r="VFH56" s="320" t="s">
        <v>23</v>
      </c>
      <c r="VFI56" s="320" t="s">
        <v>23</v>
      </c>
      <c r="VFJ56" s="320" t="s">
        <v>23</v>
      </c>
      <c r="VFK56" s="320" t="s">
        <v>23</v>
      </c>
      <c r="VFL56" s="320" t="s">
        <v>23</v>
      </c>
      <c r="VFM56" s="320" t="s">
        <v>23</v>
      </c>
      <c r="VFN56" s="320" t="s">
        <v>23</v>
      </c>
      <c r="VFO56" s="320" t="s">
        <v>23</v>
      </c>
      <c r="VFP56" s="320" t="s">
        <v>23</v>
      </c>
      <c r="VFQ56" s="320" t="s">
        <v>23</v>
      </c>
      <c r="VFR56" s="320" t="s">
        <v>23</v>
      </c>
      <c r="VFS56" s="320" t="s">
        <v>23</v>
      </c>
      <c r="VFT56" s="320" t="s">
        <v>23</v>
      </c>
      <c r="VFU56" s="320" t="s">
        <v>23</v>
      </c>
      <c r="VFV56" s="320" t="s">
        <v>23</v>
      </c>
      <c r="VFW56" s="320" t="s">
        <v>23</v>
      </c>
      <c r="VFX56" s="320" t="s">
        <v>23</v>
      </c>
      <c r="VFY56" s="320" t="s">
        <v>23</v>
      </c>
      <c r="VFZ56" s="320" t="s">
        <v>23</v>
      </c>
      <c r="VGA56" s="320" t="s">
        <v>23</v>
      </c>
      <c r="VGB56" s="320" t="s">
        <v>23</v>
      </c>
      <c r="VGC56" s="320" t="s">
        <v>23</v>
      </c>
      <c r="VGD56" s="320" t="s">
        <v>23</v>
      </c>
      <c r="VGE56" s="320" t="s">
        <v>23</v>
      </c>
      <c r="VGF56" s="320" t="s">
        <v>23</v>
      </c>
      <c r="VGG56" s="320" t="s">
        <v>23</v>
      </c>
      <c r="VGH56" s="320" t="s">
        <v>23</v>
      </c>
      <c r="VGI56" s="320" t="s">
        <v>23</v>
      </c>
      <c r="VGJ56" s="320" t="s">
        <v>23</v>
      </c>
      <c r="VGK56" s="320" t="s">
        <v>23</v>
      </c>
      <c r="VGL56" s="320" t="s">
        <v>23</v>
      </c>
      <c r="VGM56" s="320" t="s">
        <v>23</v>
      </c>
      <c r="VGN56" s="320" t="s">
        <v>23</v>
      </c>
      <c r="VGO56" s="320" t="s">
        <v>23</v>
      </c>
      <c r="VGP56" s="320" t="s">
        <v>23</v>
      </c>
      <c r="VGQ56" s="320" t="s">
        <v>23</v>
      </c>
      <c r="VGR56" s="320" t="s">
        <v>23</v>
      </c>
      <c r="VGS56" s="320" t="s">
        <v>23</v>
      </c>
      <c r="VGT56" s="320" t="s">
        <v>23</v>
      </c>
      <c r="VGU56" s="320" t="s">
        <v>23</v>
      </c>
      <c r="VGV56" s="320" t="s">
        <v>23</v>
      </c>
      <c r="VGW56" s="320" t="s">
        <v>23</v>
      </c>
      <c r="VGX56" s="320" t="s">
        <v>23</v>
      </c>
      <c r="VGY56" s="320" t="s">
        <v>23</v>
      </c>
      <c r="VGZ56" s="320" t="s">
        <v>23</v>
      </c>
      <c r="VHA56" s="320" t="s">
        <v>23</v>
      </c>
      <c r="VHB56" s="320" t="s">
        <v>23</v>
      </c>
      <c r="VHC56" s="320" t="s">
        <v>23</v>
      </c>
      <c r="VHD56" s="320" t="s">
        <v>23</v>
      </c>
      <c r="VHE56" s="320" t="s">
        <v>23</v>
      </c>
      <c r="VHF56" s="320" t="s">
        <v>23</v>
      </c>
      <c r="VHG56" s="320" t="s">
        <v>23</v>
      </c>
      <c r="VHH56" s="320" t="s">
        <v>23</v>
      </c>
      <c r="VHI56" s="320" t="s">
        <v>23</v>
      </c>
      <c r="VHJ56" s="320" t="s">
        <v>23</v>
      </c>
      <c r="VHK56" s="320" t="s">
        <v>23</v>
      </c>
      <c r="VHL56" s="320" t="s">
        <v>23</v>
      </c>
      <c r="VHM56" s="320" t="s">
        <v>23</v>
      </c>
      <c r="VHN56" s="320" t="s">
        <v>23</v>
      </c>
      <c r="VHO56" s="320" t="s">
        <v>23</v>
      </c>
      <c r="VHP56" s="320" t="s">
        <v>23</v>
      </c>
      <c r="VHQ56" s="320" t="s">
        <v>23</v>
      </c>
      <c r="VHR56" s="320" t="s">
        <v>23</v>
      </c>
      <c r="VHS56" s="320" t="s">
        <v>23</v>
      </c>
      <c r="VHT56" s="320" t="s">
        <v>23</v>
      </c>
      <c r="VHU56" s="320" t="s">
        <v>23</v>
      </c>
      <c r="VHV56" s="320" t="s">
        <v>23</v>
      </c>
      <c r="VHW56" s="320" t="s">
        <v>23</v>
      </c>
      <c r="VHX56" s="320" t="s">
        <v>23</v>
      </c>
      <c r="VHY56" s="320" t="s">
        <v>23</v>
      </c>
      <c r="VHZ56" s="320" t="s">
        <v>23</v>
      </c>
      <c r="VIA56" s="320" t="s">
        <v>23</v>
      </c>
      <c r="VIB56" s="320" t="s">
        <v>23</v>
      </c>
      <c r="VIC56" s="320" t="s">
        <v>23</v>
      </c>
      <c r="VID56" s="320" t="s">
        <v>23</v>
      </c>
      <c r="VIE56" s="320" t="s">
        <v>23</v>
      </c>
      <c r="VIF56" s="320" t="s">
        <v>23</v>
      </c>
      <c r="VIG56" s="320" t="s">
        <v>23</v>
      </c>
      <c r="VIH56" s="320" t="s">
        <v>23</v>
      </c>
      <c r="VII56" s="320" t="s">
        <v>23</v>
      </c>
      <c r="VIJ56" s="320" t="s">
        <v>23</v>
      </c>
      <c r="VIK56" s="320" t="s">
        <v>23</v>
      </c>
      <c r="VIL56" s="320" t="s">
        <v>23</v>
      </c>
      <c r="VIM56" s="320" t="s">
        <v>23</v>
      </c>
      <c r="VIN56" s="320" t="s">
        <v>23</v>
      </c>
      <c r="VIO56" s="320" t="s">
        <v>23</v>
      </c>
      <c r="VIP56" s="320" t="s">
        <v>23</v>
      </c>
      <c r="VIQ56" s="320" t="s">
        <v>23</v>
      </c>
      <c r="VIR56" s="320" t="s">
        <v>23</v>
      </c>
      <c r="VIS56" s="320" t="s">
        <v>23</v>
      </c>
      <c r="VIT56" s="320" t="s">
        <v>23</v>
      </c>
      <c r="VIU56" s="320" t="s">
        <v>23</v>
      </c>
      <c r="VIV56" s="320" t="s">
        <v>23</v>
      </c>
      <c r="VIW56" s="320" t="s">
        <v>23</v>
      </c>
      <c r="VIX56" s="320" t="s">
        <v>23</v>
      </c>
      <c r="VIY56" s="320" t="s">
        <v>23</v>
      </c>
      <c r="VIZ56" s="320" t="s">
        <v>23</v>
      </c>
      <c r="VJA56" s="320" t="s">
        <v>23</v>
      </c>
      <c r="VJB56" s="320" t="s">
        <v>23</v>
      </c>
      <c r="VJC56" s="320" t="s">
        <v>23</v>
      </c>
      <c r="VJD56" s="320" t="s">
        <v>23</v>
      </c>
      <c r="VJE56" s="320" t="s">
        <v>23</v>
      </c>
      <c r="VJF56" s="320" t="s">
        <v>23</v>
      </c>
      <c r="VJG56" s="320" t="s">
        <v>23</v>
      </c>
      <c r="VJH56" s="320" t="s">
        <v>23</v>
      </c>
      <c r="VJI56" s="320" t="s">
        <v>23</v>
      </c>
      <c r="VJJ56" s="320" t="s">
        <v>23</v>
      </c>
      <c r="VJK56" s="320" t="s">
        <v>23</v>
      </c>
      <c r="VJL56" s="320" t="s">
        <v>23</v>
      </c>
      <c r="VJM56" s="320" t="s">
        <v>23</v>
      </c>
      <c r="VJN56" s="320" t="s">
        <v>23</v>
      </c>
      <c r="VJO56" s="320" t="s">
        <v>23</v>
      </c>
      <c r="VJP56" s="320" t="s">
        <v>23</v>
      </c>
      <c r="VJQ56" s="320" t="s">
        <v>23</v>
      </c>
      <c r="VJR56" s="320" t="s">
        <v>23</v>
      </c>
      <c r="VJS56" s="320" t="s">
        <v>23</v>
      </c>
      <c r="VJT56" s="320" t="s">
        <v>23</v>
      </c>
      <c r="VJU56" s="320" t="s">
        <v>23</v>
      </c>
      <c r="VJV56" s="320" t="s">
        <v>23</v>
      </c>
      <c r="VJW56" s="320" t="s">
        <v>23</v>
      </c>
      <c r="VJX56" s="320" t="s">
        <v>23</v>
      </c>
      <c r="VJY56" s="320" t="s">
        <v>23</v>
      </c>
      <c r="VJZ56" s="320" t="s">
        <v>23</v>
      </c>
      <c r="VKA56" s="320" t="s">
        <v>23</v>
      </c>
      <c r="VKB56" s="320" t="s">
        <v>23</v>
      </c>
      <c r="VKC56" s="320" t="s">
        <v>23</v>
      </c>
      <c r="VKD56" s="320" t="s">
        <v>23</v>
      </c>
      <c r="VKE56" s="320" t="s">
        <v>23</v>
      </c>
      <c r="VKF56" s="320" t="s">
        <v>23</v>
      </c>
      <c r="VKG56" s="320" t="s">
        <v>23</v>
      </c>
      <c r="VKH56" s="320" t="s">
        <v>23</v>
      </c>
      <c r="VKI56" s="320" t="s">
        <v>23</v>
      </c>
      <c r="VKJ56" s="320" t="s">
        <v>23</v>
      </c>
      <c r="VKK56" s="320" t="s">
        <v>23</v>
      </c>
      <c r="VKL56" s="320" t="s">
        <v>23</v>
      </c>
      <c r="VKM56" s="320" t="s">
        <v>23</v>
      </c>
      <c r="VKN56" s="320" t="s">
        <v>23</v>
      </c>
      <c r="VKO56" s="320" t="s">
        <v>23</v>
      </c>
      <c r="VKP56" s="320" t="s">
        <v>23</v>
      </c>
      <c r="VKQ56" s="320" t="s">
        <v>23</v>
      </c>
      <c r="VKR56" s="320" t="s">
        <v>23</v>
      </c>
      <c r="VKS56" s="320" t="s">
        <v>23</v>
      </c>
      <c r="VKT56" s="320" t="s">
        <v>23</v>
      </c>
      <c r="VKU56" s="320" t="s">
        <v>23</v>
      </c>
      <c r="VKV56" s="320" t="s">
        <v>23</v>
      </c>
      <c r="VKW56" s="320" t="s">
        <v>23</v>
      </c>
      <c r="VKX56" s="320" t="s">
        <v>23</v>
      </c>
      <c r="VKY56" s="320" t="s">
        <v>23</v>
      </c>
      <c r="VKZ56" s="320" t="s">
        <v>23</v>
      </c>
      <c r="VLA56" s="320" t="s">
        <v>23</v>
      </c>
      <c r="VLB56" s="320" t="s">
        <v>23</v>
      </c>
      <c r="VLC56" s="320" t="s">
        <v>23</v>
      </c>
      <c r="VLD56" s="320" t="s">
        <v>23</v>
      </c>
      <c r="VLE56" s="320" t="s">
        <v>23</v>
      </c>
      <c r="VLF56" s="320" t="s">
        <v>23</v>
      </c>
      <c r="VLG56" s="320" t="s">
        <v>23</v>
      </c>
      <c r="VLH56" s="320" t="s">
        <v>23</v>
      </c>
      <c r="VLI56" s="320" t="s">
        <v>23</v>
      </c>
      <c r="VLJ56" s="320" t="s">
        <v>23</v>
      </c>
      <c r="VLK56" s="320" t="s">
        <v>23</v>
      </c>
      <c r="VLL56" s="320" t="s">
        <v>23</v>
      </c>
      <c r="VLM56" s="320" t="s">
        <v>23</v>
      </c>
      <c r="VLN56" s="320" t="s">
        <v>23</v>
      </c>
      <c r="VLO56" s="320" t="s">
        <v>23</v>
      </c>
      <c r="VLP56" s="320" t="s">
        <v>23</v>
      </c>
      <c r="VLQ56" s="320" t="s">
        <v>23</v>
      </c>
      <c r="VLR56" s="320" t="s">
        <v>23</v>
      </c>
      <c r="VLS56" s="320" t="s">
        <v>23</v>
      </c>
      <c r="VLT56" s="320" t="s">
        <v>23</v>
      </c>
      <c r="VLU56" s="320" t="s">
        <v>23</v>
      </c>
      <c r="VLV56" s="320" t="s">
        <v>23</v>
      </c>
      <c r="VLW56" s="320" t="s">
        <v>23</v>
      </c>
      <c r="VLX56" s="320" t="s">
        <v>23</v>
      </c>
      <c r="VLY56" s="320" t="s">
        <v>23</v>
      </c>
      <c r="VLZ56" s="320" t="s">
        <v>23</v>
      </c>
      <c r="VMA56" s="320" t="s">
        <v>23</v>
      </c>
      <c r="VMB56" s="320" t="s">
        <v>23</v>
      </c>
      <c r="VMC56" s="320" t="s">
        <v>23</v>
      </c>
      <c r="VMD56" s="320" t="s">
        <v>23</v>
      </c>
      <c r="VME56" s="320" t="s">
        <v>23</v>
      </c>
      <c r="VMF56" s="320" t="s">
        <v>23</v>
      </c>
      <c r="VMG56" s="320" t="s">
        <v>23</v>
      </c>
      <c r="VMH56" s="320" t="s">
        <v>23</v>
      </c>
      <c r="VMI56" s="320" t="s">
        <v>23</v>
      </c>
      <c r="VMJ56" s="320" t="s">
        <v>23</v>
      </c>
      <c r="VMK56" s="320" t="s">
        <v>23</v>
      </c>
      <c r="VML56" s="320" t="s">
        <v>23</v>
      </c>
      <c r="VMM56" s="320" t="s">
        <v>23</v>
      </c>
      <c r="VMN56" s="320" t="s">
        <v>23</v>
      </c>
      <c r="VMO56" s="320" t="s">
        <v>23</v>
      </c>
      <c r="VMP56" s="320" t="s">
        <v>23</v>
      </c>
      <c r="VMQ56" s="320" t="s">
        <v>23</v>
      </c>
      <c r="VMR56" s="320" t="s">
        <v>23</v>
      </c>
      <c r="VMS56" s="320" t="s">
        <v>23</v>
      </c>
      <c r="VMT56" s="320" t="s">
        <v>23</v>
      </c>
      <c r="VMU56" s="320" t="s">
        <v>23</v>
      </c>
      <c r="VMV56" s="320" t="s">
        <v>23</v>
      </c>
      <c r="VMW56" s="320" t="s">
        <v>23</v>
      </c>
      <c r="VMX56" s="320" t="s">
        <v>23</v>
      </c>
      <c r="VMY56" s="320" t="s">
        <v>23</v>
      </c>
      <c r="VMZ56" s="320" t="s">
        <v>23</v>
      </c>
      <c r="VNA56" s="320" t="s">
        <v>23</v>
      </c>
      <c r="VNB56" s="320" t="s">
        <v>23</v>
      </c>
      <c r="VNC56" s="320" t="s">
        <v>23</v>
      </c>
      <c r="VND56" s="320" t="s">
        <v>23</v>
      </c>
      <c r="VNE56" s="320" t="s">
        <v>23</v>
      </c>
      <c r="VNF56" s="320" t="s">
        <v>23</v>
      </c>
      <c r="VNG56" s="320" t="s">
        <v>23</v>
      </c>
      <c r="VNH56" s="320" t="s">
        <v>23</v>
      </c>
      <c r="VNI56" s="320" t="s">
        <v>23</v>
      </c>
      <c r="VNJ56" s="320" t="s">
        <v>23</v>
      </c>
      <c r="VNK56" s="320" t="s">
        <v>23</v>
      </c>
      <c r="VNL56" s="320" t="s">
        <v>23</v>
      </c>
      <c r="VNM56" s="320" t="s">
        <v>23</v>
      </c>
      <c r="VNN56" s="320" t="s">
        <v>23</v>
      </c>
      <c r="VNO56" s="320" t="s">
        <v>23</v>
      </c>
      <c r="VNP56" s="320" t="s">
        <v>23</v>
      </c>
      <c r="VNQ56" s="320" t="s">
        <v>23</v>
      </c>
      <c r="VNR56" s="320" t="s">
        <v>23</v>
      </c>
      <c r="VNS56" s="320" t="s">
        <v>23</v>
      </c>
      <c r="VNT56" s="320" t="s">
        <v>23</v>
      </c>
      <c r="VNU56" s="320" t="s">
        <v>23</v>
      </c>
      <c r="VNV56" s="320" t="s">
        <v>23</v>
      </c>
      <c r="VNW56" s="320" t="s">
        <v>23</v>
      </c>
      <c r="VNX56" s="320" t="s">
        <v>23</v>
      </c>
      <c r="VNY56" s="320" t="s">
        <v>23</v>
      </c>
      <c r="VNZ56" s="320" t="s">
        <v>23</v>
      </c>
      <c r="VOA56" s="320" t="s">
        <v>23</v>
      </c>
      <c r="VOB56" s="320" t="s">
        <v>23</v>
      </c>
      <c r="VOC56" s="320" t="s">
        <v>23</v>
      </c>
      <c r="VOD56" s="320" t="s">
        <v>23</v>
      </c>
      <c r="VOE56" s="320" t="s">
        <v>23</v>
      </c>
      <c r="VOF56" s="320" t="s">
        <v>23</v>
      </c>
      <c r="VOG56" s="320" t="s">
        <v>23</v>
      </c>
      <c r="VOH56" s="320" t="s">
        <v>23</v>
      </c>
      <c r="VOI56" s="320" t="s">
        <v>23</v>
      </c>
      <c r="VOJ56" s="320" t="s">
        <v>23</v>
      </c>
      <c r="VOK56" s="320" t="s">
        <v>23</v>
      </c>
      <c r="VOL56" s="320" t="s">
        <v>23</v>
      </c>
      <c r="VOM56" s="320" t="s">
        <v>23</v>
      </c>
      <c r="VON56" s="320" t="s">
        <v>23</v>
      </c>
      <c r="VOO56" s="320" t="s">
        <v>23</v>
      </c>
      <c r="VOP56" s="320" t="s">
        <v>23</v>
      </c>
      <c r="VOQ56" s="320" t="s">
        <v>23</v>
      </c>
      <c r="VOR56" s="320" t="s">
        <v>23</v>
      </c>
      <c r="VOS56" s="320" t="s">
        <v>23</v>
      </c>
      <c r="VOT56" s="320" t="s">
        <v>23</v>
      </c>
      <c r="VOU56" s="320" t="s">
        <v>23</v>
      </c>
      <c r="VOV56" s="320" t="s">
        <v>23</v>
      </c>
      <c r="VOW56" s="320" t="s">
        <v>23</v>
      </c>
      <c r="VOX56" s="320" t="s">
        <v>23</v>
      </c>
      <c r="VOY56" s="320" t="s">
        <v>23</v>
      </c>
      <c r="VOZ56" s="320" t="s">
        <v>23</v>
      </c>
      <c r="VPA56" s="320" t="s">
        <v>23</v>
      </c>
      <c r="VPB56" s="320" t="s">
        <v>23</v>
      </c>
      <c r="VPC56" s="320" t="s">
        <v>23</v>
      </c>
      <c r="VPD56" s="320" t="s">
        <v>23</v>
      </c>
      <c r="VPE56" s="320" t="s">
        <v>23</v>
      </c>
      <c r="VPF56" s="320" t="s">
        <v>23</v>
      </c>
      <c r="VPG56" s="320" t="s">
        <v>23</v>
      </c>
      <c r="VPH56" s="320" t="s">
        <v>23</v>
      </c>
      <c r="VPI56" s="320" t="s">
        <v>23</v>
      </c>
      <c r="VPJ56" s="320" t="s">
        <v>23</v>
      </c>
      <c r="VPK56" s="320" t="s">
        <v>23</v>
      </c>
      <c r="VPL56" s="320" t="s">
        <v>23</v>
      </c>
      <c r="VPM56" s="320" t="s">
        <v>23</v>
      </c>
      <c r="VPN56" s="320" t="s">
        <v>23</v>
      </c>
      <c r="VPO56" s="320" t="s">
        <v>23</v>
      </c>
      <c r="VPP56" s="320" t="s">
        <v>23</v>
      </c>
      <c r="VPQ56" s="320" t="s">
        <v>23</v>
      </c>
      <c r="VPR56" s="320" t="s">
        <v>23</v>
      </c>
      <c r="VPS56" s="320" t="s">
        <v>23</v>
      </c>
      <c r="VPT56" s="320" t="s">
        <v>23</v>
      </c>
      <c r="VPU56" s="320" t="s">
        <v>23</v>
      </c>
      <c r="VPV56" s="320" t="s">
        <v>23</v>
      </c>
      <c r="VPW56" s="320" t="s">
        <v>23</v>
      </c>
      <c r="VPX56" s="320" t="s">
        <v>23</v>
      </c>
      <c r="VPY56" s="320" t="s">
        <v>23</v>
      </c>
      <c r="VPZ56" s="320" t="s">
        <v>23</v>
      </c>
      <c r="VQA56" s="320" t="s">
        <v>23</v>
      </c>
      <c r="VQB56" s="320" t="s">
        <v>23</v>
      </c>
      <c r="VQC56" s="320" t="s">
        <v>23</v>
      </c>
      <c r="VQD56" s="320" t="s">
        <v>23</v>
      </c>
      <c r="VQE56" s="320" t="s">
        <v>23</v>
      </c>
      <c r="VQF56" s="320" t="s">
        <v>23</v>
      </c>
      <c r="VQG56" s="320" t="s">
        <v>23</v>
      </c>
      <c r="VQH56" s="320" t="s">
        <v>23</v>
      </c>
      <c r="VQI56" s="320" t="s">
        <v>23</v>
      </c>
      <c r="VQJ56" s="320" t="s">
        <v>23</v>
      </c>
      <c r="VQK56" s="320" t="s">
        <v>23</v>
      </c>
      <c r="VQL56" s="320" t="s">
        <v>23</v>
      </c>
      <c r="VQM56" s="320" t="s">
        <v>23</v>
      </c>
      <c r="VQN56" s="320" t="s">
        <v>23</v>
      </c>
      <c r="VQO56" s="320" t="s">
        <v>23</v>
      </c>
      <c r="VQP56" s="320" t="s">
        <v>23</v>
      </c>
      <c r="VQQ56" s="320" t="s">
        <v>23</v>
      </c>
      <c r="VQR56" s="320" t="s">
        <v>23</v>
      </c>
      <c r="VQS56" s="320" t="s">
        <v>23</v>
      </c>
      <c r="VQT56" s="320" t="s">
        <v>23</v>
      </c>
      <c r="VQU56" s="320" t="s">
        <v>23</v>
      </c>
      <c r="VQV56" s="320" t="s">
        <v>23</v>
      </c>
      <c r="VQW56" s="320" t="s">
        <v>23</v>
      </c>
      <c r="VQX56" s="320" t="s">
        <v>23</v>
      </c>
      <c r="VQY56" s="320" t="s">
        <v>23</v>
      </c>
      <c r="VQZ56" s="320" t="s">
        <v>23</v>
      </c>
      <c r="VRA56" s="320" t="s">
        <v>23</v>
      </c>
      <c r="VRB56" s="320" t="s">
        <v>23</v>
      </c>
      <c r="VRC56" s="320" t="s">
        <v>23</v>
      </c>
      <c r="VRD56" s="320" t="s">
        <v>23</v>
      </c>
      <c r="VRE56" s="320" t="s">
        <v>23</v>
      </c>
      <c r="VRF56" s="320" t="s">
        <v>23</v>
      </c>
      <c r="VRG56" s="320" t="s">
        <v>23</v>
      </c>
      <c r="VRH56" s="320" t="s">
        <v>23</v>
      </c>
      <c r="VRI56" s="320" t="s">
        <v>23</v>
      </c>
      <c r="VRJ56" s="320" t="s">
        <v>23</v>
      </c>
      <c r="VRK56" s="320" t="s">
        <v>23</v>
      </c>
      <c r="VRL56" s="320" t="s">
        <v>23</v>
      </c>
      <c r="VRM56" s="320" t="s">
        <v>23</v>
      </c>
      <c r="VRN56" s="320" t="s">
        <v>23</v>
      </c>
      <c r="VRO56" s="320" t="s">
        <v>23</v>
      </c>
      <c r="VRP56" s="320" t="s">
        <v>23</v>
      </c>
      <c r="VRQ56" s="320" t="s">
        <v>23</v>
      </c>
      <c r="VRR56" s="320" t="s">
        <v>23</v>
      </c>
      <c r="VRS56" s="320" t="s">
        <v>23</v>
      </c>
      <c r="VRT56" s="320" t="s">
        <v>23</v>
      </c>
      <c r="VRU56" s="320" t="s">
        <v>23</v>
      </c>
      <c r="VRV56" s="320" t="s">
        <v>23</v>
      </c>
      <c r="VRW56" s="320" t="s">
        <v>23</v>
      </c>
      <c r="VRX56" s="320" t="s">
        <v>23</v>
      </c>
      <c r="VRY56" s="320" t="s">
        <v>23</v>
      </c>
      <c r="VRZ56" s="320" t="s">
        <v>23</v>
      </c>
      <c r="VSA56" s="320" t="s">
        <v>23</v>
      </c>
      <c r="VSB56" s="320" t="s">
        <v>23</v>
      </c>
      <c r="VSC56" s="320" t="s">
        <v>23</v>
      </c>
      <c r="VSD56" s="320" t="s">
        <v>23</v>
      </c>
      <c r="VSE56" s="320" t="s">
        <v>23</v>
      </c>
      <c r="VSF56" s="320" t="s">
        <v>23</v>
      </c>
      <c r="VSG56" s="320" t="s">
        <v>23</v>
      </c>
      <c r="VSH56" s="320" t="s">
        <v>23</v>
      </c>
      <c r="VSI56" s="320" t="s">
        <v>23</v>
      </c>
      <c r="VSJ56" s="320" t="s">
        <v>23</v>
      </c>
      <c r="VSK56" s="320" t="s">
        <v>23</v>
      </c>
      <c r="VSL56" s="320" t="s">
        <v>23</v>
      </c>
      <c r="VSM56" s="320" t="s">
        <v>23</v>
      </c>
      <c r="VSN56" s="320" t="s">
        <v>23</v>
      </c>
      <c r="VSO56" s="320" t="s">
        <v>23</v>
      </c>
      <c r="VSP56" s="320" t="s">
        <v>23</v>
      </c>
      <c r="VSQ56" s="320" t="s">
        <v>23</v>
      </c>
      <c r="VSR56" s="320" t="s">
        <v>23</v>
      </c>
      <c r="VSS56" s="320" t="s">
        <v>23</v>
      </c>
      <c r="VST56" s="320" t="s">
        <v>23</v>
      </c>
      <c r="VSU56" s="320" t="s">
        <v>23</v>
      </c>
      <c r="VSV56" s="320" t="s">
        <v>23</v>
      </c>
      <c r="VSW56" s="320" t="s">
        <v>23</v>
      </c>
      <c r="VSX56" s="320" t="s">
        <v>23</v>
      </c>
      <c r="VSY56" s="320" t="s">
        <v>23</v>
      </c>
      <c r="VSZ56" s="320" t="s">
        <v>23</v>
      </c>
      <c r="VTA56" s="320" t="s">
        <v>23</v>
      </c>
      <c r="VTB56" s="320" t="s">
        <v>23</v>
      </c>
      <c r="VTC56" s="320" t="s">
        <v>23</v>
      </c>
      <c r="VTD56" s="320" t="s">
        <v>23</v>
      </c>
      <c r="VTE56" s="320" t="s">
        <v>23</v>
      </c>
      <c r="VTF56" s="320" t="s">
        <v>23</v>
      </c>
      <c r="VTG56" s="320" t="s">
        <v>23</v>
      </c>
      <c r="VTH56" s="320" t="s">
        <v>23</v>
      </c>
      <c r="VTI56" s="320" t="s">
        <v>23</v>
      </c>
      <c r="VTJ56" s="320" t="s">
        <v>23</v>
      </c>
      <c r="VTK56" s="320" t="s">
        <v>23</v>
      </c>
      <c r="VTL56" s="320" t="s">
        <v>23</v>
      </c>
      <c r="VTM56" s="320" t="s">
        <v>23</v>
      </c>
      <c r="VTN56" s="320" t="s">
        <v>23</v>
      </c>
      <c r="VTO56" s="320" t="s">
        <v>23</v>
      </c>
      <c r="VTP56" s="320" t="s">
        <v>23</v>
      </c>
      <c r="VTQ56" s="320" t="s">
        <v>23</v>
      </c>
      <c r="VTR56" s="320" t="s">
        <v>23</v>
      </c>
      <c r="VTS56" s="320" t="s">
        <v>23</v>
      </c>
      <c r="VTT56" s="320" t="s">
        <v>23</v>
      </c>
      <c r="VTU56" s="320" t="s">
        <v>23</v>
      </c>
      <c r="VTV56" s="320" t="s">
        <v>23</v>
      </c>
      <c r="VTW56" s="320" t="s">
        <v>23</v>
      </c>
      <c r="VTX56" s="320" t="s">
        <v>23</v>
      </c>
      <c r="VTY56" s="320" t="s">
        <v>23</v>
      </c>
      <c r="VTZ56" s="320" t="s">
        <v>23</v>
      </c>
      <c r="VUA56" s="320" t="s">
        <v>23</v>
      </c>
      <c r="VUB56" s="320" t="s">
        <v>23</v>
      </c>
      <c r="VUC56" s="320" t="s">
        <v>23</v>
      </c>
      <c r="VUD56" s="320" t="s">
        <v>23</v>
      </c>
      <c r="VUE56" s="320" t="s">
        <v>23</v>
      </c>
      <c r="VUF56" s="320" t="s">
        <v>23</v>
      </c>
      <c r="VUG56" s="320" t="s">
        <v>23</v>
      </c>
      <c r="VUH56" s="320" t="s">
        <v>23</v>
      </c>
      <c r="VUI56" s="320" t="s">
        <v>23</v>
      </c>
      <c r="VUJ56" s="320" t="s">
        <v>23</v>
      </c>
      <c r="VUK56" s="320" t="s">
        <v>23</v>
      </c>
      <c r="VUL56" s="320" t="s">
        <v>23</v>
      </c>
      <c r="VUM56" s="320" t="s">
        <v>23</v>
      </c>
      <c r="VUN56" s="320" t="s">
        <v>23</v>
      </c>
      <c r="VUO56" s="320" t="s">
        <v>23</v>
      </c>
      <c r="VUP56" s="320" t="s">
        <v>23</v>
      </c>
      <c r="VUQ56" s="320" t="s">
        <v>23</v>
      </c>
      <c r="VUR56" s="320" t="s">
        <v>23</v>
      </c>
      <c r="VUS56" s="320" t="s">
        <v>23</v>
      </c>
      <c r="VUT56" s="320" t="s">
        <v>23</v>
      </c>
      <c r="VUU56" s="320" t="s">
        <v>23</v>
      </c>
      <c r="VUV56" s="320" t="s">
        <v>23</v>
      </c>
      <c r="VUW56" s="320" t="s">
        <v>23</v>
      </c>
      <c r="VUX56" s="320" t="s">
        <v>23</v>
      </c>
      <c r="VUY56" s="320" t="s">
        <v>23</v>
      </c>
      <c r="VUZ56" s="320" t="s">
        <v>23</v>
      </c>
      <c r="VVA56" s="320" t="s">
        <v>23</v>
      </c>
      <c r="VVB56" s="320" t="s">
        <v>23</v>
      </c>
      <c r="VVC56" s="320" t="s">
        <v>23</v>
      </c>
      <c r="VVD56" s="320" t="s">
        <v>23</v>
      </c>
      <c r="VVE56" s="320" t="s">
        <v>23</v>
      </c>
      <c r="VVF56" s="320" t="s">
        <v>23</v>
      </c>
      <c r="VVG56" s="320" t="s">
        <v>23</v>
      </c>
      <c r="VVH56" s="320" t="s">
        <v>23</v>
      </c>
      <c r="VVI56" s="320" t="s">
        <v>23</v>
      </c>
      <c r="VVJ56" s="320" t="s">
        <v>23</v>
      </c>
      <c r="VVK56" s="320" t="s">
        <v>23</v>
      </c>
      <c r="VVL56" s="320" t="s">
        <v>23</v>
      </c>
      <c r="VVM56" s="320" t="s">
        <v>23</v>
      </c>
      <c r="VVN56" s="320" t="s">
        <v>23</v>
      </c>
      <c r="VVO56" s="320" t="s">
        <v>23</v>
      </c>
      <c r="VVP56" s="320" t="s">
        <v>23</v>
      </c>
      <c r="VVQ56" s="320" t="s">
        <v>23</v>
      </c>
      <c r="VVR56" s="320" t="s">
        <v>23</v>
      </c>
      <c r="VVS56" s="320" t="s">
        <v>23</v>
      </c>
      <c r="VVT56" s="320" t="s">
        <v>23</v>
      </c>
      <c r="VVU56" s="320" t="s">
        <v>23</v>
      </c>
      <c r="VVV56" s="320" t="s">
        <v>23</v>
      </c>
      <c r="VVW56" s="320" t="s">
        <v>23</v>
      </c>
      <c r="VVX56" s="320" t="s">
        <v>23</v>
      </c>
      <c r="VVY56" s="320" t="s">
        <v>23</v>
      </c>
      <c r="VVZ56" s="320" t="s">
        <v>23</v>
      </c>
      <c r="VWA56" s="320" t="s">
        <v>23</v>
      </c>
      <c r="VWB56" s="320" t="s">
        <v>23</v>
      </c>
      <c r="VWC56" s="320" t="s">
        <v>23</v>
      </c>
      <c r="VWD56" s="320" t="s">
        <v>23</v>
      </c>
      <c r="VWE56" s="320" t="s">
        <v>23</v>
      </c>
      <c r="VWF56" s="320" t="s">
        <v>23</v>
      </c>
      <c r="VWG56" s="320" t="s">
        <v>23</v>
      </c>
      <c r="VWH56" s="320" t="s">
        <v>23</v>
      </c>
      <c r="VWI56" s="320" t="s">
        <v>23</v>
      </c>
      <c r="VWJ56" s="320" t="s">
        <v>23</v>
      </c>
      <c r="VWK56" s="320" t="s">
        <v>23</v>
      </c>
      <c r="VWL56" s="320" t="s">
        <v>23</v>
      </c>
      <c r="VWM56" s="320" t="s">
        <v>23</v>
      </c>
      <c r="VWN56" s="320" t="s">
        <v>23</v>
      </c>
      <c r="VWO56" s="320" t="s">
        <v>23</v>
      </c>
      <c r="VWP56" s="320" t="s">
        <v>23</v>
      </c>
      <c r="VWQ56" s="320" t="s">
        <v>23</v>
      </c>
      <c r="VWR56" s="320" t="s">
        <v>23</v>
      </c>
      <c r="VWS56" s="320" t="s">
        <v>23</v>
      </c>
      <c r="VWT56" s="320" t="s">
        <v>23</v>
      </c>
      <c r="VWU56" s="320" t="s">
        <v>23</v>
      </c>
      <c r="VWV56" s="320" t="s">
        <v>23</v>
      </c>
      <c r="VWW56" s="320" t="s">
        <v>23</v>
      </c>
      <c r="VWX56" s="320" t="s">
        <v>23</v>
      </c>
      <c r="VWY56" s="320" t="s">
        <v>23</v>
      </c>
      <c r="VWZ56" s="320" t="s">
        <v>23</v>
      </c>
      <c r="VXA56" s="320" t="s">
        <v>23</v>
      </c>
      <c r="VXB56" s="320" t="s">
        <v>23</v>
      </c>
      <c r="VXC56" s="320" t="s">
        <v>23</v>
      </c>
      <c r="VXD56" s="320" t="s">
        <v>23</v>
      </c>
      <c r="VXE56" s="320" t="s">
        <v>23</v>
      </c>
      <c r="VXF56" s="320" t="s">
        <v>23</v>
      </c>
      <c r="VXG56" s="320" t="s">
        <v>23</v>
      </c>
      <c r="VXH56" s="320" t="s">
        <v>23</v>
      </c>
      <c r="VXI56" s="320" t="s">
        <v>23</v>
      </c>
      <c r="VXJ56" s="320" t="s">
        <v>23</v>
      </c>
      <c r="VXK56" s="320" t="s">
        <v>23</v>
      </c>
      <c r="VXL56" s="320" t="s">
        <v>23</v>
      </c>
      <c r="VXM56" s="320" t="s">
        <v>23</v>
      </c>
      <c r="VXN56" s="320" t="s">
        <v>23</v>
      </c>
      <c r="VXO56" s="320" t="s">
        <v>23</v>
      </c>
      <c r="VXP56" s="320" t="s">
        <v>23</v>
      </c>
      <c r="VXQ56" s="320" t="s">
        <v>23</v>
      </c>
      <c r="VXR56" s="320" t="s">
        <v>23</v>
      </c>
      <c r="VXS56" s="320" t="s">
        <v>23</v>
      </c>
      <c r="VXT56" s="320" t="s">
        <v>23</v>
      </c>
      <c r="VXU56" s="320" t="s">
        <v>23</v>
      </c>
      <c r="VXV56" s="320" t="s">
        <v>23</v>
      </c>
      <c r="VXW56" s="320" t="s">
        <v>23</v>
      </c>
      <c r="VXX56" s="320" t="s">
        <v>23</v>
      </c>
      <c r="VXY56" s="320" t="s">
        <v>23</v>
      </c>
      <c r="VXZ56" s="320" t="s">
        <v>23</v>
      </c>
      <c r="VYA56" s="320" t="s">
        <v>23</v>
      </c>
      <c r="VYB56" s="320" t="s">
        <v>23</v>
      </c>
      <c r="VYC56" s="320" t="s">
        <v>23</v>
      </c>
      <c r="VYD56" s="320" t="s">
        <v>23</v>
      </c>
      <c r="VYE56" s="320" t="s">
        <v>23</v>
      </c>
      <c r="VYF56" s="320" t="s">
        <v>23</v>
      </c>
      <c r="VYG56" s="320" t="s">
        <v>23</v>
      </c>
      <c r="VYH56" s="320" t="s">
        <v>23</v>
      </c>
      <c r="VYI56" s="320" t="s">
        <v>23</v>
      </c>
      <c r="VYJ56" s="320" t="s">
        <v>23</v>
      </c>
      <c r="VYK56" s="320" t="s">
        <v>23</v>
      </c>
      <c r="VYL56" s="320" t="s">
        <v>23</v>
      </c>
      <c r="VYM56" s="320" t="s">
        <v>23</v>
      </c>
      <c r="VYN56" s="320" t="s">
        <v>23</v>
      </c>
      <c r="VYO56" s="320" t="s">
        <v>23</v>
      </c>
      <c r="VYP56" s="320" t="s">
        <v>23</v>
      </c>
      <c r="VYQ56" s="320" t="s">
        <v>23</v>
      </c>
      <c r="VYR56" s="320" t="s">
        <v>23</v>
      </c>
      <c r="VYS56" s="320" t="s">
        <v>23</v>
      </c>
      <c r="VYT56" s="320" t="s">
        <v>23</v>
      </c>
      <c r="VYU56" s="320" t="s">
        <v>23</v>
      </c>
      <c r="VYV56" s="320" t="s">
        <v>23</v>
      </c>
      <c r="VYW56" s="320" t="s">
        <v>23</v>
      </c>
      <c r="VYX56" s="320" t="s">
        <v>23</v>
      </c>
      <c r="VYY56" s="320" t="s">
        <v>23</v>
      </c>
      <c r="VYZ56" s="320" t="s">
        <v>23</v>
      </c>
      <c r="VZA56" s="320" t="s">
        <v>23</v>
      </c>
      <c r="VZB56" s="320" t="s">
        <v>23</v>
      </c>
      <c r="VZC56" s="320" t="s">
        <v>23</v>
      </c>
      <c r="VZD56" s="320" t="s">
        <v>23</v>
      </c>
      <c r="VZE56" s="320" t="s">
        <v>23</v>
      </c>
      <c r="VZF56" s="320" t="s">
        <v>23</v>
      </c>
      <c r="VZG56" s="320" t="s">
        <v>23</v>
      </c>
      <c r="VZH56" s="320" t="s">
        <v>23</v>
      </c>
      <c r="VZI56" s="320" t="s">
        <v>23</v>
      </c>
      <c r="VZJ56" s="320" t="s">
        <v>23</v>
      </c>
      <c r="VZK56" s="320" t="s">
        <v>23</v>
      </c>
      <c r="VZL56" s="320" t="s">
        <v>23</v>
      </c>
      <c r="VZM56" s="320" t="s">
        <v>23</v>
      </c>
      <c r="VZN56" s="320" t="s">
        <v>23</v>
      </c>
      <c r="VZO56" s="320" t="s">
        <v>23</v>
      </c>
      <c r="VZP56" s="320" t="s">
        <v>23</v>
      </c>
      <c r="VZQ56" s="320" t="s">
        <v>23</v>
      </c>
      <c r="VZR56" s="320" t="s">
        <v>23</v>
      </c>
      <c r="VZS56" s="320" t="s">
        <v>23</v>
      </c>
      <c r="VZT56" s="320" t="s">
        <v>23</v>
      </c>
      <c r="VZU56" s="320" t="s">
        <v>23</v>
      </c>
      <c r="VZV56" s="320" t="s">
        <v>23</v>
      </c>
      <c r="VZW56" s="320" t="s">
        <v>23</v>
      </c>
      <c r="VZX56" s="320" t="s">
        <v>23</v>
      </c>
      <c r="VZY56" s="320" t="s">
        <v>23</v>
      </c>
      <c r="VZZ56" s="320" t="s">
        <v>23</v>
      </c>
      <c r="WAA56" s="320" t="s">
        <v>23</v>
      </c>
      <c r="WAB56" s="320" t="s">
        <v>23</v>
      </c>
      <c r="WAC56" s="320" t="s">
        <v>23</v>
      </c>
      <c r="WAD56" s="320" t="s">
        <v>23</v>
      </c>
      <c r="WAE56" s="320" t="s">
        <v>23</v>
      </c>
      <c r="WAF56" s="320" t="s">
        <v>23</v>
      </c>
      <c r="WAG56" s="320" t="s">
        <v>23</v>
      </c>
      <c r="WAH56" s="320" t="s">
        <v>23</v>
      </c>
      <c r="WAI56" s="320" t="s">
        <v>23</v>
      </c>
      <c r="WAJ56" s="320" t="s">
        <v>23</v>
      </c>
      <c r="WAK56" s="320" t="s">
        <v>23</v>
      </c>
      <c r="WAL56" s="320" t="s">
        <v>23</v>
      </c>
      <c r="WAM56" s="320" t="s">
        <v>23</v>
      </c>
      <c r="WAN56" s="320" t="s">
        <v>23</v>
      </c>
      <c r="WAO56" s="320" t="s">
        <v>23</v>
      </c>
      <c r="WAP56" s="320" t="s">
        <v>23</v>
      </c>
      <c r="WAQ56" s="320" t="s">
        <v>23</v>
      </c>
      <c r="WAR56" s="320" t="s">
        <v>23</v>
      </c>
      <c r="WAS56" s="320" t="s">
        <v>23</v>
      </c>
      <c r="WAT56" s="320" t="s">
        <v>23</v>
      </c>
      <c r="WAU56" s="320" t="s">
        <v>23</v>
      </c>
      <c r="WAV56" s="320" t="s">
        <v>23</v>
      </c>
      <c r="WAW56" s="320" t="s">
        <v>23</v>
      </c>
      <c r="WAX56" s="320" t="s">
        <v>23</v>
      </c>
      <c r="WAY56" s="320" t="s">
        <v>23</v>
      </c>
      <c r="WAZ56" s="320" t="s">
        <v>23</v>
      </c>
      <c r="WBA56" s="320" t="s">
        <v>23</v>
      </c>
      <c r="WBB56" s="320" t="s">
        <v>23</v>
      </c>
      <c r="WBC56" s="320" t="s">
        <v>23</v>
      </c>
      <c r="WBD56" s="320" t="s">
        <v>23</v>
      </c>
      <c r="WBE56" s="320" t="s">
        <v>23</v>
      </c>
      <c r="WBF56" s="320" t="s">
        <v>23</v>
      </c>
      <c r="WBG56" s="320" t="s">
        <v>23</v>
      </c>
      <c r="WBH56" s="320" t="s">
        <v>23</v>
      </c>
      <c r="WBI56" s="320" t="s">
        <v>23</v>
      </c>
      <c r="WBJ56" s="320" t="s">
        <v>23</v>
      </c>
      <c r="WBK56" s="320" t="s">
        <v>23</v>
      </c>
      <c r="WBL56" s="320" t="s">
        <v>23</v>
      </c>
      <c r="WBM56" s="320" t="s">
        <v>23</v>
      </c>
      <c r="WBN56" s="320" t="s">
        <v>23</v>
      </c>
      <c r="WBO56" s="320" t="s">
        <v>23</v>
      </c>
      <c r="WBP56" s="320" t="s">
        <v>23</v>
      </c>
      <c r="WBQ56" s="320" t="s">
        <v>23</v>
      </c>
      <c r="WBR56" s="320" t="s">
        <v>23</v>
      </c>
      <c r="WBS56" s="320" t="s">
        <v>23</v>
      </c>
      <c r="WBT56" s="320" t="s">
        <v>23</v>
      </c>
      <c r="WBU56" s="320" t="s">
        <v>23</v>
      </c>
      <c r="WBV56" s="320" t="s">
        <v>23</v>
      </c>
      <c r="WBW56" s="320" t="s">
        <v>23</v>
      </c>
      <c r="WBX56" s="320" t="s">
        <v>23</v>
      </c>
      <c r="WBY56" s="320" t="s">
        <v>23</v>
      </c>
      <c r="WBZ56" s="320" t="s">
        <v>23</v>
      </c>
      <c r="WCA56" s="320" t="s">
        <v>23</v>
      </c>
      <c r="WCB56" s="320" t="s">
        <v>23</v>
      </c>
      <c r="WCC56" s="320" t="s">
        <v>23</v>
      </c>
      <c r="WCD56" s="320" t="s">
        <v>23</v>
      </c>
      <c r="WCE56" s="320" t="s">
        <v>23</v>
      </c>
      <c r="WCF56" s="320" t="s">
        <v>23</v>
      </c>
      <c r="WCG56" s="320" t="s">
        <v>23</v>
      </c>
      <c r="WCH56" s="320" t="s">
        <v>23</v>
      </c>
      <c r="WCI56" s="320" t="s">
        <v>23</v>
      </c>
      <c r="WCJ56" s="320" t="s">
        <v>23</v>
      </c>
      <c r="WCK56" s="320" t="s">
        <v>23</v>
      </c>
      <c r="WCL56" s="320" t="s">
        <v>23</v>
      </c>
      <c r="WCM56" s="320" t="s">
        <v>23</v>
      </c>
      <c r="WCN56" s="320" t="s">
        <v>23</v>
      </c>
      <c r="WCO56" s="320" t="s">
        <v>23</v>
      </c>
      <c r="WCP56" s="320" t="s">
        <v>23</v>
      </c>
      <c r="WCQ56" s="320" t="s">
        <v>23</v>
      </c>
      <c r="WCR56" s="320" t="s">
        <v>23</v>
      </c>
      <c r="WCS56" s="320" t="s">
        <v>23</v>
      </c>
      <c r="WCT56" s="320" t="s">
        <v>23</v>
      </c>
      <c r="WCU56" s="320" t="s">
        <v>23</v>
      </c>
      <c r="WCV56" s="320" t="s">
        <v>23</v>
      </c>
      <c r="WCW56" s="320" t="s">
        <v>23</v>
      </c>
      <c r="WCX56" s="320" t="s">
        <v>23</v>
      </c>
      <c r="WCY56" s="320" t="s">
        <v>23</v>
      </c>
      <c r="WCZ56" s="320" t="s">
        <v>23</v>
      </c>
      <c r="WDA56" s="320" t="s">
        <v>23</v>
      </c>
      <c r="WDB56" s="320" t="s">
        <v>23</v>
      </c>
      <c r="WDC56" s="320" t="s">
        <v>23</v>
      </c>
      <c r="WDD56" s="320" t="s">
        <v>23</v>
      </c>
      <c r="WDE56" s="320" t="s">
        <v>23</v>
      </c>
      <c r="WDF56" s="320" t="s">
        <v>23</v>
      </c>
      <c r="WDG56" s="320" t="s">
        <v>23</v>
      </c>
      <c r="WDH56" s="320" t="s">
        <v>23</v>
      </c>
      <c r="WDI56" s="320" t="s">
        <v>23</v>
      </c>
      <c r="WDJ56" s="320" t="s">
        <v>23</v>
      </c>
      <c r="WDK56" s="320" t="s">
        <v>23</v>
      </c>
      <c r="WDL56" s="320" t="s">
        <v>23</v>
      </c>
      <c r="WDM56" s="320" t="s">
        <v>23</v>
      </c>
      <c r="WDN56" s="320" t="s">
        <v>23</v>
      </c>
      <c r="WDO56" s="320" t="s">
        <v>23</v>
      </c>
      <c r="WDP56" s="320" t="s">
        <v>23</v>
      </c>
      <c r="WDQ56" s="320" t="s">
        <v>23</v>
      </c>
      <c r="WDR56" s="320" t="s">
        <v>23</v>
      </c>
      <c r="WDS56" s="320" t="s">
        <v>23</v>
      </c>
      <c r="WDT56" s="320" t="s">
        <v>23</v>
      </c>
      <c r="WDU56" s="320" t="s">
        <v>23</v>
      </c>
      <c r="WDV56" s="320" t="s">
        <v>23</v>
      </c>
      <c r="WDW56" s="320" t="s">
        <v>23</v>
      </c>
      <c r="WDX56" s="320" t="s">
        <v>23</v>
      </c>
      <c r="WDY56" s="320" t="s">
        <v>23</v>
      </c>
      <c r="WDZ56" s="320" t="s">
        <v>23</v>
      </c>
      <c r="WEA56" s="320" t="s">
        <v>23</v>
      </c>
      <c r="WEB56" s="320" t="s">
        <v>23</v>
      </c>
      <c r="WEC56" s="320" t="s">
        <v>23</v>
      </c>
      <c r="WED56" s="320" t="s">
        <v>23</v>
      </c>
      <c r="WEE56" s="320" t="s">
        <v>23</v>
      </c>
      <c r="WEF56" s="320" t="s">
        <v>23</v>
      </c>
      <c r="WEG56" s="320" t="s">
        <v>23</v>
      </c>
      <c r="WEH56" s="320" t="s">
        <v>23</v>
      </c>
      <c r="WEI56" s="320" t="s">
        <v>23</v>
      </c>
      <c r="WEJ56" s="320" t="s">
        <v>23</v>
      </c>
      <c r="WEK56" s="320" t="s">
        <v>23</v>
      </c>
      <c r="WEL56" s="320" t="s">
        <v>23</v>
      </c>
      <c r="WEM56" s="320" t="s">
        <v>23</v>
      </c>
      <c r="WEN56" s="320" t="s">
        <v>23</v>
      </c>
      <c r="WEO56" s="320" t="s">
        <v>23</v>
      </c>
      <c r="WEP56" s="320" t="s">
        <v>23</v>
      </c>
      <c r="WEQ56" s="320" t="s">
        <v>23</v>
      </c>
      <c r="WER56" s="320" t="s">
        <v>23</v>
      </c>
      <c r="WES56" s="320" t="s">
        <v>23</v>
      </c>
      <c r="WET56" s="320" t="s">
        <v>23</v>
      </c>
      <c r="WEU56" s="320" t="s">
        <v>23</v>
      </c>
      <c r="WEV56" s="320" t="s">
        <v>23</v>
      </c>
      <c r="WEW56" s="320" t="s">
        <v>23</v>
      </c>
      <c r="WEX56" s="320" t="s">
        <v>23</v>
      </c>
      <c r="WEY56" s="320" t="s">
        <v>23</v>
      </c>
      <c r="WEZ56" s="320" t="s">
        <v>23</v>
      </c>
      <c r="WFA56" s="320" t="s">
        <v>23</v>
      </c>
      <c r="WFB56" s="320" t="s">
        <v>23</v>
      </c>
      <c r="WFC56" s="320" t="s">
        <v>23</v>
      </c>
      <c r="WFD56" s="320" t="s">
        <v>23</v>
      </c>
      <c r="WFE56" s="320" t="s">
        <v>23</v>
      </c>
      <c r="WFF56" s="320" t="s">
        <v>23</v>
      </c>
      <c r="WFG56" s="320" t="s">
        <v>23</v>
      </c>
      <c r="WFH56" s="320" t="s">
        <v>23</v>
      </c>
      <c r="WFI56" s="320" t="s">
        <v>23</v>
      </c>
      <c r="WFJ56" s="320" t="s">
        <v>23</v>
      </c>
      <c r="WFK56" s="320" t="s">
        <v>23</v>
      </c>
      <c r="WFL56" s="320" t="s">
        <v>23</v>
      </c>
      <c r="WFM56" s="320" t="s">
        <v>23</v>
      </c>
      <c r="WFN56" s="320" t="s">
        <v>23</v>
      </c>
      <c r="WFO56" s="320" t="s">
        <v>23</v>
      </c>
      <c r="WFP56" s="320" t="s">
        <v>23</v>
      </c>
      <c r="WFQ56" s="320" t="s">
        <v>23</v>
      </c>
      <c r="WFR56" s="320" t="s">
        <v>23</v>
      </c>
      <c r="WFS56" s="320" t="s">
        <v>23</v>
      </c>
      <c r="WFT56" s="320" t="s">
        <v>23</v>
      </c>
      <c r="WFU56" s="320" t="s">
        <v>23</v>
      </c>
      <c r="WFV56" s="320" t="s">
        <v>23</v>
      </c>
      <c r="WFW56" s="320" t="s">
        <v>23</v>
      </c>
      <c r="WFX56" s="320" t="s">
        <v>23</v>
      </c>
      <c r="WFY56" s="320" t="s">
        <v>23</v>
      </c>
      <c r="WFZ56" s="320" t="s">
        <v>23</v>
      </c>
      <c r="WGA56" s="320" t="s">
        <v>23</v>
      </c>
      <c r="WGB56" s="320" t="s">
        <v>23</v>
      </c>
      <c r="WGC56" s="320" t="s">
        <v>23</v>
      </c>
      <c r="WGD56" s="320" t="s">
        <v>23</v>
      </c>
      <c r="WGE56" s="320" t="s">
        <v>23</v>
      </c>
      <c r="WGF56" s="320" t="s">
        <v>23</v>
      </c>
      <c r="WGG56" s="320" t="s">
        <v>23</v>
      </c>
      <c r="WGH56" s="320" t="s">
        <v>23</v>
      </c>
      <c r="WGI56" s="320" t="s">
        <v>23</v>
      </c>
      <c r="WGJ56" s="320" t="s">
        <v>23</v>
      </c>
      <c r="WGK56" s="320" t="s">
        <v>23</v>
      </c>
      <c r="WGL56" s="320" t="s">
        <v>23</v>
      </c>
      <c r="WGM56" s="320" t="s">
        <v>23</v>
      </c>
      <c r="WGN56" s="320" t="s">
        <v>23</v>
      </c>
      <c r="WGO56" s="320" t="s">
        <v>23</v>
      </c>
      <c r="WGP56" s="320" t="s">
        <v>23</v>
      </c>
      <c r="WGQ56" s="320" t="s">
        <v>23</v>
      </c>
      <c r="WGR56" s="320" t="s">
        <v>23</v>
      </c>
      <c r="WGS56" s="320" t="s">
        <v>23</v>
      </c>
      <c r="WGT56" s="320" t="s">
        <v>23</v>
      </c>
      <c r="WGU56" s="320" t="s">
        <v>23</v>
      </c>
      <c r="WGV56" s="320" t="s">
        <v>23</v>
      </c>
      <c r="WGW56" s="320" t="s">
        <v>23</v>
      </c>
      <c r="WGX56" s="320" t="s">
        <v>23</v>
      </c>
      <c r="WGY56" s="320" t="s">
        <v>23</v>
      </c>
      <c r="WGZ56" s="320" t="s">
        <v>23</v>
      </c>
      <c r="WHA56" s="320" t="s">
        <v>23</v>
      </c>
      <c r="WHB56" s="320" t="s">
        <v>23</v>
      </c>
      <c r="WHC56" s="320" t="s">
        <v>23</v>
      </c>
      <c r="WHD56" s="320" t="s">
        <v>23</v>
      </c>
      <c r="WHE56" s="320" t="s">
        <v>23</v>
      </c>
      <c r="WHF56" s="320" t="s">
        <v>23</v>
      </c>
      <c r="WHG56" s="320" t="s">
        <v>23</v>
      </c>
      <c r="WHH56" s="320" t="s">
        <v>23</v>
      </c>
      <c r="WHI56" s="320" t="s">
        <v>23</v>
      </c>
      <c r="WHJ56" s="320" t="s">
        <v>23</v>
      </c>
      <c r="WHK56" s="320" t="s">
        <v>23</v>
      </c>
      <c r="WHL56" s="320" t="s">
        <v>23</v>
      </c>
      <c r="WHM56" s="320" t="s">
        <v>23</v>
      </c>
      <c r="WHN56" s="320" t="s">
        <v>23</v>
      </c>
      <c r="WHO56" s="320" t="s">
        <v>23</v>
      </c>
      <c r="WHP56" s="320" t="s">
        <v>23</v>
      </c>
      <c r="WHQ56" s="320" t="s">
        <v>23</v>
      </c>
      <c r="WHR56" s="320" t="s">
        <v>23</v>
      </c>
      <c r="WHS56" s="320" t="s">
        <v>23</v>
      </c>
      <c r="WHT56" s="320" t="s">
        <v>23</v>
      </c>
      <c r="WHU56" s="320" t="s">
        <v>23</v>
      </c>
      <c r="WHV56" s="320" t="s">
        <v>23</v>
      </c>
      <c r="WHW56" s="320" t="s">
        <v>23</v>
      </c>
      <c r="WHX56" s="320" t="s">
        <v>23</v>
      </c>
      <c r="WHY56" s="320" t="s">
        <v>23</v>
      </c>
      <c r="WHZ56" s="320" t="s">
        <v>23</v>
      </c>
      <c r="WIA56" s="320" t="s">
        <v>23</v>
      </c>
      <c r="WIB56" s="320" t="s">
        <v>23</v>
      </c>
      <c r="WIC56" s="320" t="s">
        <v>23</v>
      </c>
      <c r="WID56" s="320" t="s">
        <v>23</v>
      </c>
      <c r="WIE56" s="320" t="s">
        <v>23</v>
      </c>
      <c r="WIF56" s="320" t="s">
        <v>23</v>
      </c>
      <c r="WIG56" s="320" t="s">
        <v>23</v>
      </c>
      <c r="WIH56" s="320" t="s">
        <v>23</v>
      </c>
      <c r="WII56" s="320" t="s">
        <v>23</v>
      </c>
      <c r="WIJ56" s="320" t="s">
        <v>23</v>
      </c>
      <c r="WIK56" s="320" t="s">
        <v>23</v>
      </c>
      <c r="WIL56" s="320" t="s">
        <v>23</v>
      </c>
      <c r="WIM56" s="320" t="s">
        <v>23</v>
      </c>
      <c r="WIN56" s="320" t="s">
        <v>23</v>
      </c>
      <c r="WIO56" s="320" t="s">
        <v>23</v>
      </c>
      <c r="WIP56" s="320" t="s">
        <v>23</v>
      </c>
      <c r="WIQ56" s="320" t="s">
        <v>23</v>
      </c>
      <c r="WIR56" s="320" t="s">
        <v>23</v>
      </c>
      <c r="WIS56" s="320" t="s">
        <v>23</v>
      </c>
      <c r="WIT56" s="320" t="s">
        <v>23</v>
      </c>
      <c r="WIU56" s="320" t="s">
        <v>23</v>
      </c>
      <c r="WIV56" s="320" t="s">
        <v>23</v>
      </c>
      <c r="WIW56" s="320" t="s">
        <v>23</v>
      </c>
      <c r="WIX56" s="320" t="s">
        <v>23</v>
      </c>
      <c r="WIY56" s="320" t="s">
        <v>23</v>
      </c>
      <c r="WIZ56" s="320" t="s">
        <v>23</v>
      </c>
      <c r="WJA56" s="320" t="s">
        <v>23</v>
      </c>
      <c r="WJB56" s="320" t="s">
        <v>23</v>
      </c>
      <c r="WJC56" s="320" t="s">
        <v>23</v>
      </c>
      <c r="WJD56" s="320" t="s">
        <v>23</v>
      </c>
      <c r="WJE56" s="320" t="s">
        <v>23</v>
      </c>
      <c r="WJF56" s="320" t="s">
        <v>23</v>
      </c>
      <c r="WJG56" s="320" t="s">
        <v>23</v>
      </c>
      <c r="WJH56" s="320" t="s">
        <v>23</v>
      </c>
      <c r="WJI56" s="320" t="s">
        <v>23</v>
      </c>
      <c r="WJJ56" s="320" t="s">
        <v>23</v>
      </c>
      <c r="WJK56" s="320" t="s">
        <v>23</v>
      </c>
      <c r="WJL56" s="320" t="s">
        <v>23</v>
      </c>
      <c r="WJM56" s="320" t="s">
        <v>23</v>
      </c>
      <c r="WJN56" s="320" t="s">
        <v>23</v>
      </c>
      <c r="WJO56" s="320" t="s">
        <v>23</v>
      </c>
      <c r="WJP56" s="320" t="s">
        <v>23</v>
      </c>
      <c r="WJQ56" s="320" t="s">
        <v>23</v>
      </c>
      <c r="WJR56" s="320" t="s">
        <v>23</v>
      </c>
      <c r="WJS56" s="320" t="s">
        <v>23</v>
      </c>
      <c r="WJT56" s="320" t="s">
        <v>23</v>
      </c>
      <c r="WJU56" s="320" t="s">
        <v>23</v>
      </c>
      <c r="WJV56" s="320" t="s">
        <v>23</v>
      </c>
      <c r="WJW56" s="320" t="s">
        <v>23</v>
      </c>
      <c r="WJX56" s="320" t="s">
        <v>23</v>
      </c>
      <c r="WJY56" s="320" t="s">
        <v>23</v>
      </c>
      <c r="WJZ56" s="320" t="s">
        <v>23</v>
      </c>
      <c r="WKA56" s="320" t="s">
        <v>23</v>
      </c>
      <c r="WKB56" s="320" t="s">
        <v>23</v>
      </c>
      <c r="WKC56" s="320" t="s">
        <v>23</v>
      </c>
      <c r="WKD56" s="320" t="s">
        <v>23</v>
      </c>
      <c r="WKE56" s="320" t="s">
        <v>23</v>
      </c>
      <c r="WKF56" s="320" t="s">
        <v>23</v>
      </c>
      <c r="WKG56" s="320" t="s">
        <v>23</v>
      </c>
      <c r="WKH56" s="320" t="s">
        <v>23</v>
      </c>
      <c r="WKI56" s="320" t="s">
        <v>23</v>
      </c>
      <c r="WKJ56" s="320" t="s">
        <v>23</v>
      </c>
      <c r="WKK56" s="320" t="s">
        <v>23</v>
      </c>
      <c r="WKL56" s="320" t="s">
        <v>23</v>
      </c>
      <c r="WKM56" s="320" t="s">
        <v>23</v>
      </c>
      <c r="WKN56" s="320" t="s">
        <v>23</v>
      </c>
      <c r="WKO56" s="320" t="s">
        <v>23</v>
      </c>
      <c r="WKP56" s="320" t="s">
        <v>23</v>
      </c>
      <c r="WKQ56" s="320" t="s">
        <v>23</v>
      </c>
      <c r="WKR56" s="320" t="s">
        <v>23</v>
      </c>
      <c r="WKS56" s="320" t="s">
        <v>23</v>
      </c>
      <c r="WKT56" s="320" t="s">
        <v>23</v>
      </c>
      <c r="WKU56" s="320" t="s">
        <v>23</v>
      </c>
      <c r="WKV56" s="320" t="s">
        <v>23</v>
      </c>
      <c r="WKW56" s="320" t="s">
        <v>23</v>
      </c>
      <c r="WKX56" s="320" t="s">
        <v>23</v>
      </c>
      <c r="WKY56" s="320" t="s">
        <v>23</v>
      </c>
      <c r="WKZ56" s="320" t="s">
        <v>23</v>
      </c>
      <c r="WLA56" s="320" t="s">
        <v>23</v>
      </c>
      <c r="WLB56" s="320" t="s">
        <v>23</v>
      </c>
      <c r="WLC56" s="320" t="s">
        <v>23</v>
      </c>
      <c r="WLD56" s="320" t="s">
        <v>23</v>
      </c>
      <c r="WLE56" s="320" t="s">
        <v>23</v>
      </c>
      <c r="WLF56" s="320" t="s">
        <v>23</v>
      </c>
      <c r="WLG56" s="320" t="s">
        <v>23</v>
      </c>
      <c r="WLH56" s="320" t="s">
        <v>23</v>
      </c>
      <c r="WLI56" s="320" t="s">
        <v>23</v>
      </c>
      <c r="WLJ56" s="320" t="s">
        <v>23</v>
      </c>
      <c r="WLK56" s="320" t="s">
        <v>23</v>
      </c>
      <c r="WLL56" s="320" t="s">
        <v>23</v>
      </c>
      <c r="WLM56" s="320" t="s">
        <v>23</v>
      </c>
      <c r="WLN56" s="320" t="s">
        <v>23</v>
      </c>
      <c r="WLO56" s="320" t="s">
        <v>23</v>
      </c>
      <c r="WLP56" s="320" t="s">
        <v>23</v>
      </c>
      <c r="WLQ56" s="320" t="s">
        <v>23</v>
      </c>
      <c r="WLR56" s="320" t="s">
        <v>23</v>
      </c>
      <c r="WLS56" s="320" t="s">
        <v>23</v>
      </c>
      <c r="WLT56" s="320" t="s">
        <v>23</v>
      </c>
      <c r="WLU56" s="320" t="s">
        <v>23</v>
      </c>
      <c r="WLV56" s="320" t="s">
        <v>23</v>
      </c>
      <c r="WLW56" s="320" t="s">
        <v>23</v>
      </c>
      <c r="WLX56" s="320" t="s">
        <v>23</v>
      </c>
      <c r="WLY56" s="320" t="s">
        <v>23</v>
      </c>
      <c r="WLZ56" s="320" t="s">
        <v>23</v>
      </c>
      <c r="WMA56" s="320" t="s">
        <v>23</v>
      </c>
      <c r="WMB56" s="320" t="s">
        <v>23</v>
      </c>
      <c r="WMC56" s="320" t="s">
        <v>23</v>
      </c>
      <c r="WMD56" s="320" t="s">
        <v>23</v>
      </c>
      <c r="WME56" s="320" t="s">
        <v>23</v>
      </c>
      <c r="WMF56" s="320" t="s">
        <v>23</v>
      </c>
      <c r="WMG56" s="320" t="s">
        <v>23</v>
      </c>
      <c r="WMH56" s="320" t="s">
        <v>23</v>
      </c>
      <c r="WMI56" s="320" t="s">
        <v>23</v>
      </c>
      <c r="WMJ56" s="320" t="s">
        <v>23</v>
      </c>
      <c r="WMK56" s="320" t="s">
        <v>23</v>
      </c>
      <c r="WML56" s="320" t="s">
        <v>23</v>
      </c>
      <c r="WMM56" s="320" t="s">
        <v>23</v>
      </c>
      <c r="WMN56" s="320" t="s">
        <v>23</v>
      </c>
      <c r="WMO56" s="320" t="s">
        <v>23</v>
      </c>
      <c r="WMP56" s="320" t="s">
        <v>23</v>
      </c>
      <c r="WMQ56" s="320" t="s">
        <v>23</v>
      </c>
      <c r="WMR56" s="320" t="s">
        <v>23</v>
      </c>
      <c r="WMS56" s="320" t="s">
        <v>23</v>
      </c>
      <c r="WMT56" s="320" t="s">
        <v>23</v>
      </c>
      <c r="WMU56" s="320" t="s">
        <v>23</v>
      </c>
      <c r="WMV56" s="320" t="s">
        <v>23</v>
      </c>
      <c r="WMW56" s="320" t="s">
        <v>23</v>
      </c>
      <c r="WMX56" s="320" t="s">
        <v>23</v>
      </c>
      <c r="WMY56" s="320" t="s">
        <v>23</v>
      </c>
      <c r="WMZ56" s="320" t="s">
        <v>23</v>
      </c>
      <c r="WNA56" s="320" t="s">
        <v>23</v>
      </c>
      <c r="WNB56" s="320" t="s">
        <v>23</v>
      </c>
      <c r="WNC56" s="320" t="s">
        <v>23</v>
      </c>
      <c r="WND56" s="320" t="s">
        <v>23</v>
      </c>
      <c r="WNE56" s="320" t="s">
        <v>23</v>
      </c>
      <c r="WNF56" s="320" t="s">
        <v>23</v>
      </c>
      <c r="WNG56" s="320" t="s">
        <v>23</v>
      </c>
      <c r="WNH56" s="320" t="s">
        <v>23</v>
      </c>
      <c r="WNI56" s="320" t="s">
        <v>23</v>
      </c>
      <c r="WNJ56" s="320" t="s">
        <v>23</v>
      </c>
      <c r="WNK56" s="320" t="s">
        <v>23</v>
      </c>
      <c r="WNL56" s="320" t="s">
        <v>23</v>
      </c>
      <c r="WNM56" s="320" t="s">
        <v>23</v>
      </c>
      <c r="WNN56" s="320" t="s">
        <v>23</v>
      </c>
      <c r="WNO56" s="320" t="s">
        <v>23</v>
      </c>
      <c r="WNP56" s="320" t="s">
        <v>23</v>
      </c>
      <c r="WNQ56" s="320" t="s">
        <v>23</v>
      </c>
      <c r="WNR56" s="320" t="s">
        <v>23</v>
      </c>
      <c r="WNS56" s="320" t="s">
        <v>23</v>
      </c>
      <c r="WNT56" s="320" t="s">
        <v>23</v>
      </c>
      <c r="WNU56" s="320" t="s">
        <v>23</v>
      </c>
      <c r="WNV56" s="320" t="s">
        <v>23</v>
      </c>
      <c r="WNW56" s="320" t="s">
        <v>23</v>
      </c>
      <c r="WNX56" s="320" t="s">
        <v>23</v>
      </c>
      <c r="WNY56" s="320" t="s">
        <v>23</v>
      </c>
      <c r="WNZ56" s="320" t="s">
        <v>23</v>
      </c>
      <c r="WOA56" s="320" t="s">
        <v>23</v>
      </c>
      <c r="WOB56" s="320" t="s">
        <v>23</v>
      </c>
      <c r="WOC56" s="320" t="s">
        <v>23</v>
      </c>
      <c r="WOD56" s="320" t="s">
        <v>23</v>
      </c>
      <c r="WOE56" s="320" t="s">
        <v>23</v>
      </c>
      <c r="WOF56" s="320" t="s">
        <v>23</v>
      </c>
      <c r="WOG56" s="320" t="s">
        <v>23</v>
      </c>
      <c r="WOH56" s="320" t="s">
        <v>23</v>
      </c>
      <c r="WOI56" s="320" t="s">
        <v>23</v>
      </c>
      <c r="WOJ56" s="320" t="s">
        <v>23</v>
      </c>
      <c r="WOK56" s="320" t="s">
        <v>23</v>
      </c>
      <c r="WOL56" s="320" t="s">
        <v>23</v>
      </c>
      <c r="WOM56" s="320" t="s">
        <v>23</v>
      </c>
      <c r="WON56" s="320" t="s">
        <v>23</v>
      </c>
      <c r="WOO56" s="320" t="s">
        <v>23</v>
      </c>
      <c r="WOP56" s="320" t="s">
        <v>23</v>
      </c>
      <c r="WOQ56" s="320" t="s">
        <v>23</v>
      </c>
      <c r="WOR56" s="320" t="s">
        <v>23</v>
      </c>
      <c r="WOS56" s="320" t="s">
        <v>23</v>
      </c>
      <c r="WOT56" s="320" t="s">
        <v>23</v>
      </c>
      <c r="WOU56" s="320" t="s">
        <v>23</v>
      </c>
      <c r="WOV56" s="320" t="s">
        <v>23</v>
      </c>
      <c r="WOW56" s="320" t="s">
        <v>23</v>
      </c>
      <c r="WOX56" s="320" t="s">
        <v>23</v>
      </c>
      <c r="WOY56" s="320" t="s">
        <v>23</v>
      </c>
      <c r="WOZ56" s="320" t="s">
        <v>23</v>
      </c>
      <c r="WPA56" s="320" t="s">
        <v>23</v>
      </c>
      <c r="WPB56" s="320" t="s">
        <v>23</v>
      </c>
      <c r="WPC56" s="320" t="s">
        <v>23</v>
      </c>
      <c r="WPD56" s="320" t="s">
        <v>23</v>
      </c>
      <c r="WPE56" s="320" t="s">
        <v>23</v>
      </c>
      <c r="WPF56" s="320" t="s">
        <v>23</v>
      </c>
      <c r="WPG56" s="320" t="s">
        <v>23</v>
      </c>
      <c r="WPH56" s="320" t="s">
        <v>23</v>
      </c>
      <c r="WPI56" s="320" t="s">
        <v>23</v>
      </c>
      <c r="WPJ56" s="320" t="s">
        <v>23</v>
      </c>
      <c r="WPK56" s="320" t="s">
        <v>23</v>
      </c>
      <c r="WPL56" s="320" t="s">
        <v>23</v>
      </c>
      <c r="WPM56" s="320" t="s">
        <v>23</v>
      </c>
      <c r="WPN56" s="320" t="s">
        <v>23</v>
      </c>
      <c r="WPO56" s="320" t="s">
        <v>23</v>
      </c>
      <c r="WPP56" s="320" t="s">
        <v>23</v>
      </c>
      <c r="WPQ56" s="320" t="s">
        <v>23</v>
      </c>
      <c r="WPR56" s="320" t="s">
        <v>23</v>
      </c>
      <c r="WPS56" s="320" t="s">
        <v>23</v>
      </c>
      <c r="WPT56" s="320" t="s">
        <v>23</v>
      </c>
      <c r="WPU56" s="320" t="s">
        <v>23</v>
      </c>
      <c r="WPV56" s="320" t="s">
        <v>23</v>
      </c>
      <c r="WPW56" s="320" t="s">
        <v>23</v>
      </c>
      <c r="WPX56" s="320" t="s">
        <v>23</v>
      </c>
      <c r="WPY56" s="320" t="s">
        <v>23</v>
      </c>
      <c r="WPZ56" s="320" t="s">
        <v>23</v>
      </c>
      <c r="WQA56" s="320" t="s">
        <v>23</v>
      </c>
      <c r="WQB56" s="320" t="s">
        <v>23</v>
      </c>
      <c r="WQC56" s="320" t="s">
        <v>23</v>
      </c>
      <c r="WQD56" s="320" t="s">
        <v>23</v>
      </c>
      <c r="WQE56" s="320" t="s">
        <v>23</v>
      </c>
      <c r="WQF56" s="320" t="s">
        <v>23</v>
      </c>
      <c r="WQG56" s="320" t="s">
        <v>23</v>
      </c>
      <c r="WQH56" s="320" t="s">
        <v>23</v>
      </c>
      <c r="WQI56" s="320" t="s">
        <v>23</v>
      </c>
      <c r="WQJ56" s="320" t="s">
        <v>23</v>
      </c>
      <c r="WQK56" s="320" t="s">
        <v>23</v>
      </c>
      <c r="WQL56" s="320" t="s">
        <v>23</v>
      </c>
      <c r="WQM56" s="320" t="s">
        <v>23</v>
      </c>
      <c r="WQN56" s="320" t="s">
        <v>23</v>
      </c>
      <c r="WQO56" s="320" t="s">
        <v>23</v>
      </c>
      <c r="WQP56" s="320" t="s">
        <v>23</v>
      </c>
      <c r="WQQ56" s="320" t="s">
        <v>23</v>
      </c>
      <c r="WQR56" s="320" t="s">
        <v>23</v>
      </c>
      <c r="WQS56" s="320" t="s">
        <v>23</v>
      </c>
      <c r="WQT56" s="320" t="s">
        <v>23</v>
      </c>
      <c r="WQU56" s="320" t="s">
        <v>23</v>
      </c>
      <c r="WQV56" s="320" t="s">
        <v>23</v>
      </c>
      <c r="WQW56" s="320" t="s">
        <v>23</v>
      </c>
      <c r="WQX56" s="320" t="s">
        <v>23</v>
      </c>
      <c r="WQY56" s="320" t="s">
        <v>23</v>
      </c>
      <c r="WQZ56" s="320" t="s">
        <v>23</v>
      </c>
      <c r="WRA56" s="320" t="s">
        <v>23</v>
      </c>
      <c r="WRB56" s="320" t="s">
        <v>23</v>
      </c>
      <c r="WRC56" s="320" t="s">
        <v>23</v>
      </c>
      <c r="WRD56" s="320" t="s">
        <v>23</v>
      </c>
      <c r="WRE56" s="320" t="s">
        <v>23</v>
      </c>
      <c r="WRF56" s="320" t="s">
        <v>23</v>
      </c>
      <c r="WRG56" s="320" t="s">
        <v>23</v>
      </c>
      <c r="WRH56" s="320" t="s">
        <v>23</v>
      </c>
      <c r="WRI56" s="320" t="s">
        <v>23</v>
      </c>
      <c r="WRJ56" s="320" t="s">
        <v>23</v>
      </c>
      <c r="WRK56" s="320" t="s">
        <v>23</v>
      </c>
      <c r="WRL56" s="320" t="s">
        <v>23</v>
      </c>
      <c r="WRM56" s="320" t="s">
        <v>23</v>
      </c>
      <c r="WRN56" s="320" t="s">
        <v>23</v>
      </c>
      <c r="WRO56" s="320" t="s">
        <v>23</v>
      </c>
      <c r="WRP56" s="320" t="s">
        <v>23</v>
      </c>
      <c r="WRQ56" s="320" t="s">
        <v>23</v>
      </c>
      <c r="WRR56" s="320" t="s">
        <v>23</v>
      </c>
      <c r="WRS56" s="320" t="s">
        <v>23</v>
      </c>
      <c r="WRT56" s="320" t="s">
        <v>23</v>
      </c>
      <c r="WRU56" s="320" t="s">
        <v>23</v>
      </c>
      <c r="WRV56" s="320" t="s">
        <v>23</v>
      </c>
      <c r="WRW56" s="320" t="s">
        <v>23</v>
      </c>
      <c r="WRX56" s="320" t="s">
        <v>23</v>
      </c>
      <c r="WRY56" s="320" t="s">
        <v>23</v>
      </c>
      <c r="WRZ56" s="320" t="s">
        <v>23</v>
      </c>
      <c r="WSA56" s="320" t="s">
        <v>23</v>
      </c>
      <c r="WSB56" s="320" t="s">
        <v>23</v>
      </c>
      <c r="WSC56" s="320" t="s">
        <v>23</v>
      </c>
      <c r="WSD56" s="320" t="s">
        <v>23</v>
      </c>
      <c r="WSE56" s="320" t="s">
        <v>23</v>
      </c>
      <c r="WSF56" s="320" t="s">
        <v>23</v>
      </c>
      <c r="WSG56" s="320" t="s">
        <v>23</v>
      </c>
      <c r="WSH56" s="320" t="s">
        <v>23</v>
      </c>
      <c r="WSI56" s="320" t="s">
        <v>23</v>
      </c>
      <c r="WSJ56" s="320" t="s">
        <v>23</v>
      </c>
      <c r="WSK56" s="320" t="s">
        <v>23</v>
      </c>
      <c r="WSL56" s="320" t="s">
        <v>23</v>
      </c>
      <c r="WSM56" s="320" t="s">
        <v>23</v>
      </c>
      <c r="WSN56" s="320" t="s">
        <v>23</v>
      </c>
      <c r="WSO56" s="320" t="s">
        <v>23</v>
      </c>
      <c r="WSP56" s="320" t="s">
        <v>23</v>
      </c>
      <c r="WSQ56" s="320" t="s">
        <v>23</v>
      </c>
      <c r="WSR56" s="320" t="s">
        <v>23</v>
      </c>
      <c r="WSS56" s="320" t="s">
        <v>23</v>
      </c>
      <c r="WST56" s="320" t="s">
        <v>23</v>
      </c>
      <c r="WSU56" s="320" t="s">
        <v>23</v>
      </c>
      <c r="WSV56" s="320" t="s">
        <v>23</v>
      </c>
      <c r="WSW56" s="320" t="s">
        <v>23</v>
      </c>
      <c r="WSX56" s="320" t="s">
        <v>23</v>
      </c>
      <c r="WSY56" s="320" t="s">
        <v>23</v>
      </c>
      <c r="WSZ56" s="320" t="s">
        <v>23</v>
      </c>
      <c r="WTA56" s="320" t="s">
        <v>23</v>
      </c>
      <c r="WTB56" s="320" t="s">
        <v>23</v>
      </c>
      <c r="WTC56" s="320" t="s">
        <v>23</v>
      </c>
      <c r="WTD56" s="320" t="s">
        <v>23</v>
      </c>
      <c r="WTE56" s="320" t="s">
        <v>23</v>
      </c>
      <c r="WTF56" s="320" t="s">
        <v>23</v>
      </c>
      <c r="WTG56" s="320" t="s">
        <v>23</v>
      </c>
      <c r="WTH56" s="320" t="s">
        <v>23</v>
      </c>
      <c r="WTI56" s="320" t="s">
        <v>23</v>
      </c>
      <c r="WTJ56" s="320" t="s">
        <v>23</v>
      </c>
      <c r="WTK56" s="320" t="s">
        <v>23</v>
      </c>
      <c r="WTL56" s="320" t="s">
        <v>23</v>
      </c>
      <c r="WTM56" s="320" t="s">
        <v>23</v>
      </c>
      <c r="WTN56" s="320" t="s">
        <v>23</v>
      </c>
      <c r="WTO56" s="320" t="s">
        <v>23</v>
      </c>
      <c r="WTP56" s="320" t="s">
        <v>23</v>
      </c>
      <c r="WTQ56" s="320" t="s">
        <v>23</v>
      </c>
      <c r="WTR56" s="320" t="s">
        <v>23</v>
      </c>
      <c r="WTS56" s="320" t="s">
        <v>23</v>
      </c>
      <c r="WTT56" s="320" t="s">
        <v>23</v>
      </c>
      <c r="WTU56" s="320" t="s">
        <v>23</v>
      </c>
      <c r="WTV56" s="320" t="s">
        <v>23</v>
      </c>
      <c r="WTW56" s="320" t="s">
        <v>23</v>
      </c>
      <c r="WTX56" s="320" t="s">
        <v>23</v>
      </c>
      <c r="WTY56" s="320" t="s">
        <v>23</v>
      </c>
      <c r="WTZ56" s="320" t="s">
        <v>23</v>
      </c>
      <c r="WUA56" s="320" t="s">
        <v>23</v>
      </c>
      <c r="WUB56" s="320" t="s">
        <v>23</v>
      </c>
      <c r="WUC56" s="320" t="s">
        <v>23</v>
      </c>
      <c r="WUD56" s="320" t="s">
        <v>23</v>
      </c>
      <c r="WUE56" s="320" t="s">
        <v>23</v>
      </c>
      <c r="WUF56" s="320" t="s">
        <v>23</v>
      </c>
      <c r="WUG56" s="320" t="s">
        <v>23</v>
      </c>
      <c r="WUH56" s="320" t="s">
        <v>23</v>
      </c>
      <c r="WUI56" s="320" t="s">
        <v>23</v>
      </c>
      <c r="WUJ56" s="320" t="s">
        <v>23</v>
      </c>
      <c r="WUK56" s="320" t="s">
        <v>23</v>
      </c>
      <c r="WUL56" s="320" t="s">
        <v>23</v>
      </c>
      <c r="WUM56" s="320" t="s">
        <v>23</v>
      </c>
      <c r="WUN56" s="320" t="s">
        <v>23</v>
      </c>
      <c r="WUO56" s="320" t="s">
        <v>23</v>
      </c>
      <c r="WUP56" s="320" t="s">
        <v>23</v>
      </c>
      <c r="WUQ56" s="320" t="s">
        <v>23</v>
      </c>
      <c r="WUR56" s="320" t="s">
        <v>23</v>
      </c>
      <c r="WUS56" s="320" t="s">
        <v>23</v>
      </c>
      <c r="WUT56" s="320" t="s">
        <v>23</v>
      </c>
      <c r="WUU56" s="320" t="s">
        <v>23</v>
      </c>
      <c r="WUV56" s="320" t="s">
        <v>23</v>
      </c>
      <c r="WUW56" s="320" t="s">
        <v>23</v>
      </c>
      <c r="WUX56" s="320" t="s">
        <v>23</v>
      </c>
      <c r="WUY56" s="320" t="s">
        <v>23</v>
      </c>
      <c r="WUZ56" s="320" t="s">
        <v>23</v>
      </c>
      <c r="WVA56" s="320" t="s">
        <v>23</v>
      </c>
      <c r="WVB56" s="320" t="s">
        <v>23</v>
      </c>
      <c r="WVC56" s="320" t="s">
        <v>23</v>
      </c>
      <c r="WVD56" s="320" t="s">
        <v>23</v>
      </c>
      <c r="WVE56" s="320" t="s">
        <v>23</v>
      </c>
      <c r="WVF56" s="320" t="s">
        <v>23</v>
      </c>
      <c r="WVG56" s="320" t="s">
        <v>23</v>
      </c>
      <c r="WVH56" s="320" t="s">
        <v>23</v>
      </c>
      <c r="WVI56" s="320" t="s">
        <v>23</v>
      </c>
      <c r="WVJ56" s="320" t="s">
        <v>23</v>
      </c>
      <c r="WVK56" s="320" t="s">
        <v>23</v>
      </c>
      <c r="WVL56" s="320" t="s">
        <v>23</v>
      </c>
      <c r="WVM56" s="320" t="s">
        <v>23</v>
      </c>
      <c r="WVN56" s="320" t="s">
        <v>23</v>
      </c>
      <c r="WVO56" s="320" t="s">
        <v>23</v>
      </c>
      <c r="WVP56" s="320" t="s">
        <v>23</v>
      </c>
      <c r="WVQ56" s="320" t="s">
        <v>23</v>
      </c>
      <c r="WVR56" s="320" t="s">
        <v>23</v>
      </c>
      <c r="WVS56" s="320" t="s">
        <v>23</v>
      </c>
      <c r="WVT56" s="320" t="s">
        <v>23</v>
      </c>
      <c r="WVU56" s="320" t="s">
        <v>23</v>
      </c>
      <c r="WVV56" s="320" t="s">
        <v>23</v>
      </c>
      <c r="WVW56" s="320" t="s">
        <v>23</v>
      </c>
      <c r="WVX56" s="320" t="s">
        <v>23</v>
      </c>
      <c r="WVY56" s="320" t="s">
        <v>23</v>
      </c>
      <c r="WVZ56" s="320" t="s">
        <v>23</v>
      </c>
      <c r="WWA56" s="320" t="s">
        <v>23</v>
      </c>
      <c r="WWB56" s="320" t="s">
        <v>23</v>
      </c>
      <c r="WWC56" s="320" t="s">
        <v>23</v>
      </c>
      <c r="WWD56" s="320" t="s">
        <v>23</v>
      </c>
      <c r="WWE56" s="320" t="s">
        <v>23</v>
      </c>
      <c r="WWF56" s="320" t="s">
        <v>23</v>
      </c>
      <c r="WWG56" s="320" t="s">
        <v>23</v>
      </c>
      <c r="WWH56" s="320" t="s">
        <v>23</v>
      </c>
      <c r="WWI56" s="320" t="s">
        <v>23</v>
      </c>
      <c r="WWJ56" s="320" t="s">
        <v>23</v>
      </c>
      <c r="WWK56" s="320" t="s">
        <v>23</v>
      </c>
      <c r="WWL56" s="320" t="s">
        <v>23</v>
      </c>
      <c r="WWM56" s="320" t="s">
        <v>23</v>
      </c>
      <c r="WWN56" s="320" t="s">
        <v>23</v>
      </c>
      <c r="WWO56" s="320" t="s">
        <v>23</v>
      </c>
      <c r="WWP56" s="320" t="s">
        <v>23</v>
      </c>
      <c r="WWQ56" s="320" t="s">
        <v>23</v>
      </c>
      <c r="WWR56" s="320" t="s">
        <v>23</v>
      </c>
      <c r="WWS56" s="320" t="s">
        <v>23</v>
      </c>
      <c r="WWT56" s="320" t="s">
        <v>23</v>
      </c>
      <c r="WWU56" s="320" t="s">
        <v>23</v>
      </c>
      <c r="WWV56" s="320" t="s">
        <v>23</v>
      </c>
      <c r="WWW56" s="320" t="s">
        <v>23</v>
      </c>
      <c r="WWX56" s="320" t="s">
        <v>23</v>
      </c>
      <c r="WWY56" s="320" t="s">
        <v>23</v>
      </c>
      <c r="WWZ56" s="320" t="s">
        <v>23</v>
      </c>
      <c r="WXA56" s="320" t="s">
        <v>23</v>
      </c>
      <c r="WXB56" s="320" t="s">
        <v>23</v>
      </c>
      <c r="WXC56" s="320" t="s">
        <v>23</v>
      </c>
      <c r="WXD56" s="320" t="s">
        <v>23</v>
      </c>
      <c r="WXE56" s="320" t="s">
        <v>23</v>
      </c>
      <c r="WXF56" s="320" t="s">
        <v>23</v>
      </c>
      <c r="WXG56" s="320" t="s">
        <v>23</v>
      </c>
      <c r="WXH56" s="320" t="s">
        <v>23</v>
      </c>
      <c r="WXI56" s="320" t="s">
        <v>23</v>
      </c>
      <c r="WXJ56" s="320" t="s">
        <v>23</v>
      </c>
      <c r="WXK56" s="320" t="s">
        <v>23</v>
      </c>
      <c r="WXL56" s="320" t="s">
        <v>23</v>
      </c>
      <c r="WXM56" s="320" t="s">
        <v>23</v>
      </c>
      <c r="WXN56" s="320" t="s">
        <v>23</v>
      </c>
      <c r="WXO56" s="320" t="s">
        <v>23</v>
      </c>
      <c r="WXP56" s="320" t="s">
        <v>23</v>
      </c>
      <c r="WXQ56" s="320" t="s">
        <v>23</v>
      </c>
      <c r="WXR56" s="320" t="s">
        <v>23</v>
      </c>
      <c r="WXS56" s="320" t="s">
        <v>23</v>
      </c>
      <c r="WXT56" s="320" t="s">
        <v>23</v>
      </c>
      <c r="WXU56" s="320" t="s">
        <v>23</v>
      </c>
      <c r="WXV56" s="320" t="s">
        <v>23</v>
      </c>
      <c r="WXW56" s="320" t="s">
        <v>23</v>
      </c>
      <c r="WXX56" s="320" t="s">
        <v>23</v>
      </c>
      <c r="WXY56" s="320" t="s">
        <v>23</v>
      </c>
      <c r="WXZ56" s="320" t="s">
        <v>23</v>
      </c>
      <c r="WYA56" s="320" t="s">
        <v>23</v>
      </c>
      <c r="WYB56" s="320" t="s">
        <v>23</v>
      </c>
      <c r="WYC56" s="320" t="s">
        <v>23</v>
      </c>
      <c r="WYD56" s="320" t="s">
        <v>23</v>
      </c>
      <c r="WYE56" s="320" t="s">
        <v>23</v>
      </c>
      <c r="WYF56" s="320" t="s">
        <v>23</v>
      </c>
      <c r="WYG56" s="320" t="s">
        <v>23</v>
      </c>
      <c r="WYH56" s="320" t="s">
        <v>23</v>
      </c>
      <c r="WYI56" s="320" t="s">
        <v>23</v>
      </c>
      <c r="WYJ56" s="320" t="s">
        <v>23</v>
      </c>
      <c r="WYK56" s="320" t="s">
        <v>23</v>
      </c>
      <c r="WYL56" s="320" t="s">
        <v>23</v>
      </c>
      <c r="WYM56" s="320" t="s">
        <v>23</v>
      </c>
      <c r="WYN56" s="320" t="s">
        <v>23</v>
      </c>
      <c r="WYO56" s="320" t="s">
        <v>23</v>
      </c>
      <c r="WYP56" s="320" t="s">
        <v>23</v>
      </c>
      <c r="WYQ56" s="320" t="s">
        <v>23</v>
      </c>
      <c r="WYR56" s="320" t="s">
        <v>23</v>
      </c>
      <c r="WYS56" s="320" t="s">
        <v>23</v>
      </c>
      <c r="WYT56" s="320" t="s">
        <v>23</v>
      </c>
      <c r="WYU56" s="320" t="s">
        <v>23</v>
      </c>
      <c r="WYV56" s="320" t="s">
        <v>23</v>
      </c>
      <c r="WYW56" s="320" t="s">
        <v>23</v>
      </c>
      <c r="WYX56" s="320" t="s">
        <v>23</v>
      </c>
      <c r="WYY56" s="320" t="s">
        <v>23</v>
      </c>
      <c r="WYZ56" s="320" t="s">
        <v>23</v>
      </c>
      <c r="WZA56" s="320" t="s">
        <v>23</v>
      </c>
      <c r="WZB56" s="320" t="s">
        <v>23</v>
      </c>
      <c r="WZC56" s="320" t="s">
        <v>23</v>
      </c>
      <c r="WZD56" s="320" t="s">
        <v>23</v>
      </c>
      <c r="WZE56" s="320" t="s">
        <v>23</v>
      </c>
      <c r="WZF56" s="320" t="s">
        <v>23</v>
      </c>
      <c r="WZG56" s="320" t="s">
        <v>23</v>
      </c>
      <c r="WZH56" s="320" t="s">
        <v>23</v>
      </c>
      <c r="WZI56" s="320" t="s">
        <v>23</v>
      </c>
      <c r="WZJ56" s="320" t="s">
        <v>23</v>
      </c>
      <c r="WZK56" s="320" t="s">
        <v>23</v>
      </c>
      <c r="WZL56" s="320" t="s">
        <v>23</v>
      </c>
      <c r="WZM56" s="320" t="s">
        <v>23</v>
      </c>
      <c r="WZN56" s="320" t="s">
        <v>23</v>
      </c>
      <c r="WZO56" s="320" t="s">
        <v>23</v>
      </c>
      <c r="WZP56" s="320" t="s">
        <v>23</v>
      </c>
      <c r="WZQ56" s="320" t="s">
        <v>23</v>
      </c>
      <c r="WZR56" s="320" t="s">
        <v>23</v>
      </c>
      <c r="WZS56" s="320" t="s">
        <v>23</v>
      </c>
      <c r="WZT56" s="320" t="s">
        <v>23</v>
      </c>
      <c r="WZU56" s="320" t="s">
        <v>23</v>
      </c>
      <c r="WZV56" s="320" t="s">
        <v>23</v>
      </c>
      <c r="WZW56" s="320" t="s">
        <v>23</v>
      </c>
      <c r="WZX56" s="320" t="s">
        <v>23</v>
      </c>
      <c r="WZY56" s="320" t="s">
        <v>23</v>
      </c>
      <c r="WZZ56" s="320" t="s">
        <v>23</v>
      </c>
      <c r="XAA56" s="320" t="s">
        <v>23</v>
      </c>
      <c r="XAB56" s="320" t="s">
        <v>23</v>
      </c>
      <c r="XAC56" s="320" t="s">
        <v>23</v>
      </c>
      <c r="XAD56" s="320" t="s">
        <v>23</v>
      </c>
      <c r="XAE56" s="320" t="s">
        <v>23</v>
      </c>
      <c r="XAF56" s="320" t="s">
        <v>23</v>
      </c>
      <c r="XAG56" s="320" t="s">
        <v>23</v>
      </c>
      <c r="XAH56" s="320" t="s">
        <v>23</v>
      </c>
      <c r="XAI56" s="320" t="s">
        <v>23</v>
      </c>
      <c r="XAJ56" s="320" t="s">
        <v>23</v>
      </c>
      <c r="XAK56" s="320" t="s">
        <v>23</v>
      </c>
      <c r="XAL56" s="320" t="s">
        <v>23</v>
      </c>
      <c r="XAM56" s="320" t="s">
        <v>23</v>
      </c>
      <c r="XAN56" s="320" t="s">
        <v>23</v>
      </c>
      <c r="XAO56" s="320" t="s">
        <v>23</v>
      </c>
      <c r="XAP56" s="320" t="s">
        <v>23</v>
      </c>
      <c r="XAQ56" s="320" t="s">
        <v>23</v>
      </c>
      <c r="XAR56" s="320" t="s">
        <v>23</v>
      </c>
      <c r="XAS56" s="320" t="s">
        <v>23</v>
      </c>
      <c r="XAT56" s="320" t="s">
        <v>23</v>
      </c>
      <c r="XAU56" s="320" t="s">
        <v>23</v>
      </c>
      <c r="XAV56" s="320" t="s">
        <v>23</v>
      </c>
      <c r="XAW56" s="320" t="s">
        <v>23</v>
      </c>
      <c r="XAX56" s="320" t="s">
        <v>23</v>
      </c>
      <c r="XAY56" s="320" t="s">
        <v>23</v>
      </c>
      <c r="XAZ56" s="320" t="s">
        <v>23</v>
      </c>
      <c r="XBA56" s="320" t="s">
        <v>23</v>
      </c>
      <c r="XBB56" s="320" t="s">
        <v>23</v>
      </c>
      <c r="XBC56" s="320" t="s">
        <v>23</v>
      </c>
      <c r="XBD56" s="320" t="s">
        <v>23</v>
      </c>
      <c r="XBE56" s="320" t="s">
        <v>23</v>
      </c>
      <c r="XBF56" s="320" t="s">
        <v>23</v>
      </c>
      <c r="XBG56" s="320" t="s">
        <v>23</v>
      </c>
      <c r="XBH56" s="320" t="s">
        <v>23</v>
      </c>
      <c r="XBI56" s="320" t="s">
        <v>23</v>
      </c>
      <c r="XBJ56" s="320" t="s">
        <v>23</v>
      </c>
      <c r="XBK56" s="320" t="s">
        <v>23</v>
      </c>
      <c r="XBL56" s="320" t="s">
        <v>23</v>
      </c>
      <c r="XBM56" s="320" t="s">
        <v>23</v>
      </c>
      <c r="XBN56" s="320" t="s">
        <v>23</v>
      </c>
      <c r="XBO56" s="320" t="s">
        <v>23</v>
      </c>
      <c r="XBP56" s="320" t="s">
        <v>23</v>
      </c>
      <c r="XBQ56" s="320" t="s">
        <v>23</v>
      </c>
      <c r="XBR56" s="320" t="s">
        <v>23</v>
      </c>
      <c r="XBS56" s="320" t="s">
        <v>23</v>
      </c>
      <c r="XBT56" s="320" t="s">
        <v>23</v>
      </c>
      <c r="XBU56" s="320" t="s">
        <v>23</v>
      </c>
      <c r="XBV56" s="320" t="s">
        <v>23</v>
      </c>
      <c r="XBW56" s="320" t="s">
        <v>23</v>
      </c>
      <c r="XBX56" s="320" t="s">
        <v>23</v>
      </c>
      <c r="XBY56" s="320" t="s">
        <v>23</v>
      </c>
      <c r="XBZ56" s="320" t="s">
        <v>23</v>
      </c>
      <c r="XCA56" s="320" t="s">
        <v>23</v>
      </c>
      <c r="XCB56" s="320" t="s">
        <v>23</v>
      </c>
      <c r="XCC56" s="320" t="s">
        <v>23</v>
      </c>
      <c r="XCD56" s="320" t="s">
        <v>23</v>
      </c>
      <c r="XCE56" s="320" t="s">
        <v>23</v>
      </c>
      <c r="XCF56" s="320" t="s">
        <v>23</v>
      </c>
      <c r="XCG56" s="320" t="s">
        <v>23</v>
      </c>
      <c r="XCH56" s="320" t="s">
        <v>23</v>
      </c>
      <c r="XCI56" s="320" t="s">
        <v>23</v>
      </c>
      <c r="XCJ56" s="320" t="s">
        <v>23</v>
      </c>
      <c r="XCK56" s="320" t="s">
        <v>23</v>
      </c>
      <c r="XCL56" s="320" t="s">
        <v>23</v>
      </c>
      <c r="XCM56" s="320" t="s">
        <v>23</v>
      </c>
      <c r="XCN56" s="320" t="s">
        <v>23</v>
      </c>
      <c r="XCO56" s="320" t="s">
        <v>23</v>
      </c>
      <c r="XCP56" s="320" t="s">
        <v>23</v>
      </c>
      <c r="XCQ56" s="320" t="s">
        <v>23</v>
      </c>
      <c r="XCR56" s="320" t="s">
        <v>23</v>
      </c>
      <c r="XCS56" s="320" t="s">
        <v>23</v>
      </c>
      <c r="XCT56" s="320" t="s">
        <v>23</v>
      </c>
      <c r="XCU56" s="320" t="s">
        <v>23</v>
      </c>
      <c r="XCV56" s="320" t="s">
        <v>23</v>
      </c>
      <c r="XCW56" s="320" t="s">
        <v>23</v>
      </c>
      <c r="XCX56" s="320" t="s">
        <v>23</v>
      </c>
      <c r="XCY56" s="320" t="s">
        <v>23</v>
      </c>
      <c r="XCZ56" s="320" t="s">
        <v>23</v>
      </c>
      <c r="XDA56" s="320" t="s">
        <v>23</v>
      </c>
      <c r="XDB56" s="320" t="s">
        <v>23</v>
      </c>
      <c r="XDC56" s="320" t="s">
        <v>23</v>
      </c>
      <c r="XDD56" s="320" t="s">
        <v>23</v>
      </c>
      <c r="XDE56" s="320" t="s">
        <v>23</v>
      </c>
      <c r="XDF56" s="320" t="s">
        <v>23</v>
      </c>
      <c r="XDG56" s="320" t="s">
        <v>23</v>
      </c>
      <c r="XDH56" s="320" t="s">
        <v>23</v>
      </c>
      <c r="XDI56" s="320" t="s">
        <v>23</v>
      </c>
      <c r="XDJ56" s="320" t="s">
        <v>23</v>
      </c>
      <c r="XDK56" s="320" t="s">
        <v>23</v>
      </c>
      <c r="XDL56" s="320" t="s">
        <v>23</v>
      </c>
      <c r="XDM56" s="320" t="s">
        <v>23</v>
      </c>
      <c r="XDN56" s="320" t="s">
        <v>23</v>
      </c>
      <c r="XDO56" s="320" t="s">
        <v>23</v>
      </c>
      <c r="XDP56" s="320" t="s">
        <v>23</v>
      </c>
      <c r="XDQ56" s="320" t="s">
        <v>23</v>
      </c>
      <c r="XDR56" s="320" t="s">
        <v>23</v>
      </c>
      <c r="XDS56" s="320" t="s">
        <v>23</v>
      </c>
      <c r="XDT56" s="320" t="s">
        <v>23</v>
      </c>
      <c r="XDU56" s="320" t="s">
        <v>23</v>
      </c>
      <c r="XDV56" s="320" t="s">
        <v>23</v>
      </c>
      <c r="XDW56" s="320" t="s">
        <v>23</v>
      </c>
      <c r="XDX56" s="320" t="s">
        <v>23</v>
      </c>
      <c r="XDY56" s="320" t="s">
        <v>23</v>
      </c>
      <c r="XDZ56" s="320" t="s">
        <v>23</v>
      </c>
      <c r="XEA56" s="320" t="s">
        <v>23</v>
      </c>
      <c r="XEB56" s="320" t="s">
        <v>23</v>
      </c>
      <c r="XEC56" s="320" t="s">
        <v>23</v>
      </c>
      <c r="XED56" s="320" t="s">
        <v>23</v>
      </c>
      <c r="XEE56" s="320" t="s">
        <v>23</v>
      </c>
      <c r="XEF56" s="320" t="s">
        <v>23</v>
      </c>
      <c r="XEG56" s="320" t="s">
        <v>23</v>
      </c>
      <c r="XEH56" s="320" t="s">
        <v>23</v>
      </c>
      <c r="XEI56" s="320" t="s">
        <v>23</v>
      </c>
      <c r="XEJ56" s="320" t="s">
        <v>23</v>
      </c>
      <c r="XEK56" s="320" t="s">
        <v>23</v>
      </c>
      <c r="XEL56" s="320" t="s">
        <v>23</v>
      </c>
      <c r="XEM56" s="320" t="s">
        <v>23</v>
      </c>
      <c r="XEN56" s="320" t="s">
        <v>23</v>
      </c>
      <c r="XEO56" s="320" t="s">
        <v>23</v>
      </c>
      <c r="XEP56" s="320" t="s">
        <v>23</v>
      </c>
      <c r="XEQ56" s="320" t="s">
        <v>23</v>
      </c>
      <c r="XER56" s="320" t="s">
        <v>23</v>
      </c>
      <c r="XES56" s="320" t="s">
        <v>23</v>
      </c>
      <c r="XET56" s="320" t="s">
        <v>23</v>
      </c>
      <c r="XEU56" s="320" t="s">
        <v>23</v>
      </c>
      <c r="XEV56" s="320" t="s">
        <v>23</v>
      </c>
      <c r="XEW56" s="320" t="s">
        <v>23</v>
      </c>
      <c r="XEX56" s="320" t="s">
        <v>23</v>
      </c>
      <c r="XEY56" s="320" t="s">
        <v>23</v>
      </c>
      <c r="XEZ56" s="320" t="s">
        <v>23</v>
      </c>
      <c r="XFA56" s="320" t="s">
        <v>23</v>
      </c>
      <c r="XFB56" s="320" t="s">
        <v>23</v>
      </c>
      <c r="XFC56" s="320" t="s">
        <v>23</v>
      </c>
      <c r="XFD56" s="320" t="s">
        <v>23</v>
      </c>
    </row>
    <row r="57" spans="1:16384" s="316" customFormat="1"/>
    <row r="58" spans="1:16384" s="316" customFormat="1"/>
    <row r="59" spans="1:16384" s="316" customFormat="1"/>
  </sheetData>
  <conditionalFormatting sqref="E28">
    <cfRule type="cellIs" dxfId="17" priority="1" stopIfTrue="1" operator="notEqual">
      <formula>0</formula>
    </cfRule>
    <cfRule type="cellIs" dxfId="16" priority="2" stopIfTrue="1" operator="equal">
      <formula>""</formula>
    </cfRule>
  </conditionalFormatting>
  <pageMargins left="0.70866141732283472" right="0.70866141732283472" top="0.74803149606299213" bottom="0.74803149606299213" header="0.31496062992125984" footer="0.31496062992125984"/>
  <pageSetup paperSize="9" scale="42" orientation="landscape"/>
  <headerFooter>
    <oddHeader>&amp;L&amp;"-,Regular"&amp;9&amp;K05+000Ofwat corporate colours for Excel spreadsheets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3F06-FFF9-496C-A0F3-039EA78189A7}">
  <sheetPr>
    <tabColor theme="5"/>
  </sheetPr>
  <dimension ref="A1:NC1542"/>
  <sheetViews>
    <sheetView workbookViewId="0">
      <selection activeCell="K7" sqref="K7"/>
    </sheetView>
  </sheetViews>
  <sheetFormatPr defaultColWidth="0" defaultRowHeight="13.5" zeroHeight="1"/>
  <cols>
    <col min="1" max="8" width="9" style="2" customWidth="1"/>
    <col min="9" max="13" width="9" style="1" customWidth="1"/>
    <col min="14" max="367" width="0" style="1" hidden="1" customWidth="1"/>
    <col min="368" max="16384" width="9" style="2" hidden="1"/>
  </cols>
  <sheetData>
    <row r="1" spans="1:367" s="6" customFormat="1" ht="47.65">
      <c r="A1" s="305" t="e">
        <f ca="1">RIGHT(CELL("filename", $A$1), LEN(CELL("filename", $A$1)) - SEARCH("]", CELL("filename", $A$1)))</f>
        <v>#VALUE!</v>
      </c>
      <c r="B1" s="3"/>
      <c r="C1" s="3"/>
      <c r="D1" s="3"/>
      <c r="E1" s="3"/>
      <c r="F1" s="3"/>
      <c r="G1" s="3"/>
      <c r="H1" s="3"/>
      <c r="I1" s="3"/>
      <c r="J1" s="3"/>
      <c r="K1" s="3"/>
      <c r="L1" s="3"/>
      <c r="M1" s="4"/>
      <c r="N1" s="4"/>
      <c r="O1" s="4"/>
      <c r="P1" s="4"/>
      <c r="Q1" s="4"/>
      <c r="R1" s="4"/>
      <c r="S1" s="4"/>
      <c r="T1" s="4"/>
      <c r="U1" s="4"/>
      <c r="V1" s="4"/>
      <c r="W1" s="4"/>
      <c r="X1" s="4"/>
      <c r="Y1" s="4"/>
      <c r="Z1" s="4"/>
      <c r="AA1" s="4"/>
      <c r="AB1" s="4"/>
      <c r="AC1" s="4"/>
      <c r="AD1" s="4"/>
      <c r="AE1" s="4"/>
      <c r="AF1" s="4"/>
      <c r="AG1" s="4"/>
      <c r="AH1" s="4"/>
      <c r="AI1" s="4"/>
      <c r="AJ1" s="4"/>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row>
    <row r="2" spans="1:367">
      <c r="A2" s="1"/>
      <c r="B2" s="1"/>
      <c r="C2" s="1"/>
      <c r="D2" s="1"/>
      <c r="E2" s="1"/>
      <c r="F2" s="1"/>
      <c r="G2" s="1"/>
      <c r="H2" s="1"/>
    </row>
    <row r="3" spans="1:367" s="8" customFormat="1" ht="18">
      <c r="A3" s="243" t="s">
        <v>147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row>
    <row r="4" spans="1:367">
      <c r="A4" s="1"/>
      <c r="B4" s="1"/>
      <c r="C4" s="1"/>
      <c r="D4" s="1"/>
      <c r="E4" s="1"/>
      <c r="F4" s="1"/>
      <c r="G4" s="1"/>
      <c r="H4" s="1"/>
    </row>
    <row r="5" spans="1:367">
      <c r="A5" s="1"/>
      <c r="B5" s="1"/>
      <c r="C5" s="1"/>
      <c r="D5" s="1"/>
      <c r="E5" s="1"/>
      <c r="F5" s="1"/>
      <c r="G5" s="1"/>
      <c r="H5" s="1"/>
    </row>
    <row r="6" spans="1:367">
      <c r="A6" s="1"/>
      <c r="B6" s="1"/>
      <c r="C6" s="1"/>
      <c r="D6" s="1"/>
      <c r="E6" s="1"/>
      <c r="F6" s="1"/>
      <c r="G6" s="1"/>
      <c r="H6" s="1"/>
    </row>
    <row r="7" spans="1:367">
      <c r="A7" s="1"/>
      <c r="B7" s="1"/>
      <c r="C7" s="1"/>
      <c r="D7" s="1"/>
      <c r="E7" s="1"/>
      <c r="F7" s="1"/>
      <c r="G7" s="1"/>
      <c r="H7" s="1"/>
    </row>
    <row r="8" spans="1:367">
      <c r="A8" s="1"/>
      <c r="B8" s="1"/>
      <c r="C8" s="1"/>
      <c r="D8" s="1"/>
      <c r="E8" s="1"/>
      <c r="F8" s="1"/>
      <c r="G8" s="1"/>
      <c r="H8" s="1"/>
    </row>
    <row r="9" spans="1:367">
      <c r="A9" s="1"/>
      <c r="B9" s="1"/>
      <c r="C9" s="1"/>
      <c r="D9" s="1"/>
      <c r="E9" s="1"/>
      <c r="F9" s="1"/>
      <c r="G9" s="1"/>
      <c r="H9" s="1"/>
    </row>
    <row r="10" spans="1:367">
      <c r="A10" s="1"/>
      <c r="B10" s="1"/>
      <c r="C10" s="1"/>
      <c r="D10" s="1"/>
      <c r="E10" s="1"/>
      <c r="F10" s="1"/>
      <c r="G10" s="1"/>
      <c r="H10" s="1"/>
    </row>
    <row r="11" spans="1:367">
      <c r="A11" s="1"/>
      <c r="B11" s="1"/>
      <c r="C11" s="1"/>
      <c r="D11" s="1"/>
      <c r="E11" s="1"/>
      <c r="F11" s="1"/>
      <c r="G11" s="1"/>
      <c r="H11" s="1"/>
    </row>
    <row r="12" spans="1:367">
      <c r="A12" s="1"/>
      <c r="B12" s="1"/>
      <c r="C12" s="1"/>
      <c r="D12" s="1"/>
      <c r="E12" s="1"/>
      <c r="F12" s="1"/>
      <c r="G12" s="1"/>
      <c r="H12" s="1"/>
    </row>
    <row r="13" spans="1:367">
      <c r="A13" s="1"/>
      <c r="B13" s="1"/>
      <c r="C13" s="1"/>
      <c r="D13" s="1"/>
      <c r="E13" s="1"/>
      <c r="F13" s="1"/>
      <c r="G13" s="1"/>
      <c r="H13" s="1"/>
    </row>
    <row r="14" spans="1:367">
      <c r="A14" s="1"/>
      <c r="B14" s="1"/>
      <c r="C14" s="1"/>
      <c r="D14" s="1"/>
      <c r="E14" s="1"/>
      <c r="F14" s="1"/>
      <c r="G14" s="1"/>
      <c r="H14" s="1"/>
    </row>
    <row r="15" spans="1:367">
      <c r="A15" s="1"/>
      <c r="B15" s="1"/>
      <c r="C15" s="1"/>
      <c r="D15" s="1"/>
      <c r="E15" s="1"/>
      <c r="F15" s="1"/>
      <c r="G15" s="1"/>
      <c r="H15" s="1"/>
    </row>
    <row r="16" spans="1:367">
      <c r="A16" s="1"/>
      <c r="B16" s="1"/>
      <c r="C16" s="1"/>
      <c r="D16" s="1"/>
      <c r="E16" s="1"/>
      <c r="F16" s="1"/>
      <c r="G16" s="1"/>
      <c r="H16" s="1"/>
    </row>
    <row r="17" spans="1:8">
      <c r="A17" s="1"/>
      <c r="B17" s="1"/>
      <c r="C17" s="1"/>
      <c r="D17" s="1"/>
      <c r="E17" s="1"/>
      <c r="F17" s="1"/>
      <c r="G17" s="1"/>
      <c r="H17" s="1"/>
    </row>
    <row r="18" spans="1:8">
      <c r="A18" s="1"/>
      <c r="B18" s="1"/>
      <c r="C18" s="1"/>
      <c r="D18" s="1"/>
      <c r="E18" s="1"/>
      <c r="F18" s="1"/>
      <c r="G18" s="1"/>
      <c r="H18" s="1"/>
    </row>
    <row r="19" spans="1:8">
      <c r="A19" s="1"/>
      <c r="B19" s="1"/>
      <c r="C19" s="1"/>
      <c r="D19" s="1"/>
      <c r="E19" s="1"/>
      <c r="F19" s="1"/>
      <c r="G19" s="1"/>
      <c r="H19" s="1"/>
    </row>
    <row r="20" spans="1:8">
      <c r="A20" s="1"/>
      <c r="B20" s="1"/>
      <c r="C20" s="1"/>
      <c r="D20" s="1"/>
      <c r="E20" s="1"/>
      <c r="F20" s="1"/>
      <c r="G20" s="1"/>
      <c r="H20" s="1"/>
    </row>
    <row r="21" spans="1:8">
      <c r="A21" s="1"/>
      <c r="B21" s="1"/>
      <c r="C21" s="1"/>
      <c r="D21" s="1"/>
      <c r="E21" s="1"/>
      <c r="F21" s="1"/>
      <c r="G21" s="1"/>
      <c r="H21" s="1"/>
    </row>
    <row r="22" spans="1:8">
      <c r="A22" s="1"/>
      <c r="B22" s="1"/>
      <c r="C22" s="1"/>
      <c r="D22" s="1"/>
      <c r="E22" s="1"/>
      <c r="F22" s="1"/>
      <c r="G22" s="1"/>
      <c r="H22" s="1"/>
    </row>
    <row r="23" spans="1:8">
      <c r="A23" s="1"/>
      <c r="B23" s="1"/>
      <c r="C23" s="1"/>
      <c r="D23" s="1"/>
      <c r="E23" s="1"/>
      <c r="F23" s="1"/>
      <c r="G23" s="1"/>
      <c r="H23" s="1"/>
    </row>
    <row r="24" spans="1:8">
      <c r="A24" s="1"/>
      <c r="B24" s="1"/>
      <c r="C24" s="1"/>
      <c r="D24" s="1"/>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24">
      <c r="A33" s="1"/>
      <c r="B33" s="1"/>
      <c r="C33" s="1"/>
      <c r="D33" s="1"/>
      <c r="E33" s="1"/>
      <c r="F33" s="1"/>
      <c r="G33" s="1"/>
      <c r="H33" s="1"/>
    </row>
    <row r="34" spans="1:24">
      <c r="A34" s="1"/>
      <c r="B34" s="1"/>
      <c r="C34" s="1"/>
      <c r="D34" s="1"/>
      <c r="E34" s="1"/>
      <c r="F34" s="1"/>
      <c r="G34" s="1"/>
      <c r="H34" s="1"/>
    </row>
    <row r="35" spans="1:24">
      <c r="A35" s="1"/>
      <c r="B35" s="1"/>
      <c r="C35" s="1"/>
      <c r="D35" s="1"/>
      <c r="E35" s="1"/>
      <c r="F35" s="1"/>
      <c r="G35" s="1"/>
      <c r="H35" s="1"/>
    </row>
    <row r="36" spans="1:24">
      <c r="A36" s="1"/>
      <c r="B36" s="1"/>
      <c r="C36" s="1"/>
      <c r="D36" s="1"/>
      <c r="E36" s="1"/>
      <c r="F36" s="1"/>
      <c r="G36" s="1"/>
      <c r="H36" s="1"/>
    </row>
    <row r="37" spans="1:24">
      <c r="A37" s="1"/>
      <c r="B37" s="1"/>
      <c r="C37" s="1"/>
      <c r="D37" s="1"/>
      <c r="E37" s="1"/>
      <c r="F37" s="1"/>
      <c r="G37" s="1"/>
      <c r="H37" s="1"/>
    </row>
    <row r="38" spans="1:24">
      <c r="A38" s="1"/>
      <c r="B38" s="1"/>
      <c r="C38" s="1"/>
      <c r="D38" s="1"/>
      <c r="E38" s="1"/>
      <c r="F38" s="1"/>
      <c r="G38" s="1"/>
      <c r="H38" s="1"/>
    </row>
    <row r="39" spans="1:24" s="274" customFormat="1" ht="13.15">
      <c r="A39" s="298" t="s">
        <v>23</v>
      </c>
      <c r="B39" s="298"/>
      <c r="C39" s="298"/>
      <c r="D39" s="298"/>
      <c r="E39" s="298"/>
      <c r="F39" s="298"/>
      <c r="G39" s="298"/>
      <c r="H39" s="298"/>
      <c r="I39" s="298"/>
      <c r="J39" s="298"/>
      <c r="K39" s="298"/>
      <c r="L39" s="298"/>
      <c r="M39" s="298"/>
      <c r="N39" s="298"/>
      <c r="O39" s="298"/>
      <c r="P39" s="298"/>
      <c r="Q39" s="298"/>
      <c r="R39" s="298"/>
      <c r="S39" s="298"/>
      <c r="T39" s="298"/>
      <c r="U39" s="298"/>
      <c r="V39" s="298"/>
      <c r="W39" s="298"/>
      <c r="X39" s="298"/>
    </row>
    <row r="40" spans="1:24" s="1" customFormat="1"/>
    <row r="41" spans="1:24" s="1" customFormat="1" hidden="1"/>
    <row r="42" spans="1:24" s="1" customFormat="1" hidden="1"/>
    <row r="43" spans="1:24" s="1" customFormat="1" hidden="1"/>
    <row r="44" spans="1:24" s="1" customFormat="1" hidden="1"/>
    <row r="45" spans="1:24" s="1" customFormat="1" hidden="1"/>
    <row r="46" spans="1:24" s="1" customFormat="1" hidden="1"/>
    <row r="47" spans="1:24" s="1" customFormat="1" hidden="1"/>
    <row r="48" spans="1:24" s="1" customFormat="1" hidden="1"/>
    <row r="49" s="1" customFormat="1" hidden="1"/>
    <row r="50" s="1" customFormat="1" hidden="1"/>
    <row r="51" s="1" customFormat="1" hidden="1"/>
    <row r="52" s="1" customFormat="1" hidden="1"/>
    <row r="53" s="1" customFormat="1" hidden="1"/>
    <row r="54" s="1" customFormat="1" hidden="1"/>
    <row r="55" s="1" customFormat="1" hidden="1"/>
    <row r="56" s="1" customFormat="1" hidden="1"/>
    <row r="57" s="1" customFormat="1" hidden="1"/>
    <row r="58" s="1" customFormat="1" hidden="1"/>
    <row r="59" s="1" customFormat="1" hidden="1"/>
    <row r="60" s="1" customFormat="1" hidden="1"/>
    <row r="61" s="1" customFormat="1" hidden="1"/>
    <row r="62" s="1" customFormat="1" hidden="1"/>
    <row r="63" s="1" customFormat="1" hidden="1"/>
    <row r="64" s="1" customFormat="1" hidden="1"/>
    <row r="65" s="1" customFormat="1" hidden="1"/>
    <row r="66" s="1" customFormat="1" hidden="1"/>
    <row r="67" s="1" customFormat="1" hidden="1"/>
    <row r="68" s="1" customFormat="1" hidden="1"/>
    <row r="69" s="1" customFormat="1" hidden="1"/>
    <row r="70" s="1" customFormat="1" hidden="1"/>
    <row r="71" s="1" customFormat="1" hidden="1"/>
    <row r="72" s="1" customFormat="1" hidden="1"/>
    <row r="73" s="1" customFormat="1" hidden="1"/>
    <row r="74" s="1" customFormat="1" hidden="1"/>
    <row r="75" s="1" customFormat="1" hidden="1"/>
    <row r="76" s="1" customFormat="1" hidden="1"/>
    <row r="77" s="1" customFormat="1" hidden="1"/>
    <row r="78" s="1" customFormat="1" hidden="1"/>
    <row r="79" s="1" customFormat="1" hidden="1"/>
    <row r="80" s="1" customFormat="1" hidden="1"/>
    <row r="81" s="1" customFormat="1" hidden="1"/>
    <row r="82" s="1" customFormat="1" hidden="1"/>
    <row r="83" s="1" customFormat="1" hidden="1"/>
    <row r="84" s="1" customFormat="1" hidden="1"/>
    <row r="85" s="1" customFormat="1" hidden="1"/>
    <row r="86" s="1" customFormat="1" hidden="1"/>
    <row r="87" s="1" customFormat="1" hidden="1"/>
    <row r="88" s="1" customFormat="1" hidden="1"/>
    <row r="89" s="1" customFormat="1" hidden="1"/>
    <row r="90" s="1" customFormat="1" hidden="1"/>
    <row r="91" s="1" customFormat="1" hidden="1"/>
    <row r="92" s="1" customFormat="1" hidden="1"/>
    <row r="93" s="1" customFormat="1" hidden="1"/>
    <row r="94" s="1" customFormat="1" hidden="1"/>
    <row r="95" s="1" customFormat="1" hidden="1"/>
    <row r="96" s="1" customFormat="1" hidden="1"/>
    <row r="97" s="1" customFormat="1" hidden="1"/>
    <row r="98" s="1" customFormat="1" hidden="1"/>
    <row r="99" s="1" customFormat="1" hidden="1"/>
    <row r="100" s="1" customFormat="1" hidden="1"/>
    <row r="101" s="1" customFormat="1" hidden="1"/>
    <row r="102" s="1" customFormat="1" hidden="1"/>
    <row r="103" s="1" customFormat="1" hidden="1"/>
    <row r="104" s="1" customFormat="1" hidden="1"/>
    <row r="105" s="1" customFormat="1" hidden="1"/>
    <row r="106" s="1" customFormat="1" hidden="1"/>
    <row r="107" s="1" customFormat="1" hidden="1"/>
    <row r="108" s="1" customFormat="1" hidden="1"/>
    <row r="109" s="1" customFormat="1" hidden="1"/>
    <row r="110" s="1" customFormat="1" hidden="1"/>
    <row r="111" s="1" customFormat="1" hidden="1"/>
    <row r="112" s="1" customFormat="1" hidden="1"/>
    <row r="113" s="1" customFormat="1" hidden="1"/>
    <row r="114" s="1" customFormat="1" hidden="1"/>
    <row r="115" s="1" customFormat="1" hidden="1"/>
    <row r="116" s="1" customFormat="1" hidden="1"/>
    <row r="117" s="1" customFormat="1" hidden="1"/>
    <row r="118" s="1" customFormat="1" hidden="1"/>
    <row r="119" s="1" customFormat="1" hidden="1"/>
    <row r="120" s="1" customFormat="1" hidden="1"/>
    <row r="121" s="1" customFormat="1" hidden="1"/>
    <row r="122" s="1" customFormat="1" hidden="1"/>
    <row r="123" s="1" customFormat="1" hidden="1"/>
    <row r="124" s="1" customFormat="1" hidden="1"/>
    <row r="125" s="1" customFormat="1" hidden="1"/>
    <row r="126" s="1" customFormat="1" hidden="1"/>
    <row r="127" s="1" customFormat="1" hidden="1"/>
    <row r="128"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row r="138" s="1" customFormat="1" hidden="1"/>
    <row r="139" s="1" customFormat="1" hidden="1"/>
    <row r="140" s="1" customFormat="1" hidden="1"/>
    <row r="141" s="1" customFormat="1" hidden="1"/>
    <row r="142" s="1" customFormat="1" hidden="1"/>
    <row r="143" s="1" customFormat="1" hidden="1"/>
    <row r="144" s="1" customFormat="1" hidden="1"/>
    <row r="145" s="1" customFormat="1" hidden="1"/>
    <row r="146" s="1" customFormat="1" hidden="1"/>
    <row r="147" s="1" customFormat="1" hidden="1"/>
    <row r="148" s="1" customFormat="1" hidden="1"/>
    <row r="149" s="1" customFormat="1" hidden="1"/>
    <row r="150" s="1" customFormat="1" hidden="1"/>
    <row r="151" s="1" customFormat="1" hidden="1"/>
    <row r="152" s="1" customFormat="1" hidden="1"/>
    <row r="153" s="1" customFormat="1" hidden="1"/>
    <row r="154" s="1" customFormat="1" hidden="1"/>
    <row r="155" s="1" customFormat="1" hidden="1"/>
    <row r="156" s="1" customFormat="1" hidden="1"/>
    <row r="157" s="1" customFormat="1" hidden="1"/>
    <row r="158" s="1" customFormat="1" hidden="1"/>
    <row r="159" s="1" customFormat="1" hidden="1"/>
    <row r="160" s="1" customFormat="1" hidden="1"/>
    <row r="161" s="1" customFormat="1" hidden="1"/>
    <row r="162" s="1" customFormat="1" hidden="1"/>
    <row r="163" s="1" customFormat="1" hidden="1"/>
    <row r="164" s="1" customFormat="1" hidden="1"/>
    <row r="165" s="1" customFormat="1" hidden="1"/>
    <row r="166" s="1" customFormat="1" hidden="1"/>
    <row r="167" s="1" customFormat="1" hidden="1"/>
    <row r="168" s="1" customFormat="1" hidden="1"/>
    <row r="169" s="1" customFormat="1" hidden="1"/>
    <row r="170" s="1" customFormat="1" hidden="1"/>
    <row r="171" s="1" customFormat="1" hidden="1"/>
    <row r="172" s="1" customFormat="1" hidden="1"/>
    <row r="173" s="1" customFormat="1" hidden="1"/>
    <row r="174" s="1" customFormat="1" hidden="1"/>
    <row r="175" s="1" customFormat="1" hidden="1"/>
    <row r="176" s="1" customFormat="1" hidden="1"/>
    <row r="177" s="1" customFormat="1" hidden="1"/>
    <row r="178" s="1" customFormat="1" hidden="1"/>
    <row r="179" s="1" customFormat="1" hidden="1"/>
    <row r="180" s="1" customFormat="1" hidden="1"/>
    <row r="181" s="1" customFormat="1" hidden="1"/>
    <row r="182" s="1" customFormat="1" hidden="1"/>
    <row r="183" s="1" customFormat="1" hidden="1"/>
    <row r="184" s="1" customFormat="1" hidden="1"/>
    <row r="185" s="1" customFormat="1" hidden="1"/>
    <row r="186" s="1" customFormat="1" hidden="1"/>
    <row r="187" s="1" customFormat="1" hidden="1"/>
    <row r="188" s="1" customFormat="1" hidden="1"/>
    <row r="189" s="1" customFormat="1" hidden="1"/>
    <row r="190" s="1" customFormat="1" hidden="1"/>
    <row r="191" s="1" customFormat="1" hidden="1"/>
    <row r="192" s="1" customFormat="1" hidden="1"/>
    <row r="193" s="1" customFormat="1" hidden="1"/>
    <row r="194" s="1" customFormat="1" hidden="1"/>
    <row r="195" s="1" customFormat="1" hidden="1"/>
    <row r="196" s="1" customFormat="1" hidden="1"/>
    <row r="197" s="1" customFormat="1" hidden="1"/>
    <row r="198" s="1" customFormat="1" hidden="1"/>
    <row r="199" s="1" customFormat="1" hidden="1"/>
    <row r="200" s="1" customFormat="1" hidden="1"/>
    <row r="201" s="1" customFormat="1" hidden="1"/>
    <row r="202" s="1" customFormat="1" hidden="1"/>
    <row r="203" s="1" customFormat="1" hidden="1"/>
    <row r="204" s="1" customFormat="1" hidden="1"/>
    <row r="205" s="1" customFormat="1" hidden="1"/>
    <row r="206" s="1" customFormat="1" hidden="1"/>
    <row r="207" s="1" customFormat="1" hidden="1"/>
    <row r="208" s="1" customFormat="1" hidden="1"/>
    <row r="209" s="1" customFormat="1" hidden="1"/>
    <row r="210" s="1" customFormat="1" hidden="1"/>
    <row r="211" s="1" customFormat="1" hidden="1"/>
    <row r="212" s="1" customFormat="1" hidden="1"/>
    <row r="213" s="1" customFormat="1" hidden="1"/>
    <row r="214" s="1" customFormat="1" hidden="1"/>
    <row r="215" s="1" customFormat="1" hidden="1"/>
    <row r="216" s="1" customFormat="1" hidden="1"/>
    <row r="217" s="1" customFormat="1" hidden="1"/>
    <row r="218" s="1" customFormat="1" hidden="1"/>
    <row r="219" s="1" customFormat="1" hidden="1"/>
    <row r="220" s="1" customFormat="1" hidden="1"/>
    <row r="221" s="1" customFormat="1" hidden="1"/>
    <row r="222" s="1" customFormat="1" hidden="1"/>
    <row r="223" s="1" customFormat="1" hidden="1"/>
    <row r="224" s="1" customFormat="1" hidden="1"/>
    <row r="225" s="1" customFormat="1" hidden="1"/>
    <row r="226" s="1" customFormat="1" hidden="1"/>
    <row r="227" s="1" customFormat="1" hidden="1"/>
    <row r="228" s="1" customFormat="1" hidden="1"/>
    <row r="229" s="1" customFormat="1" hidden="1"/>
    <row r="230" s="1" customFormat="1" hidden="1"/>
    <row r="231" s="1" customFormat="1" hidden="1"/>
    <row r="232" s="1" customFormat="1" hidden="1"/>
    <row r="233" s="1" customFormat="1" hidden="1"/>
    <row r="234" s="1" customFormat="1" hidden="1"/>
    <row r="235" s="1" customFormat="1" hidden="1"/>
    <row r="236" s="1" customFormat="1" hidden="1"/>
    <row r="237" s="1" customFormat="1" hidden="1"/>
    <row r="238" s="1" customFormat="1" hidden="1"/>
    <row r="239" s="1" customFormat="1" hidden="1"/>
    <row r="240" s="1" customFormat="1" hidden="1"/>
    <row r="241" s="1" customFormat="1" hidden="1"/>
    <row r="242" s="1" customFormat="1" hidden="1"/>
    <row r="243" s="1" customFormat="1" hidden="1"/>
    <row r="244" s="1" customFormat="1" hidden="1"/>
    <row r="245" s="1" customFormat="1" hidden="1"/>
    <row r="246" s="1" customFormat="1" hidden="1"/>
    <row r="247" s="1" customFormat="1" hidden="1"/>
    <row r="248" s="1" customFormat="1" hidden="1"/>
    <row r="249" s="1" customFormat="1" hidden="1"/>
    <row r="250" s="1" customFormat="1" hidden="1"/>
    <row r="251" s="1" customFormat="1" hidden="1"/>
    <row r="252" s="1" customFormat="1" hidden="1"/>
    <row r="253" s="1" customFormat="1" hidden="1"/>
    <row r="254" s="1" customFormat="1" hidden="1"/>
    <row r="255" s="1" customFormat="1" hidden="1"/>
    <row r="256" s="1" customFormat="1" hidden="1"/>
    <row r="257" s="1" customFormat="1" hidden="1"/>
    <row r="258" s="1" customFormat="1" hidden="1"/>
    <row r="259" s="1" customFormat="1" hidden="1"/>
    <row r="260" s="1" customFormat="1" hidden="1"/>
    <row r="261" s="1" customFormat="1" hidden="1"/>
    <row r="262" s="1" customFormat="1" hidden="1"/>
    <row r="263" s="1" customFormat="1" hidden="1"/>
    <row r="264" s="1" customFormat="1" hidden="1"/>
    <row r="265" s="1" customFormat="1" hidden="1"/>
    <row r="266" s="1" customFormat="1" hidden="1"/>
    <row r="267" s="1" customFormat="1" hidden="1"/>
    <row r="268" s="1" customFormat="1" hidden="1"/>
    <row r="269" s="1" customFormat="1" hidden="1"/>
    <row r="270" s="1" customFormat="1" hidden="1"/>
    <row r="271" s="1" customFormat="1" hidden="1"/>
    <row r="272" s="1" customFormat="1" hidden="1"/>
    <row r="273" s="1" customFormat="1" hidden="1"/>
    <row r="274" s="1" customFormat="1" hidden="1"/>
    <row r="275" s="1" customFormat="1" hidden="1"/>
    <row r="276" s="1" customFormat="1" hidden="1"/>
    <row r="277" s="1" customFormat="1" hidden="1"/>
    <row r="278" s="1" customFormat="1" hidden="1"/>
    <row r="279" s="1" customFormat="1" hidden="1"/>
    <row r="280" s="1" customFormat="1" hidden="1"/>
    <row r="281" s="1" customFormat="1" hidden="1"/>
    <row r="282" s="1" customFormat="1" hidden="1"/>
    <row r="283" s="1" customFormat="1" hidden="1"/>
    <row r="284" s="1" customFormat="1" hidden="1"/>
    <row r="285" s="1" customFormat="1" hidden="1"/>
    <row r="286" s="1" customFormat="1" hidden="1"/>
    <row r="287" s="1" customFormat="1" hidden="1"/>
    <row r="288" s="1" customFormat="1" hidden="1"/>
    <row r="289" s="1" customFormat="1" hidden="1"/>
    <row r="290" s="1" customFormat="1" hidden="1"/>
    <row r="291" s="1" customFormat="1" hidden="1"/>
    <row r="292" s="1" customFormat="1" hidden="1"/>
    <row r="293" s="1" customFormat="1" hidden="1"/>
    <row r="294" s="1" customFormat="1" hidden="1"/>
    <row r="295" s="1" customFormat="1" hidden="1"/>
    <row r="296" s="1" customFormat="1" hidden="1"/>
    <row r="297" s="1" customFormat="1" hidden="1"/>
    <row r="298" s="1" customFormat="1" hidden="1"/>
    <row r="299" s="1" customFormat="1" hidden="1"/>
    <row r="300" s="1" customFormat="1" hidden="1"/>
    <row r="301" s="1" customFormat="1" hidden="1"/>
    <row r="302" s="1" customFormat="1" hidden="1"/>
    <row r="303" s="1" customFormat="1" hidden="1"/>
    <row r="304" s="1" customFormat="1" hidden="1"/>
    <row r="305" s="1" customFormat="1" hidden="1"/>
    <row r="306" s="1" customFormat="1" hidden="1"/>
    <row r="307" s="1" customFormat="1" hidden="1"/>
    <row r="308" s="1" customFormat="1" hidden="1"/>
    <row r="309" s="1" customFormat="1" hidden="1"/>
    <row r="310" s="1" customFormat="1" hidden="1"/>
    <row r="311" s="1" customFormat="1" hidden="1"/>
    <row r="312" s="1" customFormat="1" hidden="1"/>
    <row r="313" s="1" customFormat="1" hidden="1"/>
    <row r="314" s="1" customFormat="1" hidden="1"/>
    <row r="315" s="1" customFormat="1" hidden="1"/>
    <row r="316" s="1" customFormat="1" hidden="1"/>
    <row r="317" s="1" customFormat="1" hidden="1"/>
    <row r="318" s="1" customFormat="1" hidden="1"/>
    <row r="319" s="1" customFormat="1" hidden="1"/>
    <row r="320" s="1" customFormat="1" hidden="1"/>
    <row r="321" s="1" customFormat="1" hidden="1"/>
    <row r="322" s="1" customFormat="1" hidden="1"/>
    <row r="323" s="1" customFormat="1" hidden="1"/>
    <row r="324" s="1" customFormat="1" hidden="1"/>
    <row r="325" s="1" customFormat="1" hidden="1"/>
    <row r="326" s="1" customFormat="1" hidden="1"/>
    <row r="327" s="1" customFormat="1" hidden="1"/>
    <row r="328" s="1" customFormat="1" hidden="1"/>
    <row r="329" s="1" customFormat="1" hidden="1"/>
    <row r="330" s="1" customFormat="1" hidden="1"/>
    <row r="331" s="1" customFormat="1" hidden="1"/>
    <row r="332" s="1" customFormat="1" hidden="1"/>
    <row r="333" s="1" customFormat="1" hidden="1"/>
    <row r="334" s="1" customFormat="1" hidden="1"/>
    <row r="335" s="1" customFormat="1" hidden="1"/>
    <row r="336" s="1" customFormat="1" hidden="1"/>
    <row r="337" s="1" customFormat="1" hidden="1"/>
    <row r="338" s="1" customFormat="1" hidden="1"/>
    <row r="339" s="1" customFormat="1" hidden="1"/>
    <row r="340" s="1" customFormat="1" hidden="1"/>
    <row r="341" s="1" customFormat="1" hidden="1"/>
    <row r="342" s="1" customFormat="1" hidden="1"/>
    <row r="343" s="1" customFormat="1" hidden="1"/>
    <row r="344" s="1" customFormat="1" hidden="1"/>
    <row r="345" s="1" customFormat="1" hidden="1"/>
    <row r="346" s="1" customFormat="1" hidden="1"/>
    <row r="347" s="1" customFormat="1" hidden="1"/>
    <row r="348" s="1" customFormat="1" hidden="1"/>
    <row r="349" s="1" customFormat="1" hidden="1"/>
    <row r="350" s="1" customFormat="1" hidden="1"/>
    <row r="351" s="1" customFormat="1" hidden="1"/>
    <row r="352" s="1" customFormat="1" hidden="1"/>
    <row r="353" s="1" customFormat="1" hidden="1"/>
    <row r="354" s="1" customFormat="1" hidden="1"/>
    <row r="355" s="1" customFormat="1" hidden="1"/>
    <row r="356" s="1" customFormat="1" hidden="1"/>
    <row r="357" s="1" customFormat="1" hidden="1"/>
    <row r="358" s="1" customFormat="1" hidden="1"/>
    <row r="359" s="1" customFormat="1" hidden="1"/>
    <row r="360" s="1" customFormat="1" hidden="1"/>
    <row r="361" s="1" customFormat="1" hidden="1"/>
    <row r="362" s="1" customFormat="1" hidden="1"/>
    <row r="363" s="1" customFormat="1" hidden="1"/>
    <row r="364" s="1" customFormat="1" hidden="1"/>
    <row r="365" s="1" customFormat="1" hidden="1"/>
    <row r="366" s="1" customFormat="1" hidden="1"/>
    <row r="367" s="1" customFormat="1" hidden="1"/>
    <row r="368" s="1" customFormat="1" hidden="1"/>
    <row r="369" s="1" customFormat="1" hidden="1"/>
    <row r="370" s="1" customFormat="1" hidden="1"/>
    <row r="371" s="1" customFormat="1" hidden="1"/>
    <row r="372" s="1" customFormat="1" hidden="1"/>
    <row r="373" s="1" customFormat="1" hidden="1"/>
    <row r="374" s="1" customFormat="1" hidden="1"/>
    <row r="375" s="1" customFormat="1" hidden="1"/>
    <row r="376" s="1" customFormat="1" hidden="1"/>
    <row r="377" s="1" customFormat="1" hidden="1"/>
    <row r="378" s="1" customFormat="1" hidden="1"/>
    <row r="379" s="1" customFormat="1" hidden="1"/>
    <row r="380" s="1" customFormat="1" hidden="1"/>
    <row r="381" s="1" customFormat="1" hidden="1"/>
    <row r="382" s="1" customFormat="1" hidden="1"/>
    <row r="383" s="1" customFormat="1" hidden="1"/>
    <row r="384" s="1" customFormat="1" hidden="1"/>
    <row r="385" s="1" customFormat="1" hidden="1"/>
    <row r="386" s="1" customFormat="1" hidden="1"/>
    <row r="387" s="1" customFormat="1" hidden="1"/>
    <row r="388" s="1" customFormat="1" hidden="1"/>
    <row r="389" s="1" customFormat="1" hidden="1"/>
    <row r="390" s="1" customFormat="1" hidden="1"/>
    <row r="391" s="1" customFormat="1" hidden="1"/>
    <row r="392" s="1" customFormat="1" hidden="1"/>
    <row r="393" s="1" customFormat="1" hidden="1"/>
    <row r="394" s="1" customFormat="1" hidden="1"/>
    <row r="395" s="1" customFormat="1" hidden="1"/>
    <row r="396" s="1" customFormat="1" hidden="1"/>
    <row r="397" s="1" customFormat="1" hidden="1"/>
    <row r="398" s="1" customFormat="1" hidden="1"/>
    <row r="399" s="1" customFormat="1" hidden="1"/>
    <row r="400" s="1" customFormat="1" hidden="1"/>
    <row r="401" s="1" customFormat="1" hidden="1"/>
    <row r="402" s="1" customFormat="1" hidden="1"/>
    <row r="403" s="1" customFormat="1" hidden="1"/>
    <row r="404" s="1" customFormat="1" hidden="1"/>
    <row r="405" s="1" customFormat="1" hidden="1"/>
    <row r="406" s="1" customFormat="1" hidden="1"/>
    <row r="407" s="1" customFormat="1" hidden="1"/>
    <row r="408" s="1" customFormat="1" hidden="1"/>
    <row r="409" s="1" customFormat="1" hidden="1"/>
    <row r="410" s="1" customFormat="1" hidden="1"/>
    <row r="411" s="1" customFormat="1" hidden="1"/>
    <row r="412" s="1" customFormat="1" hidden="1"/>
    <row r="413" s="1" customFormat="1" hidden="1"/>
    <row r="414" s="1" customFormat="1" hidden="1"/>
    <row r="415" s="1" customFormat="1" hidden="1"/>
    <row r="416" s="1" customFormat="1" hidden="1"/>
    <row r="417" s="1" customFormat="1" hidden="1"/>
    <row r="418" s="1" customFormat="1" hidden="1"/>
    <row r="419" s="1" customFormat="1" hidden="1"/>
    <row r="420" s="1" customFormat="1" hidden="1"/>
    <row r="421" s="1" customFormat="1" hidden="1"/>
    <row r="422" s="1" customFormat="1" hidden="1"/>
    <row r="423" s="1" customFormat="1" hidden="1"/>
    <row r="424" s="1" customFormat="1" hidden="1"/>
    <row r="425" s="1" customFormat="1" hidden="1"/>
    <row r="426" s="1" customFormat="1" hidden="1"/>
    <row r="427" s="1" customFormat="1" hidden="1"/>
    <row r="428" s="1" customFormat="1" hidden="1"/>
    <row r="429" s="1" customFormat="1" hidden="1"/>
    <row r="430" s="1" customFormat="1" hidden="1"/>
    <row r="431" s="1" customFormat="1" hidden="1"/>
    <row r="432" s="1" customFormat="1" hidden="1"/>
    <row r="433" s="1" customFormat="1" hidden="1"/>
    <row r="434" s="1" customFormat="1" hidden="1"/>
    <row r="435" s="1" customFormat="1" hidden="1"/>
    <row r="436" s="1" customFormat="1" hidden="1"/>
    <row r="437" s="1" customFormat="1" hidden="1"/>
    <row r="438" s="1" customFormat="1" hidden="1"/>
    <row r="439" s="1" customFormat="1" hidden="1"/>
    <row r="440" s="1" customFormat="1" hidden="1"/>
    <row r="441" s="1" customFormat="1" hidden="1"/>
    <row r="442" s="1" customFormat="1" hidden="1"/>
    <row r="443" s="1" customFormat="1" hidden="1"/>
    <row r="444" s="1" customFormat="1" hidden="1"/>
    <row r="445" s="1" customFormat="1" hidden="1"/>
    <row r="446" s="1" customFormat="1" hidden="1"/>
    <row r="447" s="1" customFormat="1" hidden="1"/>
    <row r="448" s="1" customFormat="1" hidden="1"/>
    <row r="449" s="1" customFormat="1" hidden="1"/>
    <row r="450" s="1" customFormat="1" hidden="1"/>
    <row r="451" s="1" customFormat="1" hidden="1"/>
    <row r="452" s="1" customFormat="1" hidden="1"/>
    <row r="453" s="1" customFormat="1" hidden="1"/>
    <row r="454" s="1" customFormat="1" hidden="1"/>
    <row r="455" s="1" customFormat="1" hidden="1"/>
    <row r="456" s="1" customFormat="1" hidden="1"/>
    <row r="457" s="1" customFormat="1" hidden="1"/>
    <row r="458" s="1" customFormat="1" hidden="1"/>
    <row r="459" s="1" customFormat="1" hidden="1"/>
    <row r="460" s="1" customFormat="1" hidden="1"/>
    <row r="461" s="1" customFormat="1" hidden="1"/>
    <row r="462" s="1" customFormat="1" hidden="1"/>
    <row r="463" s="1" customFormat="1" hidden="1"/>
    <row r="464" s="1" customFormat="1" hidden="1"/>
    <row r="465" s="1" customFormat="1" hidden="1"/>
    <row r="466" s="1" customFormat="1" hidden="1"/>
    <row r="467" s="1" customFormat="1" hidden="1"/>
    <row r="468" s="1" customFormat="1" hidden="1"/>
    <row r="469" s="1" customFormat="1" hidden="1"/>
    <row r="470" s="1" customFormat="1" hidden="1"/>
    <row r="471" s="1" customFormat="1" hidden="1"/>
    <row r="472" s="1" customFormat="1" hidden="1"/>
    <row r="473" s="1" customFormat="1" hidden="1"/>
    <row r="474" s="1" customFormat="1" hidden="1"/>
    <row r="475" s="1" customFormat="1" hidden="1"/>
    <row r="476" s="1" customFormat="1" hidden="1"/>
    <row r="477" s="1" customFormat="1" hidden="1"/>
    <row r="478" s="1" customFormat="1" hidden="1"/>
    <row r="479" s="1" customFormat="1" hidden="1"/>
    <row r="480" s="1" customFormat="1" hidden="1"/>
    <row r="481" s="1" customFormat="1" hidden="1"/>
    <row r="482" s="1" customFormat="1" hidden="1"/>
    <row r="483" s="1" customFormat="1" hidden="1"/>
    <row r="484" s="1" customFormat="1" hidden="1"/>
    <row r="485" s="1" customFormat="1" hidden="1"/>
    <row r="486" s="1" customFormat="1" hidden="1"/>
    <row r="487" s="1" customFormat="1" hidden="1"/>
    <row r="488" s="1" customFormat="1" hidden="1"/>
    <row r="489" s="1" customFormat="1" hidden="1"/>
    <row r="490" s="1" customFormat="1" hidden="1"/>
    <row r="491" s="1" customFormat="1" hidden="1"/>
    <row r="492" s="1" customFormat="1" hidden="1"/>
    <row r="493" s="1" customFormat="1" hidden="1"/>
    <row r="494" s="1" customFormat="1" hidden="1"/>
    <row r="495" s="1" customFormat="1" hidden="1"/>
    <row r="496" s="1" customFormat="1" hidden="1"/>
    <row r="497" s="1" customFormat="1" hidden="1"/>
    <row r="498" s="1" customFormat="1" hidden="1"/>
    <row r="499" s="1" customFormat="1" hidden="1"/>
    <row r="500" s="1" customFormat="1" hidden="1"/>
    <row r="501" s="1" customFormat="1" hidden="1"/>
    <row r="502" s="1" customFormat="1" hidden="1"/>
    <row r="503" s="1" customFormat="1" hidden="1"/>
    <row r="504" s="1" customFormat="1" hidden="1"/>
    <row r="505" s="1" customFormat="1" hidden="1"/>
    <row r="506" s="1" customFormat="1" hidden="1"/>
    <row r="507" s="1" customFormat="1" hidden="1"/>
    <row r="508" s="1" customFormat="1" hidden="1"/>
    <row r="509" s="1" customFormat="1" hidden="1"/>
    <row r="510" s="1" customFormat="1" hidden="1"/>
    <row r="511" s="1" customFormat="1" hidden="1"/>
    <row r="512" s="1" customFormat="1" hidden="1"/>
    <row r="513" s="1" customFormat="1" hidden="1"/>
    <row r="514" s="1" customFormat="1" hidden="1"/>
    <row r="515" s="1" customFormat="1" hidden="1"/>
    <row r="516" s="1" customFormat="1" hidden="1"/>
    <row r="517" s="1" customFormat="1" hidden="1"/>
    <row r="518" s="1" customFormat="1" hidden="1"/>
    <row r="519" s="1" customFormat="1" hidden="1"/>
    <row r="520" s="1" customFormat="1" hidden="1"/>
    <row r="521" s="1" customFormat="1" hidden="1"/>
    <row r="522" s="1" customFormat="1" hidden="1"/>
    <row r="523" s="1" customFormat="1" hidden="1"/>
    <row r="524" s="1" customFormat="1" hidden="1"/>
    <row r="525" s="1" customFormat="1" hidden="1"/>
    <row r="526" s="1" customFormat="1" hidden="1"/>
    <row r="527" s="1" customFormat="1" hidden="1"/>
    <row r="528" s="1" customFormat="1" hidden="1"/>
    <row r="529" s="1" customFormat="1" hidden="1"/>
    <row r="530" s="1" customFormat="1" hidden="1"/>
    <row r="531" s="1" customFormat="1" hidden="1"/>
    <row r="532" s="1" customFormat="1" hidden="1"/>
    <row r="533" s="1" customFormat="1" hidden="1"/>
    <row r="534" s="1" customFormat="1" hidden="1"/>
    <row r="535" s="1" customFormat="1" hidden="1"/>
    <row r="536" s="1" customFormat="1" hidden="1"/>
    <row r="537" s="1" customFormat="1" hidden="1"/>
    <row r="538" s="1" customFormat="1" hidden="1"/>
    <row r="539" s="1" customFormat="1" hidden="1"/>
    <row r="540" s="1" customFormat="1" hidden="1"/>
    <row r="541" s="1" customFormat="1" hidden="1"/>
    <row r="542" s="1" customFormat="1" hidden="1"/>
    <row r="543" s="1" customFormat="1" hidden="1"/>
    <row r="544" s="1" customFormat="1" hidden="1"/>
    <row r="545" s="1" customFormat="1" hidden="1"/>
    <row r="546" s="1" customFormat="1" hidden="1"/>
    <row r="547" s="1" customFormat="1" hidden="1"/>
    <row r="548" s="1" customFormat="1" hidden="1"/>
    <row r="549" s="1" customFormat="1" hidden="1"/>
    <row r="550" s="1" customFormat="1" hidden="1"/>
    <row r="551" s="1" customFormat="1" hidden="1"/>
    <row r="552" s="1" customFormat="1" hidden="1"/>
    <row r="553" s="1" customFormat="1" hidden="1"/>
    <row r="554" s="1" customFormat="1" hidden="1"/>
    <row r="555" s="1" customFormat="1" hidden="1"/>
    <row r="556" s="1" customFormat="1" hidden="1"/>
    <row r="557" s="1" customFormat="1" hidden="1"/>
    <row r="558" s="1" customFormat="1" hidden="1"/>
    <row r="559" s="1" customFormat="1" hidden="1"/>
    <row r="560" s="1" customFormat="1" hidden="1"/>
    <row r="561" s="1" customFormat="1" hidden="1"/>
    <row r="562" s="1" customFormat="1" hidden="1"/>
    <row r="563" s="1" customFormat="1" hidden="1"/>
    <row r="564" s="1" customFormat="1" hidden="1"/>
    <row r="565" s="1" customFormat="1" hidden="1"/>
    <row r="566" s="1" customFormat="1" hidden="1"/>
    <row r="567" s="1" customFormat="1" hidden="1"/>
    <row r="568" s="1" customFormat="1" hidden="1"/>
    <row r="569" s="1" customFormat="1" hidden="1"/>
    <row r="570" s="1" customFormat="1" hidden="1"/>
    <row r="571" s="1" customFormat="1" hidden="1"/>
    <row r="572" s="1" customFormat="1" hidden="1"/>
    <row r="573" s="1" customFormat="1" hidden="1"/>
    <row r="574" s="1" customFormat="1" hidden="1"/>
    <row r="575" s="1" customFormat="1" hidden="1"/>
    <row r="576" s="1" customFormat="1" hidden="1"/>
    <row r="577" s="1" customFormat="1" hidden="1"/>
    <row r="578" s="1" customFormat="1" hidden="1"/>
    <row r="579" s="1" customFormat="1" hidden="1"/>
    <row r="580" s="1" customFormat="1" hidden="1"/>
    <row r="581" s="1" customFormat="1" hidden="1"/>
    <row r="582" s="1" customFormat="1" hidden="1"/>
    <row r="583" s="1" customFormat="1" hidden="1"/>
    <row r="584" s="1" customFormat="1" hidden="1"/>
    <row r="585" s="1" customFormat="1" hidden="1"/>
    <row r="586" s="1" customFormat="1" hidden="1"/>
    <row r="587" s="1" customFormat="1" hidden="1"/>
    <row r="588" s="1" customFormat="1" hidden="1"/>
    <row r="589" s="1" customFormat="1" hidden="1"/>
    <row r="590" s="1" customFormat="1" hidden="1"/>
    <row r="591" s="1" customFormat="1" hidden="1"/>
    <row r="592" s="1" customFormat="1" hidden="1"/>
    <row r="593" s="1" customFormat="1" hidden="1"/>
    <row r="594" s="1" customFormat="1" hidden="1"/>
    <row r="595" s="1" customFormat="1" hidden="1"/>
    <row r="596" s="1" customFormat="1" hidden="1"/>
    <row r="597" s="1" customFormat="1" hidden="1"/>
    <row r="598" s="1" customFormat="1" hidden="1"/>
    <row r="599" s="1" customFormat="1" hidden="1"/>
    <row r="600" s="1" customFormat="1" hidden="1"/>
    <row r="601" s="1" customFormat="1" hidden="1"/>
    <row r="602" s="1" customFormat="1" hidden="1"/>
    <row r="603" s="1" customFormat="1" hidden="1"/>
    <row r="604" s="1" customFormat="1" hidden="1"/>
    <row r="605" s="1" customFormat="1" hidden="1"/>
    <row r="606" s="1" customFormat="1" hidden="1"/>
    <row r="607" s="1" customFormat="1" hidden="1"/>
    <row r="608" s="1" customFormat="1" hidden="1"/>
    <row r="609" s="1" customFormat="1" hidden="1"/>
    <row r="610" s="1" customFormat="1" hidden="1"/>
    <row r="611" s="1" customFormat="1" hidden="1"/>
    <row r="612" s="1" customFormat="1" hidden="1"/>
    <row r="613" s="1" customFormat="1" hidden="1"/>
    <row r="614" s="1" customFormat="1" hidden="1"/>
    <row r="615" s="1" customFormat="1" hidden="1"/>
    <row r="616" s="1" customFormat="1" hidden="1"/>
    <row r="617" s="1" customFormat="1" hidden="1"/>
    <row r="618" s="1" customFormat="1" hidden="1"/>
    <row r="619" s="1" customFormat="1" hidden="1"/>
    <row r="620" s="1" customFormat="1" hidden="1"/>
    <row r="621" s="1" customFormat="1" hidden="1"/>
    <row r="622" s="1" customFormat="1" hidden="1"/>
    <row r="623" s="1" customFormat="1" hidden="1"/>
    <row r="624" s="1" customFormat="1" hidden="1"/>
    <row r="625" s="1" customFormat="1" hidden="1"/>
    <row r="626" s="1" customFormat="1" hidden="1"/>
    <row r="627" s="1" customFormat="1" hidden="1"/>
    <row r="628" s="1" customFormat="1" hidden="1"/>
    <row r="629" s="1" customFormat="1" hidden="1"/>
    <row r="630" s="1" customFormat="1" hidden="1"/>
    <row r="631" s="1" customFormat="1" hidden="1"/>
    <row r="632" s="1" customFormat="1" hidden="1"/>
    <row r="633" s="1" customFormat="1" hidden="1"/>
    <row r="634" s="1" customFormat="1" hidden="1"/>
    <row r="635" s="1" customFormat="1" hidden="1"/>
    <row r="636" s="1" customFormat="1" hidden="1"/>
    <row r="637" s="1" customFormat="1" hidden="1"/>
    <row r="638" s="1" customFormat="1" hidden="1"/>
    <row r="639" s="1" customFormat="1" hidden="1"/>
    <row r="640" s="1" customFormat="1" hidden="1"/>
    <row r="641" s="1" customFormat="1" hidden="1"/>
    <row r="642" s="1" customFormat="1" hidden="1"/>
    <row r="643" s="1" customFormat="1" hidden="1"/>
    <row r="644" s="1" customFormat="1" hidden="1"/>
    <row r="645" s="1" customFormat="1" hidden="1"/>
    <row r="646" s="1" customFormat="1" hidden="1"/>
    <row r="647" s="1" customFormat="1" hidden="1"/>
    <row r="648" s="1" customFormat="1" hidden="1"/>
    <row r="649" s="1" customFormat="1" hidden="1"/>
    <row r="650" s="1" customFormat="1" hidden="1"/>
    <row r="651" s="1" customFormat="1" hidden="1"/>
    <row r="652" s="1" customFormat="1" hidden="1"/>
    <row r="653" s="1" customFormat="1" hidden="1"/>
    <row r="654" s="1" customFormat="1" hidden="1"/>
    <row r="655" s="1" customFormat="1" hidden="1"/>
    <row r="656" s="1" customFormat="1" hidden="1"/>
    <row r="657" s="1" customFormat="1" hidden="1"/>
    <row r="658" s="1" customFormat="1" hidden="1"/>
    <row r="659" s="1" customFormat="1" hidden="1"/>
    <row r="660" s="1" customFormat="1" hidden="1"/>
    <row r="661" s="1" customFormat="1" hidden="1"/>
    <row r="662" s="1" customFormat="1" hidden="1"/>
    <row r="663" s="1" customFormat="1" hidden="1"/>
    <row r="664" s="1" customFormat="1" hidden="1"/>
    <row r="665" s="1" customFormat="1" hidden="1"/>
    <row r="666" s="1" customFormat="1" hidden="1"/>
    <row r="667" s="1" customFormat="1" hidden="1"/>
    <row r="668" s="1" customFormat="1" hidden="1"/>
    <row r="669" s="1" customFormat="1" hidden="1"/>
    <row r="670" s="1" customFormat="1" hidden="1"/>
    <row r="671" s="1" customFormat="1" hidden="1"/>
    <row r="672" s="1" customFormat="1" hidden="1"/>
    <row r="673" s="1" customFormat="1" hidden="1"/>
    <row r="674" s="1" customFormat="1" hidden="1"/>
    <row r="675" s="1" customFormat="1" hidden="1"/>
    <row r="676" s="1" customFormat="1" hidden="1"/>
    <row r="677" s="1" customFormat="1" hidden="1"/>
    <row r="678" s="1" customFormat="1" hidden="1"/>
    <row r="679" s="1" customFormat="1" hidden="1"/>
    <row r="680" s="1" customFormat="1" hidden="1"/>
    <row r="681" s="1" customFormat="1" hidden="1"/>
    <row r="682" s="1" customFormat="1" hidden="1"/>
    <row r="683" s="1" customFormat="1" hidden="1"/>
    <row r="684" s="1" customFormat="1" hidden="1"/>
    <row r="685" s="1" customFormat="1" hidden="1"/>
    <row r="686" s="1" customFormat="1" hidden="1"/>
    <row r="687" s="1" customFormat="1" hidden="1"/>
    <row r="688" s="1" customFormat="1" hidden="1"/>
    <row r="689" s="1" customFormat="1" hidden="1"/>
    <row r="690" s="1" customFormat="1" hidden="1"/>
    <row r="691" s="1" customFormat="1" hidden="1"/>
    <row r="692" s="1" customFormat="1" hidden="1"/>
    <row r="693" s="1" customFormat="1" hidden="1"/>
    <row r="694" s="1" customFormat="1" hidden="1"/>
    <row r="695" s="1" customFormat="1" hidden="1"/>
    <row r="696" s="1" customFormat="1" hidden="1"/>
    <row r="697" s="1" customFormat="1" hidden="1"/>
    <row r="698" s="1" customFormat="1" hidden="1"/>
    <row r="699" s="1" customFormat="1" hidden="1"/>
    <row r="700" s="1" customFormat="1" hidden="1"/>
    <row r="701" s="1" customFormat="1" hidden="1"/>
    <row r="702" s="1" customFormat="1" hidden="1"/>
    <row r="703" s="1" customFormat="1" hidden="1"/>
    <row r="704" s="1" customFormat="1" hidden="1"/>
    <row r="705" s="1" customFormat="1" hidden="1"/>
    <row r="706" s="1" customFormat="1" hidden="1"/>
    <row r="707" s="1" customFormat="1" hidden="1"/>
    <row r="708" s="1" customFormat="1" hidden="1"/>
    <row r="709" s="1" customFormat="1" hidden="1"/>
    <row r="710" s="1" customFormat="1" hidden="1"/>
    <row r="711" s="1" customFormat="1" hidden="1"/>
    <row r="712" s="1" customFormat="1" hidden="1"/>
    <row r="713" s="1" customFormat="1" hidden="1"/>
    <row r="714" s="1" customFormat="1" hidden="1"/>
    <row r="715" s="1" customFormat="1" hidden="1"/>
    <row r="716" s="1" customFormat="1" hidden="1"/>
    <row r="717" s="1" customFormat="1" hidden="1"/>
    <row r="718" s="1" customFormat="1" hidden="1"/>
    <row r="719" s="1" customFormat="1" hidden="1"/>
    <row r="720" s="1" customFormat="1" hidden="1"/>
    <row r="721" s="1" customFormat="1" hidden="1"/>
    <row r="722" s="1" customFormat="1" hidden="1"/>
    <row r="723" s="1" customFormat="1" hidden="1"/>
    <row r="724" s="1" customFormat="1" hidden="1"/>
    <row r="725" s="1" customFormat="1" hidden="1"/>
    <row r="726" s="1" customFormat="1" hidden="1"/>
    <row r="727" s="1" customFormat="1" hidden="1"/>
    <row r="728" s="1" customFormat="1" hidden="1"/>
    <row r="729" s="1" customFormat="1" hidden="1"/>
    <row r="730" s="1" customFormat="1" hidden="1"/>
    <row r="731" s="1" customFormat="1" hidden="1"/>
    <row r="732" s="1" customFormat="1" hidden="1"/>
    <row r="733" s="1" customFormat="1" hidden="1"/>
    <row r="734" s="1" customFormat="1" hidden="1"/>
    <row r="735" s="1" customFormat="1" hidden="1"/>
    <row r="736" s="1" customFormat="1" hidden="1"/>
    <row r="737" s="1" customFormat="1" hidden="1"/>
    <row r="738" s="1" customFormat="1" hidden="1"/>
    <row r="739" s="1" customFormat="1" hidden="1"/>
    <row r="740" s="1" customFormat="1" hidden="1"/>
    <row r="741" s="1" customFormat="1" hidden="1"/>
    <row r="742" s="1" customFormat="1" hidden="1"/>
    <row r="743" s="1" customFormat="1" hidden="1"/>
    <row r="744" s="1" customFormat="1" hidden="1"/>
    <row r="745" s="1" customFormat="1" hidden="1"/>
    <row r="746" s="1" customFormat="1" hidden="1"/>
    <row r="747" s="1" customFormat="1" hidden="1"/>
    <row r="748" s="1" customFormat="1" hidden="1"/>
    <row r="749" s="1" customFormat="1" hidden="1"/>
    <row r="750" s="1" customFormat="1" hidden="1"/>
    <row r="751" s="1" customFormat="1" hidden="1"/>
    <row r="752" s="1" customFormat="1" hidden="1"/>
    <row r="753" s="1" customFormat="1" hidden="1"/>
    <row r="754" s="1" customFormat="1" hidden="1"/>
    <row r="755" s="1" customFormat="1" hidden="1"/>
    <row r="756" s="1" customFormat="1" hidden="1"/>
    <row r="757" s="1" customFormat="1" hidden="1"/>
    <row r="758" s="1" customFormat="1" hidden="1"/>
    <row r="759" s="1" customFormat="1" hidden="1"/>
    <row r="760" s="1" customFormat="1" hidden="1"/>
    <row r="761" s="1" customFormat="1" hidden="1"/>
    <row r="762" s="1" customFormat="1" hidden="1"/>
    <row r="763" s="1" customFormat="1" hidden="1"/>
    <row r="764" s="1" customFormat="1" hidden="1"/>
    <row r="765" s="1" customFormat="1" hidden="1"/>
    <row r="766" s="1" customFormat="1" hidden="1"/>
    <row r="767" s="1" customFormat="1" hidden="1"/>
    <row r="768" s="1" customFormat="1" hidden="1"/>
    <row r="769" s="1" customFormat="1" hidden="1"/>
    <row r="770" s="1" customFormat="1" hidden="1"/>
    <row r="771" s="1" customFormat="1" hidden="1"/>
    <row r="772" s="1" customFormat="1" hidden="1"/>
    <row r="773" s="1" customFormat="1" hidden="1"/>
    <row r="774" s="1" customFormat="1" hidden="1"/>
    <row r="775" s="1" customFormat="1" hidden="1"/>
    <row r="776" s="1" customFormat="1" hidden="1"/>
    <row r="777" s="1" customFormat="1" hidden="1"/>
    <row r="778" s="1" customFormat="1" hidden="1"/>
    <row r="779" s="1" customFormat="1" hidden="1"/>
    <row r="780" s="1" customFormat="1" hidden="1"/>
    <row r="781" s="1" customFormat="1" hidden="1"/>
    <row r="782" s="1" customFormat="1" hidden="1"/>
    <row r="783" s="1" customFormat="1" hidden="1"/>
    <row r="784" s="1" customFormat="1" hidden="1"/>
    <row r="785" s="1" customFormat="1" hidden="1"/>
    <row r="786" s="1" customFormat="1" hidden="1"/>
    <row r="787" s="1" customFormat="1" hidden="1"/>
    <row r="788" s="1" customFormat="1" hidden="1"/>
    <row r="789" s="1" customFormat="1" hidden="1"/>
    <row r="790" s="1" customFormat="1" hidden="1"/>
    <row r="791" s="1" customFormat="1" hidden="1"/>
    <row r="792" s="1" customFormat="1" hidden="1"/>
    <row r="793" s="1" customFormat="1" hidden="1"/>
    <row r="794" s="1" customFormat="1" hidden="1"/>
    <row r="795" s="1" customFormat="1" hidden="1"/>
    <row r="796" s="1" customFormat="1" hidden="1"/>
    <row r="797" s="1" customFormat="1" hidden="1"/>
    <row r="798" s="1" customFormat="1" hidden="1"/>
    <row r="799" s="1" customFormat="1" hidden="1"/>
    <row r="800" s="1" customFormat="1" hidden="1"/>
    <row r="801" s="1" customFormat="1" hidden="1"/>
    <row r="802" s="1" customFormat="1" hidden="1"/>
    <row r="803" s="1" customFormat="1" hidden="1"/>
    <row r="804" s="1" customFormat="1" hidden="1"/>
    <row r="805" s="1" customFormat="1" hidden="1"/>
    <row r="806" s="1" customFormat="1" hidden="1"/>
    <row r="807" s="1" customFormat="1" hidden="1"/>
    <row r="808" s="1" customFormat="1" hidden="1"/>
    <row r="809" s="1" customFormat="1" hidden="1"/>
    <row r="810" s="1" customFormat="1" hidden="1"/>
    <row r="811" s="1" customFormat="1" hidden="1"/>
    <row r="812" s="1" customFormat="1" hidden="1"/>
    <row r="813" s="1" customFormat="1" hidden="1"/>
    <row r="814" s="1" customFormat="1" hidden="1"/>
    <row r="815" s="1" customFormat="1" hidden="1"/>
    <row r="816" s="1" customFormat="1" hidden="1"/>
    <row r="817" s="1" customFormat="1" hidden="1"/>
    <row r="818" s="1" customFormat="1" hidden="1"/>
    <row r="819" s="1" customFormat="1" hidden="1"/>
    <row r="820" s="1" customFormat="1" hidden="1"/>
    <row r="821" s="1" customFormat="1" hidden="1"/>
    <row r="822" s="1" customFormat="1" hidden="1"/>
    <row r="823" s="1" customFormat="1" hidden="1"/>
    <row r="824" s="1" customFormat="1" hidden="1"/>
    <row r="825" s="1" customFormat="1" hidden="1"/>
    <row r="826" s="1" customFormat="1" hidden="1"/>
    <row r="827" s="1" customFormat="1" hidden="1"/>
    <row r="828" s="1" customFormat="1" hidden="1"/>
    <row r="829" s="1" customFormat="1" hidden="1"/>
    <row r="830" s="1" customFormat="1" hidden="1"/>
    <row r="831" s="1" customFormat="1" hidden="1"/>
    <row r="832" s="1" customFormat="1" hidden="1"/>
    <row r="833" s="1" customFormat="1" hidden="1"/>
    <row r="834" s="1" customFormat="1" hidden="1"/>
    <row r="835" s="1" customFormat="1" hidden="1"/>
    <row r="836" s="1" customFormat="1" hidden="1"/>
    <row r="837" s="1" customFormat="1" hidden="1"/>
    <row r="838" s="1" customFormat="1" hidden="1"/>
    <row r="839" s="1" customFormat="1" hidden="1"/>
    <row r="840" s="1" customFormat="1" hidden="1"/>
    <row r="841" s="1" customFormat="1" hidden="1"/>
    <row r="842" s="1" customFormat="1" hidden="1"/>
    <row r="843" s="1" customFormat="1" hidden="1"/>
    <row r="844" s="1" customFormat="1" hidden="1"/>
    <row r="845" s="1" customFormat="1" hidden="1"/>
    <row r="846" s="1" customFormat="1" hidden="1"/>
    <row r="847" s="1" customFormat="1" hidden="1"/>
    <row r="848" s="1" customFormat="1" hidden="1"/>
    <row r="849" s="1" customFormat="1" hidden="1"/>
    <row r="850" s="1" customFormat="1" hidden="1"/>
    <row r="851" s="1" customFormat="1" hidden="1"/>
    <row r="852" s="1" customFormat="1" hidden="1"/>
    <row r="853" s="1" customFormat="1" hidden="1"/>
    <row r="854" s="1" customFormat="1" hidden="1"/>
    <row r="855" s="1" customFormat="1" hidden="1"/>
    <row r="856" s="1" customFormat="1" hidden="1"/>
    <row r="857" s="1" customFormat="1" hidden="1"/>
    <row r="858" s="1" customFormat="1" hidden="1"/>
    <row r="859" s="1" customFormat="1" hidden="1"/>
    <row r="860" s="1" customFormat="1" hidden="1"/>
    <row r="861" s="1" customFormat="1" hidden="1"/>
    <row r="862" s="1" customFormat="1" hidden="1"/>
    <row r="863" s="1" customFormat="1" hidden="1"/>
    <row r="864" s="1" customFormat="1" hidden="1"/>
    <row r="865" s="1" customFormat="1" hidden="1"/>
    <row r="866" s="1" customFormat="1" hidden="1"/>
    <row r="867" s="1" customFormat="1" hidden="1"/>
    <row r="868" s="1" customFormat="1" hidden="1"/>
    <row r="869" s="1" customFormat="1" hidden="1"/>
    <row r="870" s="1" customFormat="1" hidden="1"/>
    <row r="871" s="1" customFormat="1" hidden="1"/>
    <row r="872" s="1" customFormat="1" hidden="1"/>
    <row r="873" s="1" customFormat="1" hidden="1"/>
    <row r="874" s="1" customFormat="1" hidden="1"/>
    <row r="875" s="1" customFormat="1" hidden="1"/>
    <row r="876" s="1" customFormat="1" hidden="1"/>
    <row r="877" s="1" customFormat="1" hidden="1"/>
    <row r="878" s="1" customFormat="1" hidden="1"/>
    <row r="879" s="1" customFormat="1" hidden="1"/>
    <row r="880" s="1" customFormat="1" hidden="1"/>
    <row r="881" s="1" customFormat="1" hidden="1"/>
    <row r="882" s="1" customFormat="1" hidden="1"/>
    <row r="883" s="1" customFormat="1" hidden="1"/>
    <row r="884" s="1" customFormat="1" hidden="1"/>
    <row r="885" s="1" customFormat="1" hidden="1"/>
    <row r="886" s="1" customFormat="1" hidden="1"/>
    <row r="887" s="1" customFormat="1" hidden="1"/>
    <row r="888" s="1" customFormat="1" hidden="1"/>
    <row r="889" s="1" customFormat="1" hidden="1"/>
    <row r="890" s="1" customFormat="1" hidden="1"/>
    <row r="891" s="1" customFormat="1" hidden="1"/>
    <row r="892" s="1" customFormat="1" hidden="1"/>
    <row r="893" s="1" customFormat="1" hidden="1"/>
    <row r="894" s="1" customFormat="1" hidden="1"/>
    <row r="895" s="1" customFormat="1" hidden="1"/>
    <row r="896" s="1" customFormat="1" hidden="1"/>
    <row r="897" s="1" customFormat="1" hidden="1"/>
    <row r="898" s="1" customFormat="1" hidden="1"/>
    <row r="899" s="1" customFormat="1" hidden="1"/>
    <row r="900" s="1" customFormat="1" hidden="1"/>
    <row r="901" s="1" customFormat="1" hidden="1"/>
    <row r="902" s="1" customFormat="1" hidden="1"/>
    <row r="903" s="1" customFormat="1" hidden="1"/>
    <row r="904" s="1" customFormat="1" hidden="1"/>
    <row r="905" s="1" customFormat="1" hidden="1"/>
    <row r="906" s="1" customFormat="1" hidden="1"/>
    <row r="907" s="1" customFormat="1" hidden="1"/>
    <row r="908" s="1" customFormat="1" hidden="1"/>
    <row r="909" s="1" customFormat="1" hidden="1"/>
    <row r="910" s="1" customFormat="1" hidden="1"/>
    <row r="911" s="1" customFormat="1" hidden="1"/>
    <row r="912" s="1" customFormat="1" hidden="1"/>
    <row r="913" s="1" customFormat="1" hidden="1"/>
    <row r="914" s="1" customFormat="1" hidden="1"/>
    <row r="915" s="1" customFormat="1" hidden="1"/>
    <row r="916" s="1" customFormat="1" hidden="1"/>
    <row r="917" s="1" customFormat="1" hidden="1"/>
    <row r="918" s="1" customFormat="1" hidden="1"/>
    <row r="919" s="1" customFormat="1" hidden="1"/>
    <row r="920" s="1" customFormat="1" hidden="1"/>
    <row r="921" s="1" customFormat="1" hidden="1"/>
    <row r="922" s="1" customFormat="1" hidden="1"/>
    <row r="923" s="1" customFormat="1" hidden="1"/>
    <row r="924" s="1" customFormat="1" hidden="1"/>
    <row r="925" s="1" customFormat="1" hidden="1"/>
    <row r="926" s="1" customFormat="1" hidden="1"/>
    <row r="927" s="1" customFormat="1" hidden="1"/>
    <row r="928" s="1" customFormat="1" hidden="1"/>
    <row r="929" s="1" customFormat="1" hidden="1"/>
    <row r="930" s="1" customFormat="1" hidden="1"/>
    <row r="931" s="1" customFormat="1" hidden="1"/>
    <row r="932" s="1" customFormat="1" hidden="1"/>
    <row r="933" s="1" customFormat="1" hidden="1"/>
    <row r="934" s="1" customFormat="1" hidden="1"/>
    <row r="935" s="1" customFormat="1" hidden="1"/>
    <row r="936" s="1" customFormat="1" hidden="1"/>
    <row r="937" s="1" customFormat="1" hidden="1"/>
    <row r="938" s="1" customFormat="1" hidden="1"/>
    <row r="939" s="1" customFormat="1" hidden="1"/>
    <row r="940" s="1" customFormat="1" hidden="1"/>
    <row r="941" s="1" customFormat="1" hidden="1"/>
    <row r="942" s="1" customFormat="1" hidden="1"/>
    <row r="943" s="1" customFormat="1" hidden="1"/>
    <row r="944" s="1" customFormat="1" hidden="1"/>
    <row r="945" s="1" customFormat="1" hidden="1"/>
    <row r="946" s="1" customFormat="1" hidden="1"/>
    <row r="947" s="1" customFormat="1" hidden="1"/>
    <row r="948" s="1" customFormat="1" hidden="1"/>
    <row r="949" s="1" customFormat="1" hidden="1"/>
    <row r="950" s="1" customFormat="1" hidden="1"/>
    <row r="951" s="1" customFormat="1" hidden="1"/>
    <row r="952" s="1" customFormat="1" hidden="1"/>
    <row r="953" s="1" customFormat="1" hidden="1"/>
    <row r="954" s="1" customFormat="1" hidden="1"/>
    <row r="955" s="1" customFormat="1" hidden="1"/>
    <row r="956" s="1" customFormat="1" hidden="1"/>
    <row r="957" s="1" customFormat="1" hidden="1"/>
    <row r="958" s="1" customFormat="1" hidden="1"/>
    <row r="959" s="1" customFormat="1" hidden="1"/>
    <row r="960" s="1" customFormat="1" hidden="1"/>
    <row r="961" s="1" customFormat="1" hidden="1"/>
    <row r="962" s="1" customFormat="1" hidden="1"/>
    <row r="963" s="1" customFormat="1" hidden="1"/>
    <row r="964" s="1" customFormat="1" hidden="1"/>
    <row r="965" s="1" customFormat="1" hidden="1"/>
    <row r="966" s="1" customFormat="1" hidden="1"/>
    <row r="967" s="1" customFormat="1" hidden="1"/>
    <row r="968" s="1" customFormat="1" hidden="1"/>
    <row r="969" s="1" customFormat="1" hidden="1"/>
    <row r="970" s="1" customFormat="1" hidden="1"/>
    <row r="971" s="1" customFormat="1" hidden="1"/>
    <row r="972" s="1" customFormat="1" hidden="1"/>
    <row r="973" s="1" customFormat="1" hidden="1"/>
    <row r="974" s="1" customFormat="1" hidden="1"/>
    <row r="975" s="1" customFormat="1" hidden="1"/>
    <row r="976" s="1" customFormat="1" hidden="1"/>
    <row r="977" s="1" customFormat="1" hidden="1"/>
    <row r="978" s="1" customFormat="1" hidden="1"/>
    <row r="979" s="1" customFormat="1" hidden="1"/>
    <row r="980" s="1" customFormat="1" hidden="1"/>
    <row r="981" s="1" customFormat="1" hidden="1"/>
    <row r="982" s="1" customFormat="1" hidden="1"/>
    <row r="983" s="1" customFormat="1" hidden="1"/>
    <row r="984" s="1" customFormat="1" hidden="1"/>
    <row r="985" s="1" customFormat="1" hidden="1"/>
    <row r="986" s="1" customFormat="1" hidden="1"/>
    <row r="987" s="1" customFormat="1" hidden="1"/>
    <row r="988" s="1" customFormat="1" hidden="1"/>
    <row r="989" s="1" customFormat="1" hidden="1"/>
    <row r="990" s="1" customFormat="1" hidden="1"/>
    <row r="991" s="1" customFormat="1" hidden="1"/>
    <row r="992" s="1" customFormat="1" hidden="1"/>
    <row r="993" s="1" customFormat="1" hidden="1"/>
    <row r="994" s="1" customFormat="1" hidden="1"/>
    <row r="995" s="1" customFormat="1" hidden="1"/>
    <row r="996" s="1" customFormat="1" hidden="1"/>
    <row r="997" s="1" customFormat="1" hidden="1"/>
    <row r="998" s="1" customFormat="1" hidden="1"/>
    <row r="999" s="1" customFormat="1" hidden="1"/>
    <row r="1000" s="1" customFormat="1" hidden="1"/>
    <row r="1001" s="1" customFormat="1" hidden="1"/>
    <row r="1002" s="1" customFormat="1" hidden="1"/>
    <row r="1003" s="1" customFormat="1" hidden="1"/>
    <row r="1004" s="1" customFormat="1" hidden="1"/>
    <row r="1005" s="1" customFormat="1" hidden="1"/>
    <row r="1006" s="1" customFormat="1" hidden="1"/>
    <row r="1007" s="1" customFormat="1" hidden="1"/>
    <row r="1008" s="1" customFormat="1" hidden="1"/>
    <row r="1009" s="1" customFormat="1" hidden="1"/>
    <row r="1010" s="1" customFormat="1" hidden="1"/>
    <row r="1011" s="1" customFormat="1" hidden="1"/>
    <row r="1012" s="1" customFormat="1" hidden="1"/>
    <row r="1013" s="1" customFormat="1" hidden="1"/>
    <row r="1014" s="1" customFormat="1" hidden="1"/>
    <row r="1015" s="1" customFormat="1" hidden="1"/>
    <row r="1016" s="1" customFormat="1" hidden="1"/>
    <row r="1017" s="1" customFormat="1" hidden="1"/>
    <row r="1018" s="1" customFormat="1" hidden="1"/>
    <row r="1019" s="1" customFormat="1" hidden="1"/>
    <row r="1020" s="1" customFormat="1" hidden="1"/>
    <row r="1021" s="1" customFormat="1" hidden="1"/>
    <row r="1022" s="1" customFormat="1" hidden="1"/>
    <row r="1023" s="1" customFormat="1" hidden="1"/>
    <row r="1024" s="1" customFormat="1" hidden="1"/>
    <row r="1025" s="1" customFormat="1" hidden="1"/>
    <row r="1026" s="1" customFormat="1" hidden="1"/>
    <row r="1027" s="1" customFormat="1" hidden="1"/>
    <row r="1028" s="1" customFormat="1" hidden="1"/>
    <row r="1029" s="1" customFormat="1" hidden="1"/>
    <row r="1030" s="1" customFormat="1" hidden="1"/>
    <row r="1031" s="1" customFormat="1" hidden="1"/>
    <row r="1032" s="1" customFormat="1" hidden="1"/>
    <row r="1033" s="1" customFormat="1" hidden="1"/>
    <row r="1034" s="1" customFormat="1" hidden="1"/>
    <row r="1035" s="1" customFormat="1" hidden="1"/>
    <row r="1036" s="1" customFormat="1" hidden="1"/>
    <row r="1037" s="1" customFormat="1" hidden="1"/>
    <row r="1038" s="1" customFormat="1" hidden="1"/>
    <row r="1039" s="1" customFormat="1" hidden="1"/>
    <row r="1040" s="1" customFormat="1" hidden="1"/>
    <row r="1041" s="1" customFormat="1" hidden="1"/>
    <row r="1042" s="1" customFormat="1" hidden="1"/>
    <row r="1043" s="1" customFormat="1" hidden="1"/>
    <row r="1044" s="1" customFormat="1" hidden="1"/>
    <row r="1045" s="1" customFormat="1" hidden="1"/>
    <row r="1046" s="1" customFormat="1" hidden="1"/>
    <row r="1047" s="1" customFormat="1" hidden="1"/>
    <row r="1048" s="1" customFormat="1" hidden="1"/>
    <row r="1049" s="1" customFormat="1" hidden="1"/>
    <row r="1050" s="1" customFormat="1" hidden="1"/>
    <row r="1051" s="1" customFormat="1" hidden="1"/>
    <row r="1052" s="1" customFormat="1" hidden="1"/>
    <row r="1053" s="1" customFormat="1" hidden="1"/>
    <row r="1054" s="1" customFormat="1" hidden="1"/>
    <row r="1055" s="1" customFormat="1" hidden="1"/>
    <row r="1056" s="1" customFormat="1" hidden="1"/>
    <row r="1057" s="1" customFormat="1" hidden="1"/>
    <row r="1058" s="1" customFormat="1" hidden="1"/>
    <row r="1059" s="1" customFormat="1" hidden="1"/>
    <row r="1060" s="1" customFormat="1" hidden="1"/>
    <row r="1061" s="1" customFormat="1" hidden="1"/>
    <row r="1062" s="1" customFormat="1" hidden="1"/>
    <row r="1063" s="1" customFormat="1" hidden="1"/>
    <row r="1064" s="1" customFormat="1" hidden="1"/>
    <row r="1065" s="1" customFormat="1" hidden="1"/>
    <row r="1066" s="1" customFormat="1" hidden="1"/>
    <row r="1067" s="1" customFormat="1" hidden="1"/>
    <row r="1068" s="1" customFormat="1" hidden="1"/>
    <row r="1069" s="1" customFormat="1" hidden="1"/>
    <row r="1070" s="1" customFormat="1" hidden="1"/>
    <row r="1071" s="1" customFormat="1" hidden="1"/>
    <row r="1072" s="1" customFormat="1" hidden="1"/>
    <row r="1073" s="1" customFormat="1" hidden="1"/>
    <row r="1074" s="1" customFormat="1" hidden="1"/>
    <row r="1075" s="1" customFormat="1" hidden="1"/>
    <row r="1076" s="1" customFormat="1" hidden="1"/>
    <row r="1077" s="1" customFormat="1" hidden="1"/>
    <row r="1078" s="1" customFormat="1" hidden="1"/>
    <row r="1079" s="1" customFormat="1" hidden="1"/>
    <row r="1080" s="1" customFormat="1" hidden="1"/>
    <row r="1081" s="1" customFormat="1" hidden="1"/>
    <row r="1082" s="1" customFormat="1" hidden="1"/>
    <row r="1083" s="1" customFormat="1" hidden="1"/>
    <row r="1084" s="1" customFormat="1" hidden="1"/>
    <row r="1085" s="1" customFormat="1" hidden="1"/>
    <row r="1086" s="1" customFormat="1" hidden="1"/>
    <row r="1087" s="1" customFormat="1" hidden="1"/>
    <row r="1088" s="1" customFormat="1" hidden="1"/>
    <row r="1089" s="1" customFormat="1" hidden="1"/>
    <row r="1090" s="1" customFormat="1" hidden="1"/>
    <row r="1091" s="1" customFormat="1" hidden="1"/>
    <row r="1092" s="1" customFormat="1" hidden="1"/>
    <row r="1093" s="1" customFormat="1" hidden="1"/>
    <row r="1094" s="1" customFormat="1" hidden="1"/>
    <row r="1095" s="1" customFormat="1" hidden="1"/>
    <row r="1096" s="1" customFormat="1" hidden="1"/>
    <row r="1097" s="1" customFormat="1" hidden="1"/>
    <row r="1098" s="1" customFormat="1" hidden="1"/>
    <row r="1099" s="1" customFormat="1" hidden="1"/>
    <row r="1100" s="1" customFormat="1" hidden="1"/>
    <row r="1101" s="1" customFormat="1" hidden="1"/>
    <row r="1102" s="1" customFormat="1" hidden="1"/>
    <row r="1103" s="1" customFormat="1" hidden="1"/>
    <row r="1104" s="1" customFormat="1" hidden="1"/>
    <row r="1105" s="1" customFormat="1" hidden="1"/>
    <row r="1106" s="1" customFormat="1" hidden="1"/>
    <row r="1107" s="1" customFormat="1" hidden="1"/>
    <row r="1108" s="1" customFormat="1" hidden="1"/>
    <row r="1109" s="1" customFormat="1" hidden="1"/>
    <row r="1110" s="1" customFormat="1" hidden="1"/>
    <row r="1111" s="1" customFormat="1" hidden="1"/>
    <row r="1112" s="1" customFormat="1" hidden="1"/>
    <row r="1113" s="1" customFormat="1" hidden="1"/>
    <row r="1114" s="1" customFormat="1" hidden="1"/>
    <row r="1115" s="1" customFormat="1" hidden="1"/>
    <row r="1116" s="1" customFormat="1" hidden="1"/>
    <row r="1117" s="1" customFormat="1" hidden="1"/>
    <row r="1118" s="1" customFormat="1" hidden="1"/>
    <row r="1119" s="1" customFormat="1" hidden="1"/>
    <row r="1120" s="1" customFormat="1" hidden="1"/>
    <row r="1121" s="1" customFormat="1" hidden="1"/>
    <row r="1122" s="1" customFormat="1" hidden="1"/>
    <row r="1123" s="1" customFormat="1" hidden="1"/>
    <row r="1124" s="1" customFormat="1" hidden="1"/>
    <row r="1125" s="1" customFormat="1" hidden="1"/>
    <row r="1126" s="1" customFormat="1" hidden="1"/>
    <row r="1127" s="1" customFormat="1" hidden="1"/>
    <row r="1128" s="1" customFormat="1" hidden="1"/>
    <row r="1129" s="1" customFormat="1" hidden="1"/>
    <row r="1130" s="1" customFormat="1" hidden="1"/>
    <row r="1131" s="1" customFormat="1" hidden="1"/>
    <row r="1132" s="1" customFormat="1" hidden="1"/>
    <row r="1133" s="1" customFormat="1" hidden="1"/>
    <row r="1134" s="1" customFormat="1" hidden="1"/>
    <row r="1135" s="1" customFormat="1" hidden="1"/>
    <row r="1136" s="1" customFormat="1" hidden="1"/>
    <row r="1137" s="1" customFormat="1" hidden="1"/>
    <row r="1138" s="1" customFormat="1" hidden="1"/>
    <row r="1139" s="1" customFormat="1" hidden="1"/>
    <row r="1140" s="1" customFormat="1" hidden="1"/>
    <row r="1141" s="1" customFormat="1" hidden="1"/>
    <row r="1142" s="1" customFormat="1" hidden="1"/>
    <row r="1143" s="1" customFormat="1" hidden="1"/>
    <row r="1144" s="1" customFormat="1" hidden="1"/>
    <row r="1145" s="1" customFormat="1" hidden="1"/>
    <row r="1146" s="1" customFormat="1" hidden="1"/>
    <row r="1147" s="1" customFormat="1" hidden="1"/>
    <row r="1148" s="1" customFormat="1" hidden="1"/>
    <row r="1149" s="1" customFormat="1" hidden="1"/>
    <row r="1150" s="1" customFormat="1" hidden="1"/>
    <row r="1151" s="1" customFormat="1" hidden="1"/>
    <row r="1152" s="1" customFormat="1" hidden="1"/>
    <row r="1153" s="1" customFormat="1" hidden="1"/>
    <row r="1154" s="1" customFormat="1" hidden="1"/>
    <row r="1155" s="1" customFormat="1" hidden="1"/>
    <row r="1156" s="1" customFormat="1" hidden="1"/>
    <row r="1157" s="1" customFormat="1" hidden="1"/>
    <row r="1158" s="1" customFormat="1" hidden="1"/>
    <row r="1159" s="1" customFormat="1" hidden="1"/>
    <row r="1160" s="1" customFormat="1" hidden="1"/>
    <row r="1161" s="1" customFormat="1" hidden="1"/>
    <row r="1162" s="1" customFormat="1" hidden="1"/>
    <row r="1163" s="1" customFormat="1" hidden="1"/>
    <row r="1164" s="1" customFormat="1" hidden="1"/>
    <row r="1165" s="1" customFormat="1" hidden="1"/>
    <row r="1166" s="1" customFormat="1" hidden="1"/>
    <row r="1167" s="1" customFormat="1" hidden="1"/>
    <row r="1168" s="1" customFormat="1" hidden="1"/>
    <row r="1169" s="1" customFormat="1" hidden="1"/>
    <row r="1170" s="1" customFormat="1" hidden="1"/>
    <row r="1171" s="1" customFormat="1" hidden="1"/>
    <row r="1172" s="1" customFormat="1" hidden="1"/>
    <row r="1173" s="1" customFormat="1" hidden="1"/>
    <row r="1174" s="1" customFormat="1" hidden="1"/>
    <row r="1175" s="1" customFormat="1" hidden="1"/>
    <row r="1176" s="1" customFormat="1" hidden="1"/>
    <row r="1177" s="1" customFormat="1" hidden="1"/>
    <row r="1178" s="1" customFormat="1" hidden="1"/>
    <row r="1179" s="1" customFormat="1" hidden="1"/>
    <row r="1180" s="1" customFormat="1" hidden="1"/>
    <row r="1181" s="1" customFormat="1" hidden="1"/>
    <row r="1182" s="1" customFormat="1" hidden="1"/>
    <row r="1183" s="1" customFormat="1" hidden="1"/>
    <row r="1184" s="1" customFormat="1" hidden="1"/>
    <row r="1185" s="1" customFormat="1" hidden="1"/>
    <row r="1186" s="1" customFormat="1" hidden="1"/>
    <row r="1187" s="1" customFormat="1" hidden="1"/>
    <row r="1188" s="1" customFormat="1" hidden="1"/>
    <row r="1189" s="1" customFormat="1" hidden="1"/>
    <row r="1190" s="1" customFormat="1" hidden="1"/>
    <row r="1191" s="1" customFormat="1" hidden="1"/>
    <row r="1192" s="1" customFormat="1" hidden="1"/>
    <row r="1193" s="1" customFormat="1" hidden="1"/>
    <row r="1194" s="1" customFormat="1" hidden="1"/>
    <row r="1195" s="1" customFormat="1" hidden="1"/>
    <row r="1196" s="1" customFormat="1" hidden="1"/>
    <row r="1197" s="1" customFormat="1" hidden="1"/>
    <row r="1198" s="1" customFormat="1" hidden="1"/>
    <row r="1199" s="1" customFormat="1" hidden="1"/>
    <row r="1200" s="1" customFormat="1" hidden="1"/>
    <row r="1201" s="1" customFormat="1" hidden="1"/>
    <row r="1202" s="1" customFormat="1" hidden="1"/>
    <row r="1203" s="1" customFormat="1" hidden="1"/>
    <row r="1204" s="1" customFormat="1" hidden="1"/>
    <row r="1205" s="1" customFormat="1" hidden="1"/>
    <row r="1206" s="1" customFormat="1" hidden="1"/>
    <row r="1207" s="1" customFormat="1" hidden="1"/>
    <row r="1208" s="1" customFormat="1" hidden="1"/>
    <row r="1209" s="1" customFormat="1" hidden="1"/>
    <row r="1210" s="1" customFormat="1" hidden="1"/>
    <row r="1211" s="1" customFormat="1" hidden="1"/>
    <row r="1212" s="1" customFormat="1" hidden="1"/>
    <row r="1213" s="1" customFormat="1" hidden="1"/>
    <row r="1214" s="1" customFormat="1" hidden="1"/>
    <row r="1215" s="1" customFormat="1" hidden="1"/>
    <row r="1216" s="1" customFormat="1" hidden="1"/>
    <row r="1217" s="1" customFormat="1" hidden="1"/>
    <row r="1218" s="1" customFormat="1" hidden="1"/>
    <row r="1219" s="1" customFormat="1" hidden="1"/>
    <row r="1220" s="1" customFormat="1" hidden="1"/>
    <row r="1221" s="1" customFormat="1" hidden="1"/>
    <row r="1222" s="1" customFormat="1" hidden="1"/>
    <row r="1223" s="1" customFormat="1" hidden="1"/>
    <row r="1224" s="1" customFormat="1" hidden="1"/>
    <row r="1225" s="1" customFormat="1" hidden="1"/>
    <row r="1226" s="1" customFormat="1" hidden="1"/>
    <row r="1227" s="1" customFormat="1" hidden="1"/>
    <row r="1228" s="1" customFormat="1" hidden="1"/>
    <row r="1229" s="1" customFormat="1" hidden="1"/>
    <row r="1230" s="1" customFormat="1" hidden="1"/>
    <row r="1231" s="1" customFormat="1" hidden="1"/>
    <row r="1232" s="1" customFormat="1" hidden="1"/>
    <row r="1233" s="1" customFormat="1" hidden="1"/>
    <row r="1234" s="1" customFormat="1" hidden="1"/>
    <row r="1235" s="1" customFormat="1" hidden="1"/>
    <row r="1236" s="1" customFormat="1" hidden="1"/>
    <row r="1237" s="1" customFormat="1" hidden="1"/>
    <row r="1238" s="1" customFormat="1" hidden="1"/>
    <row r="1239" s="1" customFormat="1" hidden="1"/>
    <row r="1240" s="1" customFormat="1" hidden="1"/>
    <row r="1241" s="1" customFormat="1" hidden="1"/>
    <row r="1242" s="1" customFormat="1" hidden="1"/>
    <row r="1243" s="1" customFormat="1" hidden="1"/>
    <row r="1244" s="1" customFormat="1" hidden="1"/>
    <row r="1245" s="1" customFormat="1" hidden="1"/>
    <row r="1246" s="1" customFormat="1" hidden="1"/>
    <row r="1247" s="1" customFormat="1" hidden="1"/>
    <row r="1248" s="1" customFormat="1" hidden="1"/>
    <row r="1249" s="1" customFormat="1" hidden="1"/>
    <row r="1250" s="1" customFormat="1" hidden="1"/>
    <row r="1251" s="1" customFormat="1" hidden="1"/>
    <row r="1252" s="1" customFormat="1" hidden="1"/>
    <row r="1253" s="1" customFormat="1" hidden="1"/>
    <row r="1254" s="1" customFormat="1" hidden="1"/>
    <row r="1255" s="1" customFormat="1" hidden="1"/>
    <row r="1256" s="1" customFormat="1" hidden="1"/>
    <row r="1257" s="1" customFormat="1" hidden="1"/>
    <row r="1258" s="1" customFormat="1" hidden="1"/>
    <row r="1259" s="1" customFormat="1" hidden="1"/>
    <row r="1260" s="1" customFormat="1" hidden="1"/>
    <row r="1261" s="1" customFormat="1" hidden="1"/>
    <row r="1262" s="1" customFormat="1" hidden="1"/>
    <row r="1263" s="1" customFormat="1" hidden="1"/>
    <row r="1264" s="1" customFormat="1" hidden="1"/>
    <row r="1265" s="1" customFormat="1" hidden="1"/>
    <row r="1266" s="1" customFormat="1" hidden="1"/>
    <row r="1267" s="1" customFormat="1" hidden="1"/>
    <row r="1268" s="1" customFormat="1" hidden="1"/>
    <row r="1269" s="1" customFormat="1" hidden="1"/>
    <row r="1270" s="1" customFormat="1" hidden="1"/>
    <row r="1271" s="1" customFormat="1" hidden="1"/>
    <row r="1272" s="1" customFormat="1" hidden="1"/>
    <row r="1273" s="1" customFormat="1" hidden="1"/>
    <row r="1274" s="1" customFormat="1" hidden="1"/>
    <row r="1275" s="1" customFormat="1" hidden="1"/>
    <row r="1276" s="1" customFormat="1" hidden="1"/>
    <row r="1277" s="1" customFormat="1" hidden="1"/>
    <row r="1278" s="1" customFormat="1" hidden="1"/>
    <row r="1279" s="1" customFormat="1" hidden="1"/>
    <row r="1280" s="1" customFormat="1" hidden="1"/>
    <row r="1281" s="1" customFormat="1" hidden="1"/>
    <row r="1282" s="1" customFormat="1" hidden="1"/>
    <row r="1283" s="1" customFormat="1" hidden="1"/>
    <row r="1284" s="1" customFormat="1" hidden="1"/>
    <row r="1285" s="1" customFormat="1" hidden="1"/>
    <row r="1286" s="1" customFormat="1" hidden="1"/>
    <row r="1287" s="1" customFormat="1" hidden="1"/>
    <row r="1288" s="1" customFormat="1" hidden="1"/>
    <row r="1289" s="1" customFormat="1" hidden="1"/>
    <row r="1290" s="1" customFormat="1" hidden="1"/>
    <row r="1291" s="1" customFormat="1" hidden="1"/>
    <row r="1292" s="1" customFormat="1" hidden="1"/>
    <row r="1293" s="1" customFormat="1" hidden="1"/>
    <row r="1294" s="1" customFormat="1" hidden="1"/>
    <row r="1295" s="1" customFormat="1" hidden="1"/>
    <row r="1296" s="1" customFormat="1" hidden="1"/>
    <row r="1297" s="1" customFormat="1" hidden="1"/>
    <row r="1298" s="1" customFormat="1" hidden="1"/>
    <row r="1299" s="1" customFormat="1" hidden="1"/>
    <row r="1300" s="1" customFormat="1" hidden="1"/>
    <row r="1301" s="1" customFormat="1" hidden="1"/>
    <row r="1302" s="1" customFormat="1" hidden="1"/>
    <row r="1303" s="1" customFormat="1" hidden="1"/>
    <row r="1304" s="1" customFormat="1" hidden="1"/>
    <row r="1305" s="1" customFormat="1" hidden="1"/>
    <row r="1306" s="1" customFormat="1" hidden="1"/>
    <row r="1307" s="1" customFormat="1" hidden="1"/>
    <row r="1308" s="1" customFormat="1" hidden="1"/>
    <row r="1309" s="1" customFormat="1" hidden="1"/>
    <row r="1310" s="1" customFormat="1" hidden="1"/>
    <row r="1311" s="1" customFormat="1" hidden="1"/>
    <row r="1312" s="1" customFormat="1" hidden="1"/>
    <row r="1313" s="1" customFormat="1" hidden="1"/>
    <row r="1314" s="1" customFormat="1" hidden="1"/>
    <row r="1315" s="1" customFormat="1" hidden="1"/>
    <row r="1316" s="1" customFormat="1" hidden="1"/>
    <row r="1317" s="1" customFormat="1" hidden="1"/>
    <row r="1318" s="1" customFormat="1" hidden="1"/>
    <row r="1319" s="1" customFormat="1" hidden="1"/>
    <row r="1320" s="1" customFormat="1" hidden="1"/>
    <row r="1321" s="1" customFormat="1" hidden="1"/>
    <row r="1322" s="1" customFormat="1" hidden="1"/>
    <row r="1323" s="1" customFormat="1" hidden="1"/>
    <row r="1324" s="1" customFormat="1" hidden="1"/>
    <row r="1325" s="1" customFormat="1" hidden="1"/>
    <row r="1326" s="1" customFormat="1" hidden="1"/>
    <row r="1327" s="1" customFormat="1" hidden="1"/>
    <row r="1328" s="1" customFormat="1" hidden="1"/>
    <row r="1329" s="1" customFormat="1" hidden="1"/>
    <row r="1330" s="1" customFormat="1" hidden="1"/>
    <row r="1331" s="1" customFormat="1" hidden="1"/>
    <row r="1332" s="1" customFormat="1" hidden="1"/>
    <row r="1333" s="1" customFormat="1" hidden="1"/>
    <row r="1334" s="1" customFormat="1" hidden="1"/>
    <row r="1335" s="1" customFormat="1" hidden="1"/>
    <row r="1336" s="1" customFormat="1" hidden="1"/>
    <row r="1337" s="1" customFormat="1" hidden="1"/>
    <row r="1338" s="1" customFormat="1" hidden="1"/>
    <row r="1339" s="1" customFormat="1" hidden="1"/>
    <row r="1340" s="1" customFormat="1" hidden="1"/>
    <row r="1341" s="1" customFormat="1" hidden="1"/>
    <row r="1342" s="1" customFormat="1" hidden="1"/>
    <row r="1343" s="1" customFormat="1" hidden="1"/>
    <row r="1344" s="1" customFormat="1" hidden="1"/>
    <row r="1345" s="1" customFormat="1" hidden="1"/>
    <row r="1346" s="1" customFormat="1" hidden="1"/>
    <row r="1347" s="1" customFormat="1" hidden="1"/>
    <row r="1348" s="1" customFormat="1" hidden="1"/>
    <row r="1349" s="1" customFormat="1" hidden="1"/>
    <row r="1350" s="1" customFormat="1" hidden="1"/>
    <row r="1351" s="1" customFormat="1" hidden="1"/>
    <row r="1352" s="1" customFormat="1" hidden="1"/>
    <row r="1353" s="1" customFormat="1" hidden="1"/>
    <row r="1354" s="1" customFormat="1" hidden="1"/>
    <row r="1355" s="1" customFormat="1" hidden="1"/>
    <row r="1356" s="1" customFormat="1" hidden="1"/>
    <row r="1357" s="1" customFormat="1" hidden="1"/>
    <row r="1358" s="1" customFormat="1" hidden="1"/>
    <row r="1359" s="1" customFormat="1" hidden="1"/>
    <row r="1360" s="1" customFormat="1" hidden="1"/>
    <row r="1361" s="1" customFormat="1" hidden="1"/>
    <row r="1362" s="1" customFormat="1" hidden="1"/>
    <row r="1363" s="1" customFormat="1" hidden="1"/>
    <row r="1364" s="1" customFormat="1" hidden="1"/>
    <row r="1365" s="1" customFormat="1" hidden="1"/>
    <row r="1366" s="1" customFormat="1" hidden="1"/>
    <row r="1367" s="1" customFormat="1" hidden="1"/>
    <row r="1368" s="1" customFormat="1" hidden="1"/>
    <row r="1369" s="1" customFormat="1" hidden="1"/>
    <row r="1370" s="1" customFormat="1" hidden="1"/>
    <row r="1371" s="1" customFormat="1" hidden="1"/>
    <row r="1372" s="1" customFormat="1" hidden="1"/>
    <row r="1373" s="1" customFormat="1" hidden="1"/>
    <row r="1374" s="1" customFormat="1" hidden="1"/>
    <row r="1375" s="1" customFormat="1" hidden="1"/>
    <row r="1376" s="1" customFormat="1" hidden="1"/>
    <row r="1377" s="1" customFormat="1" hidden="1"/>
    <row r="1378" s="1" customFormat="1" hidden="1"/>
    <row r="1379" s="1" customFormat="1" hidden="1"/>
    <row r="1380" s="1" customFormat="1" hidden="1"/>
    <row r="1381" s="1" customFormat="1" hidden="1"/>
    <row r="1382" s="1" customFormat="1" hidden="1"/>
    <row r="1383" s="1" customFormat="1" hidden="1"/>
    <row r="1384" s="1" customFormat="1" hidden="1"/>
    <row r="1385" s="1" customFormat="1" hidden="1"/>
    <row r="1386" s="1" customFormat="1" hidden="1"/>
    <row r="1387" s="1" customFormat="1" hidden="1"/>
    <row r="1388" s="1" customFormat="1" hidden="1"/>
    <row r="1389" s="1" customFormat="1" hidden="1"/>
    <row r="1390" s="1" customFormat="1" hidden="1"/>
    <row r="1391" s="1" customFormat="1" hidden="1"/>
    <row r="1392" s="1" customFormat="1" hidden="1"/>
    <row r="1393" s="1" customFormat="1" hidden="1"/>
    <row r="1394" s="1" customFormat="1" hidden="1"/>
    <row r="1395" s="1" customFormat="1" hidden="1"/>
    <row r="1396" s="1" customFormat="1" hidden="1"/>
    <row r="1397" s="1" customFormat="1" hidden="1"/>
    <row r="1398" s="1" customFormat="1" hidden="1"/>
    <row r="1399" s="1" customFormat="1" hidden="1"/>
    <row r="1400" s="1" customFormat="1" hidden="1"/>
    <row r="1401" s="1" customFormat="1" hidden="1"/>
    <row r="1402" s="1" customFormat="1" hidden="1"/>
    <row r="1403" s="1" customFormat="1" hidden="1"/>
    <row r="1404" s="1" customFormat="1" hidden="1"/>
    <row r="1405" s="1" customFormat="1" hidden="1"/>
    <row r="1406" s="1" customFormat="1" hidden="1"/>
    <row r="1407" s="1" customFormat="1" hidden="1"/>
    <row r="1408" s="1" customFormat="1" hidden="1"/>
    <row r="1409" s="1" customFormat="1" hidden="1"/>
    <row r="1410" s="1" customFormat="1" hidden="1"/>
    <row r="1411" s="1" customFormat="1" hidden="1"/>
    <row r="1412" s="1" customFormat="1" hidden="1"/>
    <row r="1413" s="1" customFormat="1" hidden="1"/>
    <row r="1414" s="1" customFormat="1" hidden="1"/>
    <row r="1415" s="1" customFormat="1" hidden="1"/>
    <row r="1416" s="1" customFormat="1" hidden="1"/>
    <row r="1417" s="1" customFormat="1" hidden="1"/>
    <row r="1418" s="1" customFormat="1" hidden="1"/>
    <row r="1419" s="1" customFormat="1" hidden="1"/>
    <row r="1420" s="1" customFormat="1" hidden="1"/>
    <row r="1421" s="1" customFormat="1" hidden="1"/>
    <row r="1422" s="1" customFormat="1" hidden="1"/>
    <row r="1423" s="1" customFormat="1" hidden="1"/>
    <row r="1424" s="1" customFormat="1" hidden="1"/>
    <row r="1425" s="1" customFormat="1" hidden="1"/>
    <row r="1426" s="1" customFormat="1" hidden="1"/>
    <row r="1427" s="1" customFormat="1" hidden="1"/>
    <row r="1428" s="1" customFormat="1" hidden="1"/>
    <row r="1429" s="1" customFormat="1" hidden="1"/>
    <row r="1430" s="1" customFormat="1" hidden="1"/>
    <row r="1431" s="1" customFormat="1" hidden="1"/>
    <row r="1432" s="1" customFormat="1" hidden="1"/>
    <row r="1433" s="1" customFormat="1" hidden="1"/>
    <row r="1434" s="1" customFormat="1" hidden="1"/>
    <row r="1435" s="1" customFormat="1" hidden="1"/>
    <row r="1436" s="1" customFormat="1" hidden="1"/>
    <row r="1437" s="1" customFormat="1" hidden="1"/>
    <row r="1438" s="1" customFormat="1" hidden="1"/>
    <row r="1439" s="1" customFormat="1" hidden="1"/>
    <row r="1440" s="1" customFormat="1" hidden="1"/>
    <row r="1441" s="1" customFormat="1" hidden="1"/>
    <row r="1442" s="1" customFormat="1" hidden="1"/>
    <row r="1443" s="1" customFormat="1" hidden="1"/>
    <row r="1444" s="1" customFormat="1" hidden="1"/>
    <row r="1445" s="1" customFormat="1" hidden="1"/>
    <row r="1446" s="1" customFormat="1" hidden="1"/>
    <row r="1447" s="1" customFormat="1" hidden="1"/>
    <row r="1448" s="1" customFormat="1" hidden="1"/>
    <row r="1449" s="1" customFormat="1" hidden="1"/>
    <row r="1450" s="1" customFormat="1" hidden="1"/>
    <row r="1451" s="1" customFormat="1" hidden="1"/>
    <row r="1452" s="1" customFormat="1" hidden="1"/>
    <row r="1453" s="1" customFormat="1" hidden="1"/>
    <row r="1454" s="1" customFormat="1" hidden="1"/>
    <row r="1455" s="1" customFormat="1" hidden="1"/>
    <row r="1456" s="1" customFormat="1" hidden="1"/>
    <row r="1457" s="1" customFormat="1" hidden="1"/>
    <row r="1458" s="1" customFormat="1" hidden="1"/>
    <row r="1459" s="1" customFormat="1" hidden="1"/>
    <row r="1460" s="1" customFormat="1" hidden="1"/>
    <row r="1461" s="1" customFormat="1" hidden="1"/>
    <row r="1462" s="1" customFormat="1" hidden="1"/>
    <row r="1463" s="1" customFormat="1" hidden="1"/>
    <row r="1464" s="1" customFormat="1" hidden="1"/>
    <row r="1465" s="1" customFormat="1" hidden="1"/>
    <row r="1466" s="1" customFormat="1" hidden="1"/>
    <row r="1467" s="1" customFormat="1" hidden="1"/>
    <row r="1468" s="1" customFormat="1" hidden="1"/>
    <row r="1469" s="1" customFormat="1" hidden="1"/>
    <row r="1470" s="1" customFormat="1" hidden="1"/>
    <row r="1471" s="1" customFormat="1" hidden="1"/>
    <row r="1472" s="1" customFormat="1" hidden="1"/>
    <row r="1473" s="1" customFormat="1" hidden="1"/>
    <row r="1474" s="1" customFormat="1" hidden="1"/>
    <row r="1475" s="1" customFormat="1" hidden="1"/>
    <row r="1476" s="1" customFormat="1" hidden="1"/>
    <row r="1477" s="1" customFormat="1" hidden="1"/>
    <row r="1478" s="1" customFormat="1" hidden="1"/>
    <row r="1479" s="1" customFormat="1" hidden="1"/>
    <row r="1480" s="1" customFormat="1" hidden="1"/>
    <row r="1481" s="1" customFormat="1" hidden="1"/>
    <row r="1482" s="1" customFormat="1" hidden="1"/>
    <row r="1483" s="1" customFormat="1" hidden="1"/>
    <row r="1484" s="1" customFormat="1" hidden="1"/>
    <row r="1485" s="1" customFormat="1" hidden="1"/>
    <row r="1486" s="1" customFormat="1" hidden="1"/>
    <row r="1487" s="1" customFormat="1" hidden="1"/>
    <row r="1488" s="1" customFormat="1" hidden="1"/>
    <row r="1489" s="1" customFormat="1" hidden="1"/>
    <row r="1490" s="1" customFormat="1" hidden="1"/>
    <row r="1491" s="1" customFormat="1" hidden="1"/>
    <row r="1492" s="1" customFormat="1" hidden="1"/>
    <row r="1493" s="1" customFormat="1" hidden="1"/>
    <row r="1494" s="1" customFormat="1" hidden="1"/>
    <row r="1495" s="1" customFormat="1" hidden="1"/>
    <row r="1496" s="1" customFormat="1" hidden="1"/>
    <row r="1497" s="1" customFormat="1" hidden="1"/>
    <row r="1498" s="1" customFormat="1" hidden="1"/>
    <row r="1499" s="1" customFormat="1" hidden="1"/>
    <row r="1500" s="1" customFormat="1" hidden="1"/>
    <row r="1501" s="1" customFormat="1" hidden="1"/>
    <row r="1502" s="1" customFormat="1" hidden="1"/>
    <row r="1503" s="1" customFormat="1" hidden="1"/>
    <row r="1504" s="1" customFormat="1" hidden="1"/>
    <row r="1505" s="1" customFormat="1" hidden="1"/>
    <row r="1506" s="1" customFormat="1" hidden="1"/>
    <row r="1507" s="1" customFormat="1" hidden="1"/>
    <row r="1508" s="1" customFormat="1" hidden="1"/>
    <row r="1509" s="1" customFormat="1" hidden="1"/>
    <row r="1510" s="1" customFormat="1" hidden="1"/>
    <row r="1511" s="1" customFormat="1" hidden="1"/>
    <row r="1512" s="1" customFormat="1" hidden="1"/>
    <row r="1513" s="1" customFormat="1" hidden="1"/>
    <row r="1514" s="1" customFormat="1" hidden="1"/>
    <row r="1515" s="1" customFormat="1" hidden="1"/>
    <row r="1516" s="1" customFormat="1" hidden="1"/>
    <row r="1517" s="1" customFormat="1" hidden="1"/>
    <row r="1518" s="1" customFormat="1" hidden="1"/>
    <row r="1519" s="1" customFormat="1" hidden="1"/>
    <row r="1520" s="1" customFormat="1" hidden="1"/>
    <row r="1521" s="1" customFormat="1" hidden="1"/>
    <row r="1522" s="1" customFormat="1" hidden="1"/>
    <row r="1523" s="1" customFormat="1" hidden="1"/>
    <row r="1524" s="1" customFormat="1" hidden="1"/>
    <row r="1525" s="1" customFormat="1" hidden="1"/>
    <row r="1526" s="1" customFormat="1" hidden="1"/>
    <row r="1527" s="1" customFormat="1" hidden="1"/>
    <row r="1528" s="1" customFormat="1" hidden="1"/>
    <row r="1529" s="1" customFormat="1" hidden="1"/>
    <row r="1530" s="1" customFormat="1" hidden="1"/>
    <row r="1531" s="1" customFormat="1" hidden="1"/>
    <row r="1532" s="1" customFormat="1" hidden="1"/>
    <row r="1533" s="1" customFormat="1" hidden="1"/>
    <row r="1534" s="1" customFormat="1" hidden="1"/>
    <row r="1535" s="1" customFormat="1" hidden="1"/>
    <row r="1536" s="1" customFormat="1" hidden="1"/>
    <row r="1537" s="1" customFormat="1" hidden="1"/>
    <row r="1538" s="1" customFormat="1" hidden="1"/>
    <row r="1539" s="1" customFormat="1" hidden="1"/>
    <row r="1540" s="1" customFormat="1" hidden="1"/>
    <row r="1541" s="1" customFormat="1" hidden="1"/>
    <row r="1542" s="1" customFormat="1" hidden="1"/>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4F988-EBDA-4B5A-BB3F-E670A6B1C37C}">
  <sheetPr>
    <tabColor rgb="FFFFDB8E"/>
  </sheetPr>
  <dimension ref="A1"/>
  <sheetViews>
    <sheetView topLeftCell="A1048576" zoomScale="80" zoomScaleNormal="80" workbookViewId="0">
      <selection activeCell="L9" sqref="L9"/>
    </sheetView>
  </sheetViews>
  <sheetFormatPr defaultColWidth="9" defaultRowHeight="13.5" customHeight="1" zeroHeight="1"/>
  <cols>
    <col min="1" max="16384" width="9" style="2"/>
  </cols>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581B8-0A89-4EEA-9EBA-15A263D07A4A}">
  <sheetPr>
    <tabColor rgb="FFFFDB8E"/>
    <outlinePr summaryBelow="0" summaryRight="0"/>
  </sheetPr>
  <dimension ref="A1:X52"/>
  <sheetViews>
    <sheetView showGridLines="0" workbookViewId="0">
      <pane xSplit="9" ySplit="5" topLeftCell="J6" activePane="bottomRight" state="frozen"/>
      <selection pane="bottomRight" activeCell="L35" sqref="L34:L35"/>
      <selection pane="bottomLeft" activeCell="J6" sqref="J6"/>
      <selection pane="topRight" activeCell="J6" sqref="J6"/>
    </sheetView>
  </sheetViews>
  <sheetFormatPr defaultColWidth="0" defaultRowHeight="13.15" zeroHeight="1" outlineLevelRow="2"/>
  <cols>
    <col min="1" max="2" width="1" style="88" customWidth="1"/>
    <col min="3" max="3" width="1" style="89" customWidth="1"/>
    <col min="4" max="4" width="1" style="91" customWidth="1"/>
    <col min="5" max="5" width="26" style="92" bestFit="1" customWidth="1"/>
    <col min="6" max="8" width="10.85546875" style="92" customWidth="1"/>
    <col min="9" max="9" width="2.5703125" style="92" customWidth="1"/>
    <col min="10" max="12" width="10.85546875" style="287" customWidth="1"/>
    <col min="13" max="15" width="10.85546875" style="92" customWidth="1"/>
    <col min="16" max="17" width="11.140625" style="92" hidden="1" customWidth="1"/>
    <col min="18" max="18" width="11.140625" style="92" customWidth="1"/>
    <col min="19" max="16384" width="11.140625" style="92" hidden="1"/>
  </cols>
  <sheetData>
    <row r="1" spans="1:17" s="71" customFormat="1" ht="30.75">
      <c r="A1" s="305" t="e">
        <f ca="1" xml:space="preserve"> RIGHT(CELL("filename", A1), LEN(CELL("filename", A1)) - SEARCH("]", CELL("filename", A1)))</f>
        <v>#VALUE!</v>
      </c>
      <c r="B1" s="305"/>
      <c r="C1" s="304"/>
      <c r="D1" s="304"/>
      <c r="E1" s="304"/>
    </row>
    <row r="2" spans="1:17" s="79" customFormat="1" ht="20.25">
      <c r="A2" s="72"/>
      <c r="B2" s="72"/>
      <c r="C2" s="73"/>
      <c r="D2" s="74"/>
      <c r="E2" s="75" t="s">
        <v>148</v>
      </c>
      <c r="F2" s="76">
        <v>0</v>
      </c>
      <c r="G2" s="77" t="s">
        <v>149</v>
      </c>
      <c r="H2" s="75"/>
      <c r="I2" s="75"/>
      <c r="J2" s="284">
        <f>J$13</f>
        <v>46112</v>
      </c>
      <c r="K2" s="284">
        <f t="shared" ref="K2:O2" si="0">K$13</f>
        <v>46477</v>
      </c>
      <c r="L2" s="284">
        <f t="shared" si="0"/>
        <v>46843</v>
      </c>
      <c r="M2" s="78">
        <f>M$13</f>
        <v>47208</v>
      </c>
      <c r="N2" s="78">
        <f t="shared" si="0"/>
        <v>47573</v>
      </c>
      <c r="O2" s="78">
        <f t="shared" si="0"/>
        <v>47938</v>
      </c>
    </row>
    <row r="3" spans="1:17" s="83" customFormat="1" ht="20.25">
      <c r="A3" s="72"/>
      <c r="B3" s="72"/>
      <c r="C3" s="73"/>
      <c r="D3" s="74"/>
      <c r="E3" s="80" t="s">
        <v>150</v>
      </c>
      <c r="F3" s="81"/>
      <c r="G3" s="77"/>
      <c r="H3" s="75"/>
      <c r="I3" s="75"/>
      <c r="J3" s="109" t="s">
        <v>151</v>
      </c>
      <c r="K3" s="109" t="s">
        <v>151</v>
      </c>
      <c r="L3" s="109" t="s">
        <v>151</v>
      </c>
      <c r="M3" s="109" t="s">
        <v>151</v>
      </c>
      <c r="N3" s="109" t="s">
        <v>151</v>
      </c>
      <c r="O3" s="109" t="s">
        <v>151</v>
      </c>
      <c r="P3" s="82"/>
      <c r="Q3" s="82"/>
    </row>
    <row r="4" spans="1:17" s="85" customFormat="1" ht="20.25">
      <c r="A4" s="72"/>
      <c r="B4" s="72"/>
      <c r="C4" s="73"/>
      <c r="D4" s="74"/>
      <c r="E4" s="75" t="s">
        <v>152</v>
      </c>
      <c r="F4" s="81"/>
      <c r="G4" s="77"/>
      <c r="H4" s="75"/>
      <c r="I4" s="75"/>
      <c r="J4" s="109" t="s">
        <v>151</v>
      </c>
      <c r="K4" s="109" t="s">
        <v>151</v>
      </c>
      <c r="L4" s="109" t="s">
        <v>151</v>
      </c>
      <c r="M4" s="109" t="s">
        <v>151</v>
      </c>
      <c r="N4" s="109" t="s">
        <v>151</v>
      </c>
      <c r="O4" s="109" t="s">
        <v>151</v>
      </c>
      <c r="P4" s="84"/>
      <c r="Q4" s="84"/>
    </row>
    <row r="5" spans="1:17" s="83" customFormat="1" ht="20.25">
      <c r="A5" s="72"/>
      <c r="B5" s="72"/>
      <c r="C5" s="73"/>
      <c r="D5" s="74"/>
      <c r="F5" s="86" t="s">
        <v>153</v>
      </c>
      <c r="G5" s="86" t="s">
        <v>154</v>
      </c>
      <c r="H5" s="86" t="s">
        <v>155</v>
      </c>
      <c r="I5" s="75"/>
      <c r="J5" s="285">
        <f t="shared" ref="J5:O5" si="1">J$17</f>
        <v>1</v>
      </c>
      <c r="K5" s="285">
        <f t="shared" si="1"/>
        <v>2</v>
      </c>
      <c r="L5" s="285">
        <f t="shared" si="1"/>
        <v>3</v>
      </c>
      <c r="M5" s="87">
        <f t="shared" si="1"/>
        <v>4</v>
      </c>
      <c r="N5" s="87">
        <f t="shared" si="1"/>
        <v>5</v>
      </c>
      <c r="O5" s="87">
        <f t="shared" si="1"/>
        <v>6</v>
      </c>
    </row>
    <row r="6" spans="1:17" s="90" customFormat="1">
      <c r="A6" s="88"/>
      <c r="B6" s="88"/>
      <c r="C6" s="89"/>
      <c r="F6" s="88"/>
      <c r="G6" s="88"/>
      <c r="H6" s="88"/>
      <c r="J6" s="286"/>
      <c r="K6" s="286"/>
      <c r="L6" s="286"/>
    </row>
    <row r="7" spans="1:17"/>
    <row r="8" spans="1:17">
      <c r="B8" s="88" t="s">
        <v>156</v>
      </c>
    </row>
    <row r="9" spans="1:17"/>
    <row r="10" spans="1:17" outlineLevel="1">
      <c r="B10" s="88" t="s">
        <v>157</v>
      </c>
    </row>
    <row r="11" spans="1:17" outlineLevel="2">
      <c r="A11" s="93"/>
      <c r="B11" s="93"/>
      <c r="C11" s="94"/>
      <c r="D11" s="95"/>
      <c r="E11" s="96" t="s">
        <v>158</v>
      </c>
      <c r="F11" s="97">
        <v>12</v>
      </c>
      <c r="G11" s="96" t="s">
        <v>159</v>
      </c>
      <c r="H11" s="98"/>
    </row>
    <row r="12" spans="1:17" outlineLevel="2">
      <c r="E12" s="92" t="s">
        <v>160</v>
      </c>
      <c r="F12" s="99">
        <f t="shared" ref="F12:O12" si="2">F$24</f>
        <v>0</v>
      </c>
      <c r="G12" s="99" t="str">
        <f t="shared" si="2"/>
        <v>date</v>
      </c>
      <c r="H12" s="99">
        <f>H$24</f>
        <v>0</v>
      </c>
      <c r="I12" s="99">
        <f>I$24</f>
        <v>0</v>
      </c>
      <c r="J12" s="288">
        <f>J$24</f>
        <v>45748</v>
      </c>
      <c r="K12" s="288">
        <f t="shared" si="2"/>
        <v>46113</v>
      </c>
      <c r="L12" s="288">
        <f t="shared" si="2"/>
        <v>46478</v>
      </c>
      <c r="M12" s="99">
        <f t="shared" si="2"/>
        <v>46844</v>
      </c>
      <c r="N12" s="99">
        <f t="shared" si="2"/>
        <v>47209</v>
      </c>
      <c r="O12" s="99">
        <f t="shared" si="2"/>
        <v>47574</v>
      </c>
    </row>
    <row r="13" spans="1:17" outlineLevel="2">
      <c r="A13" s="93"/>
      <c r="B13" s="93"/>
      <c r="C13" s="94"/>
      <c r="D13" s="95"/>
      <c r="E13" s="96" t="s">
        <v>157</v>
      </c>
      <c r="F13" s="96"/>
      <c r="G13" s="96" t="s">
        <v>161</v>
      </c>
      <c r="H13" s="100"/>
      <c r="I13" s="96"/>
      <c r="J13" s="289">
        <f>EDATE(J12,$F11)-1</f>
        <v>46112</v>
      </c>
      <c r="K13" s="289">
        <f>EDATE(K12,$F11)-1</f>
        <v>46477</v>
      </c>
      <c r="L13" s="289">
        <f t="shared" ref="L13:O13" si="3">EDATE(L12,$F11)-1</f>
        <v>46843</v>
      </c>
      <c r="M13" s="100">
        <f t="shared" si="3"/>
        <v>47208</v>
      </c>
      <c r="N13" s="100">
        <f t="shared" si="3"/>
        <v>47573</v>
      </c>
      <c r="O13" s="100">
        <f t="shared" si="3"/>
        <v>47938</v>
      </c>
    </row>
    <row r="14" spans="1:17" outlineLevel="1"/>
    <row r="15" spans="1:17" outlineLevel="1"/>
    <row r="16" spans="1:17" outlineLevel="1">
      <c r="B16" s="88" t="s">
        <v>162</v>
      </c>
    </row>
    <row r="17" spans="1:15" outlineLevel="1">
      <c r="A17" s="93"/>
      <c r="B17" s="93"/>
      <c r="C17" s="94"/>
      <c r="D17" s="95"/>
      <c r="E17" s="96" t="s">
        <v>162</v>
      </c>
      <c r="F17" s="96"/>
      <c r="G17" s="96" t="s">
        <v>163</v>
      </c>
      <c r="H17" s="101"/>
      <c r="I17" s="96"/>
      <c r="J17" s="290">
        <f t="shared" ref="J17:O17" si="4">I17+1</f>
        <v>1</v>
      </c>
      <c r="K17" s="290">
        <f>J17+1</f>
        <v>2</v>
      </c>
      <c r="L17" s="290">
        <f t="shared" si="4"/>
        <v>3</v>
      </c>
      <c r="M17" s="101">
        <f>L17+1</f>
        <v>4</v>
      </c>
      <c r="N17" s="101">
        <f t="shared" si="4"/>
        <v>5</v>
      </c>
      <c r="O17" s="101">
        <f t="shared" si="4"/>
        <v>6</v>
      </c>
    </row>
    <row r="18" spans="1:15" outlineLevel="1"/>
    <row r="19" spans="1:15"/>
    <row r="20" spans="1:15">
      <c r="B20" s="88" t="s">
        <v>160</v>
      </c>
    </row>
    <row r="21" spans="1:15" outlineLevel="1">
      <c r="A21" s="93"/>
      <c r="B21" s="93"/>
      <c r="C21" s="94"/>
      <c r="D21" s="95"/>
      <c r="E21" s="96" t="s">
        <v>164</v>
      </c>
      <c r="F21" s="100">
        <v>45748</v>
      </c>
      <c r="G21" s="96" t="s">
        <v>161</v>
      </c>
      <c r="H21" s="99"/>
    </row>
    <row r="22" spans="1:15" outlineLevel="1">
      <c r="A22" s="93"/>
      <c r="B22" s="93"/>
      <c r="C22" s="94"/>
      <c r="D22" s="95"/>
      <c r="E22" s="96" t="s">
        <v>158</v>
      </c>
      <c r="F22" s="97">
        <v>12</v>
      </c>
      <c r="G22" s="96" t="s">
        <v>159</v>
      </c>
      <c r="H22" s="98"/>
    </row>
    <row r="23" spans="1:15" outlineLevel="1">
      <c r="E23" s="92" t="s">
        <v>162</v>
      </c>
      <c r="F23" s="102">
        <f t="shared" ref="F23:O23" si="5">F$17</f>
        <v>0</v>
      </c>
      <c r="G23" s="102" t="str">
        <f t="shared" si="5"/>
        <v>Counter</v>
      </c>
      <c r="H23" s="102">
        <f t="shared" si="5"/>
        <v>0</v>
      </c>
      <c r="I23" s="102">
        <f t="shared" si="5"/>
        <v>0</v>
      </c>
      <c r="J23" s="291">
        <f t="shared" si="5"/>
        <v>1</v>
      </c>
      <c r="K23" s="291">
        <f t="shared" si="5"/>
        <v>2</v>
      </c>
      <c r="L23" s="291">
        <f t="shared" si="5"/>
        <v>3</v>
      </c>
      <c r="M23" s="102">
        <f t="shared" si="5"/>
        <v>4</v>
      </c>
      <c r="N23" s="102">
        <f t="shared" si="5"/>
        <v>5</v>
      </c>
      <c r="O23" s="102">
        <f t="shared" si="5"/>
        <v>6</v>
      </c>
    </row>
    <row r="24" spans="1:15" outlineLevel="1">
      <c r="E24" s="92" t="s">
        <v>160</v>
      </c>
      <c r="G24" s="92" t="s">
        <v>161</v>
      </c>
      <c r="H24" s="99"/>
      <c r="J24" s="288">
        <f>IF(J23=1,$F21,EDATE(I24,$F22))</f>
        <v>45748</v>
      </c>
      <c r="K24" s="288">
        <f>IF(K23=1,$F21,EDATE(J24,$F22))</f>
        <v>46113</v>
      </c>
      <c r="L24" s="288">
        <f>IF(L23=1,$F21,EDATE(K24,$F22))</f>
        <v>46478</v>
      </c>
      <c r="M24" s="99">
        <f>IF(M23=1,$F21,EDATE(L24,$F22))</f>
        <v>46844</v>
      </c>
      <c r="N24" s="99">
        <f t="shared" ref="N24:O24" si="6">IF(N23=1,$F21,EDATE(M24,$F22))</f>
        <v>47209</v>
      </c>
      <c r="O24" s="99">
        <f t="shared" si="6"/>
        <v>47574</v>
      </c>
    </row>
    <row r="25" spans="1:15"/>
    <row r="26" spans="1:15"/>
    <row r="27" spans="1:15">
      <c r="B27" s="88" t="s">
        <v>165</v>
      </c>
    </row>
    <row r="28" spans="1:15" outlineLevel="1">
      <c r="E28" s="92" t="s">
        <v>157</v>
      </c>
      <c r="F28" s="99">
        <f t="shared" ref="F28:O28" si="7">F$13</f>
        <v>0</v>
      </c>
      <c r="G28" s="99" t="str">
        <f t="shared" si="7"/>
        <v>date</v>
      </c>
      <c r="H28" s="99">
        <f t="shared" si="7"/>
        <v>0</v>
      </c>
      <c r="I28" s="99">
        <f t="shared" si="7"/>
        <v>0</v>
      </c>
      <c r="J28" s="288">
        <f t="shared" si="7"/>
        <v>46112</v>
      </c>
      <c r="K28" s="288">
        <f t="shared" si="7"/>
        <v>46477</v>
      </c>
      <c r="L28" s="288">
        <f t="shared" si="7"/>
        <v>46843</v>
      </c>
      <c r="M28" s="99">
        <f t="shared" si="7"/>
        <v>47208</v>
      </c>
      <c r="N28" s="99">
        <f t="shared" si="7"/>
        <v>47573</v>
      </c>
      <c r="O28" s="99">
        <f t="shared" si="7"/>
        <v>47938</v>
      </c>
    </row>
    <row r="29" spans="1:15" outlineLevel="1">
      <c r="E29" s="92" t="s">
        <v>160</v>
      </c>
      <c r="F29" s="99">
        <f t="shared" ref="F29:O29" si="8">F$24</f>
        <v>0</v>
      </c>
      <c r="G29" s="99" t="str">
        <f t="shared" si="8"/>
        <v>date</v>
      </c>
      <c r="H29" s="99">
        <f t="shared" si="8"/>
        <v>0</v>
      </c>
      <c r="I29" s="99">
        <f t="shared" si="8"/>
        <v>0</v>
      </c>
      <c r="J29" s="288">
        <f>J$24</f>
        <v>45748</v>
      </c>
      <c r="K29" s="288">
        <f t="shared" si="8"/>
        <v>46113</v>
      </c>
      <c r="L29" s="288">
        <f t="shared" si="8"/>
        <v>46478</v>
      </c>
      <c r="M29" s="99">
        <f t="shared" si="8"/>
        <v>46844</v>
      </c>
      <c r="N29" s="99">
        <f t="shared" si="8"/>
        <v>47209</v>
      </c>
      <c r="O29" s="99">
        <f t="shared" si="8"/>
        <v>47574</v>
      </c>
    </row>
    <row r="30" spans="1:15" outlineLevel="1">
      <c r="A30" s="93"/>
      <c r="B30" s="93"/>
      <c r="C30" s="94"/>
      <c r="D30" s="95"/>
      <c r="E30" s="96" t="s">
        <v>165</v>
      </c>
      <c r="F30" s="96"/>
      <c r="G30" s="96" t="s">
        <v>166</v>
      </c>
      <c r="H30" s="97">
        <f>SUM(J30:O30)</f>
        <v>2191</v>
      </c>
      <c r="I30" s="96"/>
      <c r="J30" s="292">
        <f t="shared" ref="J30:O30" si="9">J28-J29+1</f>
        <v>365</v>
      </c>
      <c r="K30" s="292">
        <f t="shared" si="9"/>
        <v>365</v>
      </c>
      <c r="L30" s="292">
        <f t="shared" si="9"/>
        <v>366</v>
      </c>
      <c r="M30" s="97">
        <f t="shared" si="9"/>
        <v>365</v>
      </c>
      <c r="N30" s="97">
        <f t="shared" si="9"/>
        <v>365</v>
      </c>
      <c r="O30" s="97">
        <f t="shared" si="9"/>
        <v>365</v>
      </c>
    </row>
    <row r="31" spans="1:15"/>
    <row r="32" spans="1:15"/>
    <row r="33" spans="1:15">
      <c r="B33" s="88" t="s">
        <v>167</v>
      </c>
    </row>
    <row r="34" spans="1:15"/>
    <row r="35" spans="1:15" outlineLevel="1">
      <c r="B35" s="88" t="s">
        <v>168</v>
      </c>
    </row>
    <row r="36" spans="1:15" outlineLevel="2">
      <c r="A36" s="93"/>
      <c r="B36" s="93"/>
      <c r="C36" s="94"/>
      <c r="D36" s="95"/>
      <c r="E36" s="96" t="s">
        <v>169</v>
      </c>
      <c r="F36" s="100">
        <v>45748</v>
      </c>
      <c r="G36" s="96" t="s">
        <v>161</v>
      </c>
      <c r="H36" s="99"/>
    </row>
    <row r="37" spans="1:15" outlineLevel="2">
      <c r="A37" s="93"/>
      <c r="B37" s="93"/>
      <c r="C37" s="94"/>
      <c r="D37" s="95"/>
      <c r="E37" s="96" t="s">
        <v>170</v>
      </c>
      <c r="F37" s="101">
        <v>5</v>
      </c>
      <c r="G37" s="96" t="s">
        <v>171</v>
      </c>
      <c r="H37" s="102"/>
    </row>
    <row r="38" spans="1:15" outlineLevel="2">
      <c r="A38" s="93"/>
      <c r="B38" s="93"/>
      <c r="C38" s="94"/>
      <c r="D38" s="95"/>
      <c r="E38" s="96" t="s">
        <v>172</v>
      </c>
      <c r="F38" s="97">
        <v>12</v>
      </c>
      <c r="G38" s="96">
        <v>0</v>
      </c>
      <c r="H38" s="98"/>
    </row>
    <row r="39" spans="1:15" outlineLevel="2">
      <c r="E39" s="92" t="s">
        <v>168</v>
      </c>
      <c r="F39" s="99">
        <f>EDATE($F36,$F37*$F38)-1</f>
        <v>47573</v>
      </c>
      <c r="G39" s="92" t="s">
        <v>161</v>
      </c>
      <c r="H39" s="99"/>
    </row>
    <row r="40" spans="1:15" outlineLevel="1"/>
    <row r="41" spans="1:15" outlineLevel="1"/>
    <row r="42" spans="1:15" outlineLevel="1">
      <c r="B42" s="88" t="s">
        <v>167</v>
      </c>
    </row>
    <row r="43" spans="1:15" outlineLevel="2">
      <c r="A43" s="93"/>
      <c r="B43" s="93"/>
      <c r="C43" s="94"/>
      <c r="D43" s="95"/>
      <c r="E43" s="96" t="s">
        <v>169</v>
      </c>
      <c r="F43" s="100">
        <v>45748</v>
      </c>
      <c r="G43" s="96" t="s">
        <v>161</v>
      </c>
      <c r="H43" s="99"/>
    </row>
    <row r="44" spans="1:15" outlineLevel="2">
      <c r="E44" s="92" t="s">
        <v>168</v>
      </c>
      <c r="F44" s="99">
        <f t="shared" ref="F44:G44" si="10">F$39</f>
        <v>47573</v>
      </c>
      <c r="G44" s="92" t="str">
        <f t="shared" si="10"/>
        <v>date</v>
      </c>
      <c r="H44" s="99"/>
    </row>
    <row r="45" spans="1:15" outlineLevel="2">
      <c r="E45" s="92" t="s">
        <v>157</v>
      </c>
      <c r="F45" s="99">
        <f t="shared" ref="F45:O45" si="11">F$13</f>
        <v>0</v>
      </c>
      <c r="G45" s="99" t="str">
        <f t="shared" si="11"/>
        <v>date</v>
      </c>
      <c r="H45" s="99">
        <f t="shared" si="11"/>
        <v>0</v>
      </c>
      <c r="I45" s="99">
        <f t="shared" si="11"/>
        <v>0</v>
      </c>
      <c r="J45" s="288">
        <f t="shared" si="11"/>
        <v>46112</v>
      </c>
      <c r="K45" s="288">
        <f t="shared" si="11"/>
        <v>46477</v>
      </c>
      <c r="L45" s="288">
        <f t="shared" si="11"/>
        <v>46843</v>
      </c>
      <c r="M45" s="99">
        <f t="shared" si="11"/>
        <v>47208</v>
      </c>
      <c r="N45" s="99">
        <f t="shared" si="11"/>
        <v>47573</v>
      </c>
      <c r="O45" s="99">
        <f t="shared" si="11"/>
        <v>47938</v>
      </c>
    </row>
    <row r="46" spans="1:15" outlineLevel="2">
      <c r="E46" s="92" t="s">
        <v>160</v>
      </c>
      <c r="F46" s="99">
        <f t="shared" ref="F46:O46" si="12">F$24</f>
        <v>0</v>
      </c>
      <c r="G46" s="99" t="str">
        <f t="shared" si="12"/>
        <v>date</v>
      </c>
      <c r="H46" s="99">
        <f t="shared" si="12"/>
        <v>0</v>
      </c>
      <c r="I46" s="99">
        <f t="shared" si="12"/>
        <v>0</v>
      </c>
      <c r="J46" s="288">
        <f t="shared" si="12"/>
        <v>45748</v>
      </c>
      <c r="K46" s="288">
        <f t="shared" si="12"/>
        <v>46113</v>
      </c>
      <c r="L46" s="288">
        <f t="shared" si="12"/>
        <v>46478</v>
      </c>
      <c r="M46" s="99">
        <f t="shared" si="12"/>
        <v>46844</v>
      </c>
      <c r="N46" s="99">
        <f t="shared" si="12"/>
        <v>47209</v>
      </c>
      <c r="O46" s="99">
        <f t="shared" si="12"/>
        <v>47574</v>
      </c>
    </row>
    <row r="47" spans="1:15" outlineLevel="2">
      <c r="A47" s="93"/>
      <c r="B47" s="93"/>
      <c r="C47" s="94"/>
      <c r="D47" s="95"/>
      <c r="E47" s="96" t="s">
        <v>167</v>
      </c>
      <c r="F47" s="96"/>
      <c r="G47" s="96" t="s">
        <v>173</v>
      </c>
      <c r="H47" s="97">
        <f>SUM(J47:O47)</f>
        <v>5</v>
      </c>
      <c r="I47" s="96"/>
      <c r="J47" s="292">
        <f t="shared" ref="J47:O47" si="13">IF(AND(J45&gt;=$F43,J46&lt;=$F44),1,0)</f>
        <v>1</v>
      </c>
      <c r="K47" s="292">
        <f t="shared" si="13"/>
        <v>1</v>
      </c>
      <c r="L47" s="292">
        <f t="shared" si="13"/>
        <v>1</v>
      </c>
      <c r="M47" s="97">
        <f t="shared" si="13"/>
        <v>1</v>
      </c>
      <c r="N47" s="97">
        <f t="shared" si="13"/>
        <v>1</v>
      </c>
      <c r="O47" s="97">
        <f t="shared" si="13"/>
        <v>0</v>
      </c>
    </row>
    <row r="48" spans="1:15" outlineLevel="1"/>
    <row r="49" spans="1:24"/>
    <row r="50" spans="1:24"/>
    <row r="51" spans="1:24" s="274" customFormat="1">
      <c r="A51" s="298" t="s">
        <v>23</v>
      </c>
      <c r="B51" s="298"/>
      <c r="C51" s="298"/>
      <c r="D51" s="298"/>
      <c r="E51" s="298"/>
      <c r="F51" s="298"/>
      <c r="G51" s="298"/>
      <c r="H51" s="298"/>
      <c r="I51" s="298"/>
      <c r="J51" s="298"/>
      <c r="K51" s="298"/>
      <c r="L51" s="298"/>
      <c r="M51" s="298"/>
      <c r="N51" s="298"/>
      <c r="O51" s="298"/>
      <c r="P51" s="298"/>
      <c r="Q51" s="298"/>
      <c r="R51" s="298"/>
      <c r="S51" s="298"/>
      <c r="T51" s="298"/>
      <c r="U51" s="298"/>
      <c r="V51" s="298"/>
      <c r="W51" s="298"/>
      <c r="X51" s="298"/>
    </row>
    <row r="52" spans="1:24"/>
  </sheetData>
  <conditionalFormatting sqref="F2">
    <cfRule type="cellIs" dxfId="15" priority="4" stopIfTrue="1" operator="notEqual">
      <formula>0</formula>
    </cfRule>
    <cfRule type="cellIs" dxfId="14" priority="5" stopIfTrue="1" operator="equal">
      <formula>""</formula>
    </cfRule>
  </conditionalFormatting>
  <conditionalFormatting sqref="P3:Q3">
    <cfRule type="containsText" dxfId="13" priority="1" operator="containsText" text="Post Forecast">
      <formula>NOT(ISERROR(SEARCH("Post Forecast",P3)))</formula>
    </cfRule>
    <cfRule type="containsText" dxfId="12" priority="2" operator="containsText" text="Forecast">
      <formula>NOT(ISERROR(SEARCH("Forecast",P3)))</formula>
    </cfRule>
    <cfRule type="containsText" dxfId="11" priority="3" operator="containsText" text="Pre Fcst">
      <formula>NOT(ISERROR(SEARCH("Pre Fcst",P3)))</formula>
    </cfRule>
  </conditionalFormatting>
  <conditionalFormatting sqref="P4:Q4">
    <cfRule type="cellIs" dxfId="10" priority="6" operator="equal">
      <formula>"PPA ext."</formula>
    </cfRule>
    <cfRule type="cellIs" dxfId="9" priority="7" operator="equal">
      <formula>"Delay"</formula>
    </cfRule>
    <cfRule type="cellIs" dxfId="8" priority="8" operator="equal">
      <formula>"Fin Close"</formula>
    </cfRule>
    <cfRule type="cellIs" dxfId="7" priority="9" stopIfTrue="1" operator="equal">
      <formula>"Construction"</formula>
    </cfRule>
    <cfRule type="cellIs" dxfId="6"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6BCB-7954-44BD-9C8B-932985CF94EF}">
  <sheetPr>
    <tabColor rgb="FFFFDB8E"/>
  </sheetPr>
  <dimension ref="A1:M707"/>
  <sheetViews>
    <sheetView showGridLines="0" zoomScale="80" zoomScaleNormal="80" workbookViewId="0">
      <selection activeCell="K669" sqref="K669"/>
    </sheetView>
  </sheetViews>
  <sheetFormatPr defaultColWidth="0" defaultRowHeight="13.15" zeroHeight="1"/>
  <cols>
    <col min="1" max="1" width="5.7109375" style="22" customWidth="1"/>
    <col min="2" max="2" width="6" style="22" customWidth="1"/>
    <col min="3" max="3" width="1.140625" style="23" customWidth="1"/>
    <col min="4" max="4" width="1.85546875" style="24" customWidth="1"/>
    <col min="5" max="5" width="30" style="45" customWidth="1"/>
    <col min="6" max="6" width="5" style="22" bestFit="1" customWidth="1"/>
    <col min="7" max="7" width="15" style="22" customWidth="1"/>
    <col min="8" max="8" width="14.140625" style="22" customWidth="1"/>
    <col min="9" max="11" width="9" style="22" customWidth="1"/>
    <col min="12" max="13" width="9" style="22" hidden="1" customWidth="1"/>
    <col min="14" max="16384" width="9" style="22" hidden="1"/>
  </cols>
  <sheetData>
    <row r="1" spans="1:13" s="244" customFormat="1" ht="30.75">
      <c r="A1" s="209" t="e">
        <f ca="1" xml:space="preserve"> RIGHT(CELL("filename", $A$1), LEN(CELL("filename", $A$1)) - SEARCH("]", CELL("filename", $A$1)))</f>
        <v>#VALUE!</v>
      </c>
      <c r="B1" s="209"/>
      <c r="C1" s="304"/>
      <c r="D1" s="304"/>
      <c r="E1" s="304"/>
      <c r="F1" s="304"/>
      <c r="G1" s="304"/>
      <c r="H1" s="71"/>
      <c r="I1" s="71"/>
      <c r="J1" s="71"/>
    </row>
    <row r="2" spans="1:13" s="14" customFormat="1" ht="25.15">
      <c r="A2" s="9" t="s">
        <v>174</v>
      </c>
      <c r="B2" s="10"/>
      <c r="C2" s="11"/>
      <c r="D2" s="12"/>
      <c r="E2" s="13"/>
      <c r="F2" s="10"/>
      <c r="G2" s="10"/>
      <c r="H2" s="10"/>
      <c r="K2" s="15"/>
    </row>
    <row r="3" spans="1:13">
      <c r="A3" s="16"/>
      <c r="B3" s="17"/>
      <c r="C3" s="18"/>
      <c r="D3" s="19"/>
      <c r="E3" s="20" t="s">
        <v>175</v>
      </c>
      <c r="F3" s="21"/>
      <c r="G3" s="21"/>
      <c r="H3" s="21"/>
    </row>
    <row r="4" spans="1:13">
      <c r="A4" s="16"/>
      <c r="B4" s="17"/>
      <c r="C4" s="18"/>
      <c r="D4" s="19"/>
      <c r="E4" s="20" t="s">
        <v>176</v>
      </c>
      <c r="F4" s="21"/>
      <c r="G4" s="21"/>
      <c r="H4" s="21"/>
    </row>
    <row r="5" spans="1:13">
      <c r="A5" s="16"/>
      <c r="B5" s="17"/>
      <c r="C5" s="18"/>
      <c r="D5" s="19"/>
      <c r="E5" s="20" t="s">
        <v>177</v>
      </c>
      <c r="F5" s="21"/>
      <c r="G5" s="351" t="s">
        <v>178</v>
      </c>
      <c r="H5" s="351"/>
    </row>
    <row r="6" spans="1:13" ht="39.4">
      <c r="D6" s="24" t="s">
        <v>179</v>
      </c>
      <c r="E6" s="20" t="s">
        <v>152</v>
      </c>
      <c r="F6" s="25" t="s">
        <v>154</v>
      </c>
      <c r="G6" s="25" t="s">
        <v>180</v>
      </c>
      <c r="H6" s="25" t="s">
        <v>181</v>
      </c>
      <c r="M6" s="22" t="s">
        <v>182</v>
      </c>
    </row>
    <row r="7" spans="1:13">
      <c r="A7" s="26"/>
      <c r="B7" s="27"/>
      <c r="C7" s="28"/>
      <c r="D7" s="29"/>
      <c r="E7" s="30"/>
      <c r="F7" s="31"/>
      <c r="G7" s="31"/>
    </row>
    <row r="8" spans="1:13" ht="12.75">
      <c r="C8" s="22"/>
      <c r="D8" s="22"/>
      <c r="E8" s="22"/>
      <c r="I8" s="306"/>
      <c r="J8" s="306"/>
    </row>
    <row r="9" spans="1:13" ht="27" customHeight="1">
      <c r="A9" s="352" t="s">
        <v>183</v>
      </c>
      <c r="B9" s="352"/>
      <c r="C9" s="352"/>
      <c r="D9" s="352"/>
      <c r="E9" s="352"/>
      <c r="F9" s="352"/>
      <c r="G9" s="352"/>
      <c r="H9" s="352"/>
      <c r="I9" s="306"/>
      <c r="J9" s="306"/>
    </row>
    <row r="10" spans="1:13">
      <c r="A10" s="26"/>
      <c r="B10" s="27"/>
      <c r="C10" s="26"/>
      <c r="D10" s="34"/>
      <c r="E10" s="30"/>
      <c r="F10" s="31"/>
      <c r="G10" s="31"/>
    </row>
    <row r="11" spans="1:13">
      <c r="A11" s="26"/>
      <c r="B11" s="27"/>
      <c r="C11" s="26" t="s">
        <v>184</v>
      </c>
      <c r="D11" s="35"/>
      <c r="E11" s="36"/>
      <c r="F11" s="37"/>
      <c r="G11" s="37"/>
      <c r="H11" s="37"/>
    </row>
    <row r="12" spans="1:13" ht="13.5" customHeight="1">
      <c r="A12" s="26"/>
      <c r="B12" s="27"/>
      <c r="C12" s="28"/>
      <c r="E12" s="38" t="s">
        <v>185</v>
      </c>
      <c r="F12" s="39" t="s">
        <v>186</v>
      </c>
      <c r="G12" s="39">
        <v>2839.0379766049568</v>
      </c>
      <c r="H12" s="39">
        <v>2865.5171892449189</v>
      </c>
    </row>
    <row r="13" spans="1:13">
      <c r="A13" s="26"/>
      <c r="B13" s="27"/>
      <c r="C13" s="28"/>
      <c r="E13" s="38" t="s">
        <v>187</v>
      </c>
      <c r="F13" s="39" t="s">
        <v>186</v>
      </c>
      <c r="G13" s="39">
        <v>1882.8979999999999</v>
      </c>
      <c r="H13" s="39">
        <v>1899.9727290779401</v>
      </c>
    </row>
    <row r="14" spans="1:13">
      <c r="A14" s="26"/>
      <c r="B14" s="27"/>
      <c r="C14" s="28"/>
      <c r="E14" s="38" t="s">
        <v>188</v>
      </c>
      <c r="F14" s="39" t="s">
        <v>186</v>
      </c>
      <c r="G14" s="39">
        <v>23.86</v>
      </c>
      <c r="H14" s="39">
        <v>24.814508193927683</v>
      </c>
    </row>
    <row r="15" spans="1:13">
      <c r="A15" s="26"/>
      <c r="B15" s="27"/>
      <c r="C15" s="28"/>
      <c r="E15" s="38" t="s">
        <v>189</v>
      </c>
      <c r="F15" s="39" t="s">
        <v>186</v>
      </c>
      <c r="G15" s="39">
        <v>1950.5513634004483</v>
      </c>
      <c r="H15" s="39">
        <v>1621.9639381536588</v>
      </c>
    </row>
    <row r="16" spans="1:13">
      <c r="A16" s="40"/>
      <c r="B16" s="41"/>
      <c r="C16" s="42"/>
      <c r="E16" s="38" t="s">
        <v>190</v>
      </c>
      <c r="F16" s="39" t="s">
        <v>186</v>
      </c>
      <c r="G16" s="39">
        <v>4968.374772496948</v>
      </c>
      <c r="H16" s="39">
        <v>4418.7464850858778</v>
      </c>
    </row>
    <row r="17" spans="1:8">
      <c r="A17" s="40"/>
      <c r="B17" s="41"/>
      <c r="C17" s="42"/>
      <c r="E17" s="38" t="s">
        <v>191</v>
      </c>
      <c r="F17" s="39" t="s">
        <v>186</v>
      </c>
      <c r="G17" s="39">
        <v>1200.9869210091092</v>
      </c>
      <c r="H17" s="39">
        <v>1149.5618301443205</v>
      </c>
    </row>
    <row r="18" spans="1:8">
      <c r="A18" s="40"/>
      <c r="B18" s="41"/>
      <c r="C18" s="42"/>
      <c r="E18" s="38" t="s">
        <v>192</v>
      </c>
      <c r="F18" s="39" t="s">
        <v>186</v>
      </c>
      <c r="G18" s="39">
        <v>2858.2850000000003</v>
      </c>
      <c r="H18" s="39">
        <v>2595.9292288995753</v>
      </c>
    </row>
    <row r="19" spans="1:8">
      <c r="A19" s="40"/>
      <c r="B19" s="41"/>
      <c r="C19" s="42"/>
      <c r="E19" s="38" t="s">
        <v>193</v>
      </c>
      <c r="F19" s="39" t="s">
        <v>186</v>
      </c>
      <c r="G19" s="39">
        <v>6458.8750153842693</v>
      </c>
      <c r="H19" s="39">
        <v>4686.1989061324539</v>
      </c>
    </row>
    <row r="20" spans="1:8">
      <c r="A20" s="26"/>
      <c r="B20" s="27"/>
      <c r="C20" s="28"/>
      <c r="E20" s="38" t="s">
        <v>194</v>
      </c>
      <c r="F20" s="39" t="s">
        <v>186</v>
      </c>
      <c r="G20" s="39">
        <v>5919.5499457114574</v>
      </c>
      <c r="H20" s="39">
        <v>4767.7846504119098</v>
      </c>
    </row>
    <row r="21" spans="1:8">
      <c r="A21" s="26"/>
      <c r="B21" s="27"/>
      <c r="C21" s="28"/>
      <c r="E21" s="38" t="s">
        <v>195</v>
      </c>
      <c r="F21" s="39" t="s">
        <v>186</v>
      </c>
      <c r="G21" s="39">
        <v>2324.7139940000002</v>
      </c>
      <c r="H21" s="39">
        <v>1856.6463244266952</v>
      </c>
    </row>
    <row r="22" spans="1:8">
      <c r="A22" s="26"/>
      <c r="B22" s="27"/>
      <c r="C22" s="28"/>
      <c r="E22" s="38" t="s">
        <v>196</v>
      </c>
      <c r="F22" s="39" t="s">
        <v>186</v>
      </c>
      <c r="G22" s="39">
        <v>2443.7392896000006</v>
      </c>
      <c r="H22" s="39">
        <v>2478.201472354664</v>
      </c>
    </row>
    <row r="23" spans="1:8">
      <c r="D23" s="35"/>
      <c r="E23" s="43" t="s">
        <v>155</v>
      </c>
      <c r="F23" s="43" t="s">
        <v>186</v>
      </c>
      <c r="G23" s="43">
        <v>32870.872278207193</v>
      </c>
      <c r="H23" s="43">
        <v>28365.33726212594</v>
      </c>
    </row>
    <row r="24" spans="1:8">
      <c r="D24" s="35"/>
      <c r="E24" s="39"/>
      <c r="F24" s="39"/>
      <c r="G24" s="39"/>
      <c r="H24" s="39"/>
    </row>
    <row r="25" spans="1:8">
      <c r="A25" s="32" t="s">
        <v>197</v>
      </c>
      <c r="B25" s="32"/>
      <c r="C25" s="32"/>
      <c r="D25" s="33"/>
      <c r="E25" s="32"/>
      <c r="F25" s="32"/>
      <c r="G25" s="32"/>
      <c r="H25" s="32"/>
    </row>
    <row r="26" spans="1:8">
      <c r="D26" s="35"/>
      <c r="E26" s="36"/>
      <c r="F26" s="37"/>
      <c r="G26" s="44" t="s">
        <v>182</v>
      </c>
      <c r="H26" s="45"/>
    </row>
    <row r="27" spans="1:8">
      <c r="A27" s="26"/>
      <c r="B27" s="27"/>
      <c r="C27" s="46" t="s">
        <v>198</v>
      </c>
      <c r="D27" s="35"/>
      <c r="E27" s="36"/>
      <c r="F27" s="37"/>
      <c r="G27" s="36"/>
      <c r="H27" s="47"/>
    </row>
    <row r="28" spans="1:8">
      <c r="A28" s="26"/>
      <c r="B28" s="27"/>
      <c r="C28" s="28"/>
      <c r="D28" s="35" t="s">
        <v>198</v>
      </c>
      <c r="E28" s="38" t="s">
        <v>185</v>
      </c>
      <c r="F28" s="39" t="s">
        <v>186</v>
      </c>
      <c r="G28" s="39">
        <v>5.7190000000000003</v>
      </c>
      <c r="H28" s="39">
        <v>5.7190000000000003</v>
      </c>
    </row>
    <row r="29" spans="1:8">
      <c r="A29" s="26"/>
      <c r="B29" s="27"/>
      <c r="C29" s="28"/>
      <c r="D29" s="35" t="s">
        <v>198</v>
      </c>
      <c r="E29" s="38" t="s">
        <v>187</v>
      </c>
      <c r="F29" s="39" t="s">
        <v>186</v>
      </c>
      <c r="G29" s="39">
        <v>4.8460000000000001</v>
      </c>
      <c r="H29" s="39">
        <v>4.8460000000000001</v>
      </c>
    </row>
    <row r="30" spans="1:8">
      <c r="A30" s="26"/>
      <c r="B30" s="27"/>
      <c r="C30" s="28"/>
      <c r="D30" s="35" t="s">
        <v>198</v>
      </c>
      <c r="E30" s="38" t="s">
        <v>188</v>
      </c>
      <c r="F30" s="39" t="s">
        <v>186</v>
      </c>
      <c r="G30" s="39">
        <v>0</v>
      </c>
      <c r="H30" s="39">
        <v>0</v>
      </c>
    </row>
    <row r="31" spans="1:8">
      <c r="A31" s="26"/>
      <c r="B31" s="27"/>
      <c r="C31" s="28"/>
      <c r="D31" s="35" t="s">
        <v>198</v>
      </c>
      <c r="E31" s="38" t="s">
        <v>189</v>
      </c>
      <c r="F31" s="39" t="s">
        <v>186</v>
      </c>
      <c r="G31" s="39">
        <v>0</v>
      </c>
      <c r="H31" s="39">
        <v>0</v>
      </c>
    </row>
    <row r="32" spans="1:8">
      <c r="A32" s="40"/>
      <c r="B32" s="41"/>
      <c r="C32" s="42"/>
      <c r="D32" s="35" t="s">
        <v>198</v>
      </c>
      <c r="E32" s="38" t="s">
        <v>190</v>
      </c>
      <c r="F32" s="39" t="s">
        <v>186</v>
      </c>
      <c r="G32" s="39">
        <v>0.45321153639166362</v>
      </c>
      <c r="H32" s="39">
        <v>0.42601884420816377</v>
      </c>
    </row>
    <row r="33" spans="1:8">
      <c r="A33" s="40"/>
      <c r="B33" s="41"/>
      <c r="C33" s="42"/>
      <c r="D33" s="35" t="s">
        <v>198</v>
      </c>
      <c r="E33" s="38" t="s">
        <v>191</v>
      </c>
      <c r="F33" s="39" t="s">
        <v>186</v>
      </c>
      <c r="G33" s="39">
        <v>1.1440000000000001</v>
      </c>
      <c r="H33" s="39">
        <v>1.1440000000000001</v>
      </c>
    </row>
    <row r="34" spans="1:8">
      <c r="A34" s="40"/>
      <c r="B34" s="41"/>
      <c r="C34" s="42"/>
      <c r="D34" s="35" t="s">
        <v>198</v>
      </c>
      <c r="E34" s="38" t="s">
        <v>192</v>
      </c>
      <c r="F34" s="39" t="s">
        <v>186</v>
      </c>
      <c r="G34" s="39">
        <v>8.3249999999999993</v>
      </c>
      <c r="H34" s="39">
        <v>7.6589999999999998</v>
      </c>
    </row>
    <row r="35" spans="1:8">
      <c r="A35" s="40"/>
      <c r="B35" s="41"/>
      <c r="C35" s="42"/>
      <c r="D35" s="35" t="s">
        <v>198</v>
      </c>
      <c r="E35" s="38" t="s">
        <v>193</v>
      </c>
      <c r="F35" s="39" t="s">
        <v>186</v>
      </c>
      <c r="G35" s="39">
        <v>1.825</v>
      </c>
      <c r="H35" s="39">
        <v>1.6425000000000001</v>
      </c>
    </row>
    <row r="36" spans="1:8">
      <c r="A36" s="40"/>
      <c r="B36" s="41"/>
      <c r="C36" s="28"/>
      <c r="D36" s="35" t="s">
        <v>198</v>
      </c>
      <c r="E36" s="38" t="s">
        <v>194</v>
      </c>
      <c r="F36" s="39" t="s">
        <v>186</v>
      </c>
      <c r="G36" s="39">
        <v>2.3094363812904941</v>
      </c>
      <c r="H36" s="39">
        <v>2.6464000000001016</v>
      </c>
    </row>
    <row r="37" spans="1:8">
      <c r="A37" s="40"/>
      <c r="B37" s="41"/>
      <c r="C37" s="28"/>
      <c r="D37" s="35" t="s">
        <v>198</v>
      </c>
      <c r="E37" s="38" t="s">
        <v>195</v>
      </c>
      <c r="F37" s="39" t="s">
        <v>186</v>
      </c>
      <c r="G37" s="39">
        <v>2.3510439999999999</v>
      </c>
      <c r="H37" s="39">
        <v>2.1159396000000004</v>
      </c>
    </row>
    <row r="38" spans="1:8">
      <c r="A38" s="40"/>
      <c r="B38" s="41"/>
      <c r="C38" s="28"/>
      <c r="D38" s="35" t="s">
        <v>198</v>
      </c>
      <c r="E38" s="38" t="s">
        <v>196</v>
      </c>
      <c r="F38" s="39" t="s">
        <v>186</v>
      </c>
      <c r="G38" s="39">
        <v>1.3476864</v>
      </c>
      <c r="H38" s="39">
        <v>1.293778944</v>
      </c>
    </row>
    <row r="39" spans="1:8">
      <c r="A39" s="48"/>
      <c r="D39" s="35"/>
      <c r="E39" s="39" t="s">
        <v>155</v>
      </c>
      <c r="F39" s="39" t="s">
        <v>186</v>
      </c>
      <c r="G39" s="39">
        <v>28.320378317682156</v>
      </c>
      <c r="H39" s="39">
        <v>27.492637388208262</v>
      </c>
    </row>
    <row r="40" spans="1:8">
      <c r="A40" s="48"/>
      <c r="B40" s="49"/>
      <c r="D40" s="50"/>
      <c r="E40" s="51"/>
      <c r="F40" s="45"/>
      <c r="G40" s="52"/>
      <c r="H40" s="53"/>
    </row>
    <row r="41" spans="1:8">
      <c r="A41" s="26"/>
      <c r="B41" s="27"/>
      <c r="C41" s="46" t="s">
        <v>199</v>
      </c>
      <c r="D41" s="35"/>
      <c r="E41" s="36"/>
      <c r="F41" s="37"/>
      <c r="G41" s="36"/>
      <c r="H41" s="47"/>
    </row>
    <row r="42" spans="1:8">
      <c r="A42" s="26"/>
      <c r="B42" s="27"/>
      <c r="C42" s="28"/>
      <c r="D42" s="35" t="s">
        <v>199</v>
      </c>
      <c r="E42" s="38" t="s">
        <v>185</v>
      </c>
      <c r="F42" s="39" t="s">
        <v>186</v>
      </c>
      <c r="G42" s="39">
        <v>45.942999999999998</v>
      </c>
      <c r="H42" s="39">
        <v>45.942999999999998</v>
      </c>
    </row>
    <row r="43" spans="1:8">
      <c r="A43" s="26"/>
      <c r="B43" s="27"/>
      <c r="C43" s="28"/>
      <c r="D43" s="35" t="s">
        <v>199</v>
      </c>
      <c r="E43" s="38" t="s">
        <v>187</v>
      </c>
      <c r="F43" s="39" t="s">
        <v>186</v>
      </c>
      <c r="G43" s="39">
        <v>0.375</v>
      </c>
      <c r="H43" s="39">
        <v>0.375</v>
      </c>
    </row>
    <row r="44" spans="1:8">
      <c r="A44" s="26"/>
      <c r="B44" s="27"/>
      <c r="C44" s="28"/>
      <c r="D44" s="35" t="s">
        <v>199</v>
      </c>
      <c r="E44" s="38" t="s">
        <v>188</v>
      </c>
      <c r="F44" s="39" t="s">
        <v>186</v>
      </c>
      <c r="G44" s="39">
        <v>3.2000000000000008E-2</v>
      </c>
      <c r="H44" s="39">
        <v>3.2000000000000008E-2</v>
      </c>
    </row>
    <row r="45" spans="1:8">
      <c r="A45" s="26"/>
      <c r="B45" s="27"/>
      <c r="C45" s="28"/>
      <c r="D45" s="35" t="s">
        <v>199</v>
      </c>
      <c r="E45" s="38" t="s">
        <v>189</v>
      </c>
      <c r="F45" s="39" t="s">
        <v>186</v>
      </c>
      <c r="G45" s="39">
        <v>7.3460000000000001</v>
      </c>
      <c r="H45" s="39">
        <v>7.3460000000000001</v>
      </c>
    </row>
    <row r="46" spans="1:8">
      <c r="A46" s="40"/>
      <c r="B46" s="41"/>
      <c r="C46" s="42"/>
      <c r="D46" s="35" t="s">
        <v>199</v>
      </c>
      <c r="E46" s="38" t="s">
        <v>190</v>
      </c>
      <c r="F46" s="39" t="s">
        <v>186</v>
      </c>
      <c r="G46" s="39">
        <v>49.086093377875478</v>
      </c>
      <c r="H46" s="39">
        <v>44.370000000000005</v>
      </c>
    </row>
    <row r="47" spans="1:8">
      <c r="A47" s="40"/>
      <c r="B47" s="41"/>
      <c r="C47" s="42"/>
      <c r="D47" s="35" t="s">
        <v>199</v>
      </c>
      <c r="E47" s="38" t="s">
        <v>191</v>
      </c>
      <c r="F47" s="39" t="s">
        <v>186</v>
      </c>
      <c r="G47" s="39">
        <v>13.342000000000001</v>
      </c>
      <c r="H47" s="39">
        <v>13.342000000000001</v>
      </c>
    </row>
    <row r="48" spans="1:8">
      <c r="A48" s="40"/>
      <c r="B48" s="41"/>
      <c r="C48" s="42"/>
      <c r="D48" s="35" t="s">
        <v>199</v>
      </c>
      <c r="E48" s="38" t="s">
        <v>192</v>
      </c>
      <c r="F48" s="39" t="s">
        <v>186</v>
      </c>
      <c r="G48" s="39">
        <v>69.908000000000015</v>
      </c>
      <c r="H48" s="39">
        <v>48.935600000000001</v>
      </c>
    </row>
    <row r="49" spans="1:8">
      <c r="A49" s="40"/>
      <c r="B49" s="41"/>
      <c r="C49" s="42"/>
      <c r="D49" s="35" t="s">
        <v>199</v>
      </c>
      <c r="E49" s="38" t="s">
        <v>193</v>
      </c>
      <c r="F49" s="39" t="s">
        <v>186</v>
      </c>
      <c r="G49" s="39">
        <v>41.685000000000002</v>
      </c>
      <c r="H49" s="39">
        <v>41.685000000000002</v>
      </c>
    </row>
    <row r="50" spans="1:8">
      <c r="A50" s="40"/>
      <c r="B50" s="41"/>
      <c r="C50" s="28"/>
      <c r="D50" s="35" t="s">
        <v>199</v>
      </c>
      <c r="E50" s="38" t="s">
        <v>194</v>
      </c>
      <c r="F50" s="39" t="s">
        <v>186</v>
      </c>
      <c r="G50" s="39">
        <v>27.714319668843679</v>
      </c>
      <c r="H50" s="39">
        <v>27.800500000001101</v>
      </c>
    </row>
    <row r="51" spans="1:8">
      <c r="A51" s="40"/>
      <c r="B51" s="41"/>
      <c r="C51" s="28"/>
      <c r="D51" s="35" t="s">
        <v>199</v>
      </c>
      <c r="E51" s="38" t="s">
        <v>195</v>
      </c>
      <c r="F51" s="39" t="s">
        <v>186</v>
      </c>
      <c r="G51" s="39">
        <v>29.750719</v>
      </c>
      <c r="H51" s="39">
        <v>29.750719</v>
      </c>
    </row>
    <row r="52" spans="1:8">
      <c r="A52" s="40"/>
      <c r="B52" s="41"/>
      <c r="C52" s="28"/>
      <c r="D52" s="35" t="s">
        <v>199</v>
      </c>
      <c r="E52" s="38" t="s">
        <v>196</v>
      </c>
      <c r="F52" s="39" t="s">
        <v>186</v>
      </c>
      <c r="G52" s="39">
        <v>11.3497392</v>
      </c>
      <c r="H52" s="39">
        <v>8.7564656000000021</v>
      </c>
    </row>
    <row r="53" spans="1:8">
      <c r="A53" s="40"/>
      <c r="B53" s="41"/>
      <c r="D53" s="35"/>
      <c r="E53" s="39" t="s">
        <v>155</v>
      </c>
      <c r="F53" s="39" t="s">
        <v>186</v>
      </c>
      <c r="G53" s="39">
        <v>296.53187124671911</v>
      </c>
      <c r="H53" s="39">
        <v>268.33628460000114</v>
      </c>
    </row>
    <row r="54" spans="1:8">
      <c r="A54" s="40"/>
      <c r="B54" s="41"/>
      <c r="D54" s="50"/>
      <c r="E54" s="51"/>
      <c r="F54" s="45"/>
      <c r="G54" s="52"/>
      <c r="H54" s="53"/>
    </row>
    <row r="55" spans="1:8">
      <c r="C55" s="46" t="s">
        <v>200</v>
      </c>
      <c r="D55" s="35"/>
      <c r="E55" s="36"/>
      <c r="F55" s="37"/>
      <c r="G55" s="36"/>
      <c r="H55" s="47"/>
    </row>
    <row r="56" spans="1:8">
      <c r="A56" s="54"/>
      <c r="B56" s="54"/>
      <c r="C56" s="28"/>
      <c r="D56" s="35" t="s">
        <v>200</v>
      </c>
      <c r="E56" s="38" t="s">
        <v>185</v>
      </c>
      <c r="F56" s="39" t="s">
        <v>186</v>
      </c>
      <c r="G56" s="39">
        <v>77.820000000000007</v>
      </c>
      <c r="H56" s="39">
        <v>77.819999999999993</v>
      </c>
    </row>
    <row r="57" spans="1:8">
      <c r="A57" s="48"/>
      <c r="C57" s="28"/>
      <c r="D57" s="35" t="s">
        <v>200</v>
      </c>
      <c r="E57" s="38" t="s">
        <v>187</v>
      </c>
      <c r="F57" s="39" t="s">
        <v>186</v>
      </c>
      <c r="G57" s="39">
        <v>6.0719999999999992</v>
      </c>
      <c r="H57" s="39">
        <v>6.0719999999999992</v>
      </c>
    </row>
    <row r="58" spans="1:8">
      <c r="A58" s="48"/>
      <c r="C58" s="28"/>
      <c r="D58" s="35" t="s">
        <v>200</v>
      </c>
      <c r="E58" s="38" t="s">
        <v>188</v>
      </c>
      <c r="F58" s="39" t="s">
        <v>186</v>
      </c>
      <c r="G58" s="39">
        <v>0</v>
      </c>
      <c r="H58" s="39">
        <v>0</v>
      </c>
    </row>
    <row r="59" spans="1:8">
      <c r="A59" s="48"/>
      <c r="C59" s="28"/>
      <c r="D59" s="35" t="s">
        <v>200</v>
      </c>
      <c r="E59" s="38" t="s">
        <v>189</v>
      </c>
      <c r="F59" s="39" t="s">
        <v>186</v>
      </c>
      <c r="G59" s="39">
        <v>55.448</v>
      </c>
      <c r="H59" s="39">
        <v>51.968835616438362</v>
      </c>
    </row>
    <row r="60" spans="1:8">
      <c r="A60" s="26"/>
      <c r="B60" s="27"/>
      <c r="C60" s="42"/>
      <c r="D60" s="35" t="s">
        <v>200</v>
      </c>
      <c r="E60" s="38" t="s">
        <v>190</v>
      </c>
      <c r="F60" s="39" t="s">
        <v>186</v>
      </c>
      <c r="G60" s="39">
        <v>134.34716344920167</v>
      </c>
      <c r="H60" s="39">
        <v>133.25342465753425</v>
      </c>
    </row>
    <row r="61" spans="1:8">
      <c r="A61" s="26"/>
      <c r="B61" s="27"/>
      <c r="C61" s="42"/>
      <c r="D61" s="35" t="s">
        <v>200</v>
      </c>
      <c r="E61" s="38" t="s">
        <v>191</v>
      </c>
      <c r="F61" s="39" t="s">
        <v>186</v>
      </c>
      <c r="G61" s="39">
        <v>54.433</v>
      </c>
      <c r="H61" s="39">
        <v>54.500650684931514</v>
      </c>
    </row>
    <row r="62" spans="1:8">
      <c r="A62" s="26"/>
      <c r="B62" s="27"/>
      <c r="C62" s="42"/>
      <c r="D62" s="35" t="s">
        <v>200</v>
      </c>
      <c r="E62" s="38" t="s">
        <v>192</v>
      </c>
      <c r="F62" s="39" t="s">
        <v>186</v>
      </c>
      <c r="G62" s="39">
        <v>43.146999999999998</v>
      </c>
      <c r="H62" s="39">
        <v>40.509041095890417</v>
      </c>
    </row>
    <row r="63" spans="1:8">
      <c r="A63" s="26"/>
      <c r="B63" s="27"/>
      <c r="C63" s="42"/>
      <c r="D63" s="35" t="s">
        <v>200</v>
      </c>
      <c r="E63" s="38" t="s">
        <v>193</v>
      </c>
      <c r="F63" s="39" t="s">
        <v>186</v>
      </c>
      <c r="G63" s="39">
        <v>52.985999999999997</v>
      </c>
      <c r="H63" s="39">
        <v>41.841575342465759</v>
      </c>
    </row>
    <row r="64" spans="1:8">
      <c r="A64" s="26"/>
      <c r="B64" s="27"/>
      <c r="C64" s="28"/>
      <c r="D64" s="35" t="s">
        <v>200</v>
      </c>
      <c r="E64" s="38" t="s">
        <v>194</v>
      </c>
      <c r="F64" s="39" t="s">
        <v>186</v>
      </c>
      <c r="G64" s="39">
        <v>84.834619803113227</v>
      </c>
      <c r="H64" s="39">
        <v>84.349417808219187</v>
      </c>
    </row>
    <row r="65" spans="1:8">
      <c r="A65" s="40"/>
      <c r="B65" s="41"/>
      <c r="C65" s="28"/>
      <c r="D65" s="35" t="s">
        <v>200</v>
      </c>
      <c r="E65" s="38" t="s">
        <v>195</v>
      </c>
      <c r="F65" s="39" t="s">
        <v>186</v>
      </c>
      <c r="G65" s="39">
        <v>62.595305999999994</v>
      </c>
      <c r="H65" s="39">
        <v>62.629109589041093</v>
      </c>
    </row>
    <row r="66" spans="1:8">
      <c r="A66" s="40"/>
      <c r="B66" s="41"/>
      <c r="C66" s="28"/>
      <c r="D66" s="35" t="s">
        <v>200</v>
      </c>
      <c r="E66" s="38" t="s">
        <v>196</v>
      </c>
      <c r="F66" s="39" t="s">
        <v>186</v>
      </c>
      <c r="G66" s="39">
        <v>97.493692799999991</v>
      </c>
      <c r="H66" s="39">
        <v>98.074520547945212</v>
      </c>
    </row>
    <row r="67" spans="1:8">
      <c r="A67" s="40"/>
      <c r="B67" s="41"/>
      <c r="D67" s="35"/>
      <c r="E67" s="39" t="s">
        <v>155</v>
      </c>
      <c r="F67" s="39" t="s">
        <v>186</v>
      </c>
      <c r="G67" s="39">
        <v>669.17678205231482</v>
      </c>
      <c r="H67" s="39">
        <v>651.01857534246574</v>
      </c>
    </row>
    <row r="68" spans="1:8">
      <c r="A68" s="40"/>
      <c r="B68" s="41"/>
      <c r="D68" s="50"/>
      <c r="E68" s="51"/>
      <c r="F68" s="45"/>
      <c r="G68" s="52"/>
      <c r="H68" s="53"/>
    </row>
    <row r="69" spans="1:8">
      <c r="A69" s="40"/>
      <c r="B69" s="41"/>
      <c r="C69" s="46" t="s">
        <v>201</v>
      </c>
      <c r="D69" s="35"/>
      <c r="E69" s="36"/>
      <c r="F69" s="37"/>
      <c r="G69" s="36"/>
      <c r="H69" s="47"/>
    </row>
    <row r="70" spans="1:8">
      <c r="A70" s="40"/>
      <c r="B70" s="41"/>
      <c r="C70" s="28"/>
      <c r="D70" s="35" t="s">
        <v>201</v>
      </c>
      <c r="E70" s="38" t="s">
        <v>185</v>
      </c>
      <c r="F70" s="39" t="s">
        <v>186</v>
      </c>
      <c r="G70" s="39">
        <v>48.026999999999994</v>
      </c>
      <c r="H70" s="39">
        <v>24.013499999999997</v>
      </c>
    </row>
    <row r="71" spans="1:8">
      <c r="A71" s="40"/>
      <c r="B71" s="41"/>
      <c r="C71" s="28"/>
      <c r="D71" s="35" t="s">
        <v>201</v>
      </c>
      <c r="E71" s="38" t="s">
        <v>187</v>
      </c>
      <c r="F71" s="39" t="s">
        <v>186</v>
      </c>
      <c r="G71" s="39">
        <v>21.192</v>
      </c>
      <c r="H71" s="39">
        <v>16.953600000000002</v>
      </c>
    </row>
    <row r="72" spans="1:8">
      <c r="A72" s="40"/>
      <c r="B72" s="41"/>
      <c r="C72" s="28"/>
      <c r="D72" s="35" t="s">
        <v>201</v>
      </c>
      <c r="E72" s="38" t="s">
        <v>188</v>
      </c>
      <c r="F72" s="39" t="s">
        <v>186</v>
      </c>
      <c r="G72" s="39">
        <v>0.56600000000000006</v>
      </c>
      <c r="H72" s="39">
        <v>0.56600000000000006</v>
      </c>
    </row>
    <row r="73" spans="1:8">
      <c r="A73" s="40"/>
      <c r="B73" s="41"/>
      <c r="C73" s="28"/>
      <c r="D73" s="35" t="s">
        <v>201</v>
      </c>
      <c r="E73" s="38" t="s">
        <v>189</v>
      </c>
      <c r="F73" s="39" t="s">
        <v>186</v>
      </c>
      <c r="G73" s="39">
        <v>31.326250000000009</v>
      </c>
      <c r="H73" s="39">
        <v>31.265600000000006</v>
      </c>
    </row>
    <row r="74" spans="1:8">
      <c r="C74" s="42"/>
      <c r="D74" s="35" t="s">
        <v>201</v>
      </c>
      <c r="E74" s="38" t="s">
        <v>190</v>
      </c>
      <c r="F74" s="39" t="s">
        <v>186</v>
      </c>
      <c r="G74" s="39">
        <v>26.253561906402226</v>
      </c>
      <c r="H74" s="39">
        <v>26.253561906402226</v>
      </c>
    </row>
    <row r="75" spans="1:8">
      <c r="A75" s="54"/>
      <c r="B75" s="54"/>
      <c r="C75" s="42"/>
      <c r="D75" s="35" t="s">
        <v>201</v>
      </c>
      <c r="E75" s="38" t="s">
        <v>191</v>
      </c>
      <c r="F75" s="39" t="s">
        <v>186</v>
      </c>
      <c r="G75" s="39">
        <v>10.199999999999999</v>
      </c>
      <c r="H75" s="39">
        <v>10.199999999999999</v>
      </c>
    </row>
    <row r="76" spans="1:8">
      <c r="A76" s="48"/>
      <c r="C76" s="42"/>
      <c r="D76" s="35" t="s">
        <v>201</v>
      </c>
      <c r="E76" s="38" t="s">
        <v>192</v>
      </c>
      <c r="F76" s="39" t="s">
        <v>186</v>
      </c>
      <c r="G76" s="39">
        <v>39.706999999999994</v>
      </c>
      <c r="H76" s="39">
        <v>64.992900000000006</v>
      </c>
    </row>
    <row r="77" spans="1:8">
      <c r="A77" s="48"/>
      <c r="C77" s="42"/>
      <c r="D77" s="35" t="s">
        <v>201</v>
      </c>
      <c r="E77" s="38" t="s">
        <v>193</v>
      </c>
      <c r="F77" s="39" t="s">
        <v>186</v>
      </c>
      <c r="G77" s="39">
        <v>11.788000000000002</v>
      </c>
      <c r="H77" s="39">
        <v>9.4304000000000023</v>
      </c>
    </row>
    <row r="78" spans="1:8">
      <c r="A78" s="48"/>
      <c r="C78" s="28"/>
      <c r="D78" s="35" t="s">
        <v>201</v>
      </c>
      <c r="E78" s="38" t="s">
        <v>194</v>
      </c>
      <c r="F78" s="39" t="s">
        <v>186</v>
      </c>
      <c r="G78" s="39">
        <v>27.293998256796826</v>
      </c>
      <c r="H78" s="39">
        <v>55.944800000000001</v>
      </c>
    </row>
    <row r="79" spans="1:8">
      <c r="A79" s="26"/>
      <c r="B79" s="27"/>
      <c r="C79" s="28"/>
      <c r="D79" s="35" t="s">
        <v>201</v>
      </c>
      <c r="E79" s="38" t="s">
        <v>195</v>
      </c>
      <c r="F79" s="39" t="s">
        <v>186</v>
      </c>
      <c r="G79" s="39">
        <v>10.745988000000001</v>
      </c>
      <c r="H79" s="39">
        <v>19.975000000000001</v>
      </c>
    </row>
    <row r="80" spans="1:8">
      <c r="A80" s="26"/>
      <c r="B80" s="27"/>
      <c r="C80" s="28"/>
      <c r="D80" s="35" t="s">
        <v>201</v>
      </c>
      <c r="E80" s="38" t="s">
        <v>196</v>
      </c>
      <c r="F80" s="39" t="s">
        <v>186</v>
      </c>
      <c r="G80" s="39">
        <v>19.128959999999999</v>
      </c>
      <c r="H80" s="39">
        <v>38.256211</v>
      </c>
    </row>
    <row r="81" spans="1:8">
      <c r="A81" s="26"/>
      <c r="B81" s="27"/>
      <c r="D81" s="35"/>
      <c r="E81" s="39" t="s">
        <v>155</v>
      </c>
      <c r="F81" s="39" t="s">
        <v>186</v>
      </c>
      <c r="G81" s="39">
        <v>246.22875816319907</v>
      </c>
      <c r="H81" s="39">
        <v>297.85157290640223</v>
      </c>
    </row>
    <row r="82" spans="1:8">
      <c r="A82" s="26"/>
      <c r="B82" s="27"/>
      <c r="D82" s="50"/>
      <c r="E82" s="51"/>
      <c r="F82" s="45"/>
      <c r="G82" s="52"/>
      <c r="H82" s="53"/>
    </row>
    <row r="83" spans="1:8">
      <c r="A83" s="26"/>
      <c r="B83" s="27"/>
      <c r="C83" s="46" t="s">
        <v>202</v>
      </c>
      <c r="D83" s="35"/>
      <c r="E83" s="36"/>
      <c r="F83" s="37"/>
      <c r="G83" s="36"/>
      <c r="H83" s="47"/>
    </row>
    <row r="84" spans="1:8">
      <c r="A84" s="40"/>
      <c r="B84" s="41"/>
      <c r="C84" s="28"/>
      <c r="D84" s="35" t="s">
        <v>202</v>
      </c>
      <c r="E84" s="38" t="s">
        <v>185</v>
      </c>
      <c r="F84" s="39" t="s">
        <v>186</v>
      </c>
      <c r="G84" s="39">
        <v>29.242000000000004</v>
      </c>
      <c r="H84" s="39">
        <v>0</v>
      </c>
    </row>
    <row r="85" spans="1:8">
      <c r="A85" s="40"/>
      <c r="B85" s="41"/>
      <c r="C85" s="28"/>
      <c r="D85" s="35" t="s">
        <v>202</v>
      </c>
      <c r="E85" s="38" t="s">
        <v>187</v>
      </c>
      <c r="F85" s="39" t="s">
        <v>186</v>
      </c>
      <c r="G85" s="39">
        <v>91.689000000000007</v>
      </c>
      <c r="H85" s="39">
        <v>0</v>
      </c>
    </row>
    <row r="86" spans="1:8">
      <c r="A86" s="40"/>
      <c r="B86" s="41"/>
      <c r="C86" s="28"/>
      <c r="D86" s="35" t="s">
        <v>202</v>
      </c>
      <c r="E86" s="38" t="s">
        <v>188</v>
      </c>
      <c r="F86" s="39" t="s">
        <v>186</v>
      </c>
      <c r="G86" s="39">
        <v>0</v>
      </c>
      <c r="H86" s="39">
        <v>0</v>
      </c>
    </row>
    <row r="87" spans="1:8">
      <c r="A87" s="40"/>
      <c r="B87" s="41"/>
      <c r="C87" s="28"/>
      <c r="D87" s="35" t="s">
        <v>202</v>
      </c>
      <c r="E87" s="38" t="s">
        <v>189</v>
      </c>
      <c r="F87" s="39" t="s">
        <v>186</v>
      </c>
      <c r="G87" s="39">
        <v>0</v>
      </c>
      <c r="H87" s="39">
        <v>0</v>
      </c>
    </row>
    <row r="88" spans="1:8">
      <c r="A88" s="40"/>
      <c r="B88" s="41"/>
      <c r="C88" s="42"/>
      <c r="D88" s="35" t="s">
        <v>202</v>
      </c>
      <c r="E88" s="38" t="s">
        <v>190</v>
      </c>
      <c r="F88" s="39" t="s">
        <v>186</v>
      </c>
      <c r="G88" s="39">
        <v>1.0107068735104712</v>
      </c>
      <c r="H88" s="39">
        <v>0</v>
      </c>
    </row>
    <row r="89" spans="1:8">
      <c r="A89" s="40"/>
      <c r="B89" s="41"/>
      <c r="C89" s="42"/>
      <c r="D89" s="35" t="s">
        <v>202</v>
      </c>
      <c r="E89" s="38" t="s">
        <v>191</v>
      </c>
      <c r="F89" s="39" t="s">
        <v>186</v>
      </c>
      <c r="G89" s="39">
        <v>14.569616979493361</v>
      </c>
      <c r="H89" s="39">
        <v>0</v>
      </c>
    </row>
    <row r="90" spans="1:8">
      <c r="A90" s="40"/>
      <c r="B90" s="41"/>
      <c r="C90" s="42"/>
      <c r="D90" s="35" t="s">
        <v>202</v>
      </c>
      <c r="E90" s="38" t="s">
        <v>192</v>
      </c>
      <c r="F90" s="39" t="s">
        <v>186</v>
      </c>
      <c r="G90" s="39">
        <v>0</v>
      </c>
      <c r="H90" s="39">
        <v>0</v>
      </c>
    </row>
    <row r="91" spans="1:8">
      <c r="A91" s="40"/>
      <c r="B91" s="41"/>
      <c r="C91" s="42"/>
      <c r="D91" s="35" t="s">
        <v>202</v>
      </c>
      <c r="E91" s="38" t="s">
        <v>193</v>
      </c>
      <c r="F91" s="39" t="s">
        <v>186</v>
      </c>
      <c r="G91" s="39">
        <v>0</v>
      </c>
      <c r="H91" s="39">
        <v>0</v>
      </c>
    </row>
    <row r="92" spans="1:8">
      <c r="A92" s="40"/>
      <c r="B92" s="41"/>
      <c r="C92" s="28"/>
      <c r="D92" s="35" t="s">
        <v>202</v>
      </c>
      <c r="E92" s="38" t="s">
        <v>194</v>
      </c>
      <c r="F92" s="39" t="s">
        <v>186</v>
      </c>
      <c r="G92" s="39">
        <v>0</v>
      </c>
      <c r="H92" s="39">
        <v>0</v>
      </c>
    </row>
    <row r="93" spans="1:8">
      <c r="C93" s="28"/>
      <c r="D93" s="35" t="s">
        <v>202</v>
      </c>
      <c r="E93" s="38" t="s">
        <v>195</v>
      </c>
      <c r="F93" s="39" t="s">
        <v>186</v>
      </c>
      <c r="G93" s="39">
        <v>61.035669999999996</v>
      </c>
      <c r="H93" s="39">
        <v>0</v>
      </c>
    </row>
    <row r="94" spans="1:8">
      <c r="A94" s="54"/>
      <c r="B94" s="54"/>
      <c r="C94" s="28"/>
      <c r="D94" s="35" t="s">
        <v>202</v>
      </c>
      <c r="E94" s="38" t="s">
        <v>196</v>
      </c>
      <c r="F94" s="39" t="s">
        <v>186</v>
      </c>
      <c r="G94" s="39">
        <v>7.7339999999999947</v>
      </c>
      <c r="H94" s="39">
        <v>0</v>
      </c>
    </row>
    <row r="95" spans="1:8">
      <c r="A95" s="48"/>
      <c r="D95" s="35"/>
      <c r="E95" s="39" t="s">
        <v>155</v>
      </c>
      <c r="F95" s="39" t="s">
        <v>186</v>
      </c>
      <c r="G95" s="39">
        <v>205.28099385300379</v>
      </c>
      <c r="H95" s="39">
        <v>0</v>
      </c>
    </row>
    <row r="96" spans="1:8">
      <c r="A96" s="48"/>
      <c r="D96" s="50"/>
      <c r="E96" s="51"/>
      <c r="F96" s="45"/>
      <c r="G96" s="52"/>
      <c r="H96" s="53"/>
    </row>
    <row r="97" spans="1:8">
      <c r="A97" s="48"/>
      <c r="C97" s="46" t="s">
        <v>203</v>
      </c>
      <c r="D97" s="35"/>
      <c r="E97" s="36"/>
      <c r="F97" s="37"/>
      <c r="G97" s="36"/>
      <c r="H97" s="47"/>
    </row>
    <row r="98" spans="1:8">
      <c r="A98" s="26"/>
      <c r="B98" s="27"/>
      <c r="D98" s="35" t="s">
        <v>203</v>
      </c>
      <c r="E98" s="38" t="s">
        <v>185</v>
      </c>
      <c r="F98" s="39" t="s">
        <v>186</v>
      </c>
      <c r="G98" s="39">
        <v>598.28984892999995</v>
      </c>
      <c r="H98" s="39">
        <v>704.27132932124016</v>
      </c>
    </row>
    <row r="99" spans="1:8">
      <c r="A99" s="26"/>
      <c r="B99" s="27"/>
      <c r="C99" s="28"/>
      <c r="D99" s="35" t="s">
        <v>203</v>
      </c>
      <c r="E99" s="38" t="s">
        <v>187</v>
      </c>
      <c r="F99" s="39" t="s">
        <v>186</v>
      </c>
      <c r="G99" s="39">
        <v>977.92399999999998</v>
      </c>
      <c r="H99" s="39">
        <v>1097.0776087860106</v>
      </c>
    </row>
    <row r="100" spans="1:8">
      <c r="A100" s="26"/>
      <c r="B100" s="27"/>
      <c r="C100" s="28"/>
      <c r="D100" s="35" t="s">
        <v>203</v>
      </c>
      <c r="E100" s="38" t="s">
        <v>188</v>
      </c>
      <c r="F100" s="39" t="s">
        <v>186</v>
      </c>
      <c r="G100" s="39">
        <v>11.336</v>
      </c>
      <c r="H100" s="39">
        <v>11.336</v>
      </c>
    </row>
    <row r="101" spans="1:8">
      <c r="A101" s="26"/>
      <c r="B101" s="27"/>
      <c r="C101" s="28"/>
      <c r="D101" s="35" t="s">
        <v>203</v>
      </c>
      <c r="E101" s="38" t="s">
        <v>189</v>
      </c>
      <c r="F101" s="39" t="s">
        <v>186</v>
      </c>
      <c r="G101" s="39">
        <v>1072.2826638944755</v>
      </c>
      <c r="H101" s="39">
        <v>1022.9013563647874</v>
      </c>
    </row>
    <row r="102" spans="1:8">
      <c r="A102" s="26"/>
      <c r="B102" s="27"/>
      <c r="C102" s="42"/>
      <c r="D102" s="35" t="s">
        <v>203</v>
      </c>
      <c r="E102" s="38" t="s">
        <v>190</v>
      </c>
      <c r="F102" s="39" t="s">
        <v>186</v>
      </c>
      <c r="G102" s="39">
        <v>1526.1978950033435</v>
      </c>
      <c r="H102" s="39">
        <v>1574.5263548044375</v>
      </c>
    </row>
    <row r="103" spans="1:8">
      <c r="A103" s="40"/>
      <c r="B103" s="41"/>
      <c r="C103" s="42"/>
      <c r="D103" s="35" t="s">
        <v>203</v>
      </c>
      <c r="E103" s="38" t="s">
        <v>191</v>
      </c>
      <c r="F103" s="39" t="s">
        <v>186</v>
      </c>
      <c r="G103" s="39">
        <v>694.37932679473033</v>
      </c>
      <c r="H103" s="39">
        <v>708.69536575831739</v>
      </c>
    </row>
    <row r="104" spans="1:8">
      <c r="A104" s="40"/>
      <c r="B104" s="41"/>
      <c r="C104" s="42"/>
      <c r="D104" s="35" t="s">
        <v>203</v>
      </c>
      <c r="E104" s="38" t="s">
        <v>192</v>
      </c>
      <c r="F104" s="39" t="s">
        <v>186</v>
      </c>
      <c r="G104" s="39">
        <v>1132.3319999999999</v>
      </c>
      <c r="H104" s="39">
        <v>1011.5484766613928</v>
      </c>
    </row>
    <row r="105" spans="1:8">
      <c r="A105" s="40"/>
      <c r="B105" s="41"/>
      <c r="C105" s="42"/>
      <c r="D105" s="35" t="s">
        <v>203</v>
      </c>
      <c r="E105" s="38" t="s">
        <v>193</v>
      </c>
      <c r="F105" s="39" t="s">
        <v>186</v>
      </c>
      <c r="G105" s="39">
        <v>809.41200000000003</v>
      </c>
      <c r="H105" s="39">
        <v>740.32391508439491</v>
      </c>
    </row>
    <row r="106" spans="1:8">
      <c r="A106" s="40"/>
      <c r="B106" s="41"/>
      <c r="C106" s="28"/>
      <c r="D106" s="35" t="s">
        <v>203</v>
      </c>
      <c r="E106" s="38" t="s">
        <v>194</v>
      </c>
      <c r="F106" s="39" t="s">
        <v>186</v>
      </c>
      <c r="G106" s="39">
        <v>3188.144931528107</v>
      </c>
      <c r="H106" s="39">
        <v>2266.613394016606</v>
      </c>
    </row>
    <row r="107" spans="1:8">
      <c r="A107" s="40"/>
      <c r="B107" s="41"/>
      <c r="C107" s="28"/>
      <c r="D107" s="35" t="s">
        <v>203</v>
      </c>
      <c r="E107" s="38" t="s">
        <v>195</v>
      </c>
      <c r="F107" s="39" t="s">
        <v>186</v>
      </c>
      <c r="G107" s="39">
        <v>444.75172500000008</v>
      </c>
      <c r="H107" s="39">
        <v>515.31972282148183</v>
      </c>
    </row>
    <row r="108" spans="1:8">
      <c r="A108" s="40"/>
      <c r="B108" s="41"/>
      <c r="C108" s="28"/>
      <c r="D108" s="35" t="s">
        <v>203</v>
      </c>
      <c r="E108" s="38" t="s">
        <v>196</v>
      </c>
      <c r="F108" s="39" t="s">
        <v>186</v>
      </c>
      <c r="G108" s="39">
        <v>1442.7083775999999</v>
      </c>
      <c r="H108" s="39">
        <v>1465.3933504683434</v>
      </c>
    </row>
    <row r="109" spans="1:8">
      <c r="A109" s="40"/>
      <c r="B109" s="41"/>
      <c r="D109" s="35"/>
      <c r="E109" s="39" t="s">
        <v>155</v>
      </c>
      <c r="F109" s="39" t="s">
        <v>186</v>
      </c>
      <c r="G109" s="39">
        <v>11897.758768750655</v>
      </c>
      <c r="H109" s="39">
        <v>11118.006874087014</v>
      </c>
    </row>
    <row r="110" spans="1:8">
      <c r="A110" s="40"/>
      <c r="B110" s="41"/>
      <c r="D110" s="50"/>
      <c r="E110" s="51"/>
      <c r="F110" s="45"/>
      <c r="G110" s="52"/>
      <c r="H110" s="53"/>
    </row>
    <row r="111" spans="1:8">
      <c r="A111" s="40"/>
      <c r="B111" s="41"/>
      <c r="C111" s="46" t="s">
        <v>204</v>
      </c>
      <c r="D111" s="35"/>
      <c r="E111" s="36"/>
      <c r="F111" s="37"/>
      <c r="G111" s="36"/>
      <c r="H111" s="47"/>
    </row>
    <row r="112" spans="1:8">
      <c r="C112" s="28"/>
      <c r="D112" s="35" t="s">
        <v>204</v>
      </c>
      <c r="E112" s="38" t="s">
        <v>185</v>
      </c>
      <c r="F112" s="39" t="s">
        <v>186</v>
      </c>
      <c r="G112" s="39">
        <v>43.335999999999999</v>
      </c>
      <c r="H112" s="39">
        <v>33.608883081279032</v>
      </c>
    </row>
    <row r="113" spans="1:8">
      <c r="A113" s="54"/>
      <c r="B113" s="54"/>
      <c r="C113" s="28"/>
      <c r="D113" s="35" t="s">
        <v>204</v>
      </c>
      <c r="E113" s="38" t="s">
        <v>187</v>
      </c>
      <c r="F113" s="39" t="s">
        <v>186</v>
      </c>
      <c r="G113" s="39">
        <v>0</v>
      </c>
      <c r="H113" s="39">
        <v>0</v>
      </c>
    </row>
    <row r="114" spans="1:8">
      <c r="A114" s="48"/>
      <c r="C114" s="28"/>
      <c r="D114" s="35" t="s">
        <v>204</v>
      </c>
      <c r="E114" s="38" t="s">
        <v>188</v>
      </c>
      <c r="F114" s="39" t="s">
        <v>186</v>
      </c>
      <c r="G114" s="39">
        <v>0</v>
      </c>
      <c r="H114" s="39">
        <v>0</v>
      </c>
    </row>
    <row r="115" spans="1:8">
      <c r="A115" s="48"/>
      <c r="C115" s="28"/>
      <c r="D115" s="35" t="s">
        <v>204</v>
      </c>
      <c r="E115" s="38" t="s">
        <v>189</v>
      </c>
      <c r="F115" s="39" t="s">
        <v>186</v>
      </c>
      <c r="G115" s="39">
        <v>25.924104491999998</v>
      </c>
      <c r="H115" s="39">
        <v>26.077693107490369</v>
      </c>
    </row>
    <row r="116" spans="1:8">
      <c r="A116" s="48"/>
      <c r="C116" s="42"/>
      <c r="D116" s="35" t="s">
        <v>204</v>
      </c>
      <c r="E116" s="38" t="s">
        <v>190</v>
      </c>
      <c r="F116" s="39" t="s">
        <v>186</v>
      </c>
      <c r="G116" s="39">
        <v>84.154449777696499</v>
      </c>
      <c r="H116" s="39">
        <v>75.239999999999995</v>
      </c>
    </row>
    <row r="117" spans="1:8">
      <c r="A117" s="26"/>
      <c r="B117" s="27"/>
      <c r="C117" s="42"/>
      <c r="D117" s="35" t="s">
        <v>204</v>
      </c>
      <c r="E117" s="38" t="s">
        <v>191</v>
      </c>
      <c r="F117" s="39" t="s">
        <v>186</v>
      </c>
      <c r="G117" s="39">
        <v>15.035999999999998</v>
      </c>
      <c r="H117" s="39">
        <v>18.088127467698392</v>
      </c>
    </row>
    <row r="118" spans="1:8">
      <c r="A118" s="26"/>
      <c r="B118" s="27"/>
      <c r="C118" s="42"/>
      <c r="D118" s="35" t="s">
        <v>204</v>
      </c>
      <c r="E118" s="38" t="s">
        <v>192</v>
      </c>
      <c r="F118" s="39" t="s">
        <v>186</v>
      </c>
      <c r="G118" s="39">
        <v>18.953999999999997</v>
      </c>
      <c r="H118" s="39">
        <v>17.951812829396147</v>
      </c>
    </row>
    <row r="119" spans="1:8">
      <c r="A119" s="26"/>
      <c r="B119" s="27"/>
      <c r="C119" s="42"/>
      <c r="D119" s="35" t="s">
        <v>204</v>
      </c>
      <c r="E119" s="38" t="s">
        <v>193</v>
      </c>
      <c r="F119" s="39" t="s">
        <v>186</v>
      </c>
      <c r="G119" s="39">
        <v>218.05099999999999</v>
      </c>
      <c r="H119" s="39">
        <v>196.3467</v>
      </c>
    </row>
    <row r="120" spans="1:8">
      <c r="A120" s="26"/>
      <c r="B120" s="27"/>
      <c r="C120" s="28"/>
      <c r="D120" s="35" t="s">
        <v>204</v>
      </c>
      <c r="E120" s="38" t="s">
        <v>194</v>
      </c>
      <c r="F120" s="39" t="s">
        <v>186</v>
      </c>
      <c r="G120" s="39">
        <v>0</v>
      </c>
      <c r="H120" s="39">
        <v>0</v>
      </c>
    </row>
    <row r="121" spans="1:8">
      <c r="A121" s="26"/>
      <c r="B121" s="27"/>
      <c r="C121" s="28"/>
      <c r="D121" s="35" t="s">
        <v>204</v>
      </c>
      <c r="E121" s="38" t="s">
        <v>195</v>
      </c>
      <c r="F121" s="39" t="s">
        <v>186</v>
      </c>
      <c r="G121" s="39">
        <v>11.677934</v>
      </c>
      <c r="H121" s="39">
        <v>16.882994779941285</v>
      </c>
    </row>
    <row r="122" spans="1:8">
      <c r="A122" s="40"/>
      <c r="B122" s="41"/>
      <c r="C122" s="28"/>
      <c r="D122" s="35" t="s">
        <v>204</v>
      </c>
      <c r="E122" s="38" t="s">
        <v>196</v>
      </c>
      <c r="F122" s="39" t="s">
        <v>186</v>
      </c>
      <c r="G122" s="39">
        <v>0</v>
      </c>
      <c r="H122" s="39">
        <v>0</v>
      </c>
    </row>
    <row r="123" spans="1:8">
      <c r="A123" s="40"/>
      <c r="B123" s="41"/>
      <c r="D123" s="35"/>
      <c r="E123" s="39" t="s">
        <v>155</v>
      </c>
      <c r="F123" s="39" t="s">
        <v>186</v>
      </c>
      <c r="G123" s="39">
        <v>417.1334882696965</v>
      </c>
      <c r="H123" s="39">
        <v>384.19621126580523</v>
      </c>
    </row>
    <row r="124" spans="1:8">
      <c r="A124" s="40"/>
      <c r="B124" s="41"/>
      <c r="D124" s="50"/>
      <c r="E124" s="51"/>
      <c r="F124" s="45"/>
      <c r="G124" s="52"/>
      <c r="H124" s="53"/>
    </row>
    <row r="125" spans="1:8">
      <c r="A125" s="40"/>
      <c r="B125" s="41"/>
      <c r="C125" s="46" t="s">
        <v>205</v>
      </c>
      <c r="D125" s="35"/>
      <c r="E125" s="36"/>
      <c r="F125" s="37"/>
      <c r="G125" s="36"/>
      <c r="H125" s="47"/>
    </row>
    <row r="126" spans="1:8">
      <c r="A126" s="40"/>
      <c r="B126" s="41"/>
      <c r="C126" s="28"/>
      <c r="D126" s="35" t="s">
        <v>205</v>
      </c>
      <c r="E126" s="38" t="s">
        <v>185</v>
      </c>
      <c r="F126" s="39" t="s">
        <v>186</v>
      </c>
      <c r="G126" s="39">
        <v>25.616999999999997</v>
      </c>
      <c r="H126" s="39">
        <v>23.055299999999999</v>
      </c>
    </row>
    <row r="127" spans="1:8">
      <c r="A127" s="40"/>
      <c r="B127" s="41"/>
      <c r="C127" s="28"/>
      <c r="D127" s="35" t="s">
        <v>205</v>
      </c>
      <c r="E127" s="38" t="s">
        <v>187</v>
      </c>
      <c r="F127" s="39" t="s">
        <v>186</v>
      </c>
      <c r="G127" s="39">
        <v>3.0489999999999999</v>
      </c>
      <c r="H127" s="39">
        <v>2.7519999999999998</v>
      </c>
    </row>
    <row r="128" spans="1:8">
      <c r="A128" s="40"/>
      <c r="B128" s="41"/>
      <c r="C128" s="28"/>
      <c r="D128" s="35" t="s">
        <v>205</v>
      </c>
      <c r="E128" s="38" t="s">
        <v>188</v>
      </c>
      <c r="F128" s="39" t="s">
        <v>186</v>
      </c>
      <c r="G128" s="39">
        <v>0</v>
      </c>
      <c r="H128" s="39">
        <v>0</v>
      </c>
    </row>
    <row r="129" spans="1:8">
      <c r="A129" s="40"/>
      <c r="B129" s="41"/>
      <c r="C129" s="28"/>
      <c r="D129" s="35" t="s">
        <v>205</v>
      </c>
      <c r="E129" s="38" t="s">
        <v>189</v>
      </c>
      <c r="F129" s="39" t="s">
        <v>186</v>
      </c>
      <c r="G129" s="39">
        <v>5.2639999999999993</v>
      </c>
      <c r="H129" s="39">
        <v>5.2639999999999993</v>
      </c>
    </row>
    <row r="130" spans="1:8">
      <c r="A130" s="40"/>
      <c r="B130" s="41"/>
      <c r="C130" s="42"/>
      <c r="D130" s="35" t="s">
        <v>205</v>
      </c>
      <c r="E130" s="38" t="s">
        <v>190</v>
      </c>
      <c r="F130" s="39" t="s">
        <v>186</v>
      </c>
      <c r="G130" s="39">
        <v>5.7906882190384223</v>
      </c>
      <c r="H130" s="39">
        <v>5.7906882190384223</v>
      </c>
    </row>
    <row r="131" spans="1:8">
      <c r="C131" s="42"/>
      <c r="D131" s="35" t="s">
        <v>205</v>
      </c>
      <c r="E131" s="38" t="s">
        <v>191</v>
      </c>
      <c r="F131" s="39" t="s">
        <v>186</v>
      </c>
      <c r="G131" s="39">
        <v>2.1859999999999999</v>
      </c>
      <c r="H131" s="39">
        <v>2.1859999999999999</v>
      </c>
    </row>
    <row r="132" spans="1:8">
      <c r="A132" s="54"/>
      <c r="B132" s="54"/>
      <c r="C132" s="42"/>
      <c r="D132" s="35" t="s">
        <v>205</v>
      </c>
      <c r="E132" s="38" t="s">
        <v>192</v>
      </c>
      <c r="F132" s="39" t="s">
        <v>186</v>
      </c>
      <c r="G132" s="39">
        <v>2.2390000000000003</v>
      </c>
      <c r="H132" s="39">
        <v>2.2390000000000003</v>
      </c>
    </row>
    <row r="133" spans="1:8">
      <c r="A133" s="48"/>
      <c r="C133" s="42"/>
      <c r="D133" s="35" t="s">
        <v>205</v>
      </c>
      <c r="E133" s="38" t="s">
        <v>193</v>
      </c>
      <c r="F133" s="39" t="s">
        <v>186</v>
      </c>
      <c r="G133" s="39">
        <v>7.3220000000000001</v>
      </c>
      <c r="H133" s="39">
        <v>7.3220000000000001</v>
      </c>
    </row>
    <row r="134" spans="1:8">
      <c r="A134" s="48"/>
      <c r="C134" s="28"/>
      <c r="D134" s="35" t="s">
        <v>205</v>
      </c>
      <c r="E134" s="38" t="s">
        <v>194</v>
      </c>
      <c r="F134" s="39" t="s">
        <v>186</v>
      </c>
      <c r="G134" s="39">
        <v>8.3795515389849449</v>
      </c>
      <c r="H134" s="39">
        <v>8.3795515389849449</v>
      </c>
    </row>
    <row r="135" spans="1:8" ht="13.5" customHeight="1">
      <c r="A135" s="48"/>
      <c r="C135" s="28"/>
      <c r="D135" s="35" t="s">
        <v>205</v>
      </c>
      <c r="E135" s="38" t="s">
        <v>195</v>
      </c>
      <c r="F135" s="39" t="s">
        <v>186</v>
      </c>
      <c r="G135" s="39">
        <v>9.9811540000000001</v>
      </c>
      <c r="H135" s="39">
        <v>9.9811540000000019</v>
      </c>
    </row>
    <row r="136" spans="1:8">
      <c r="A136" s="26"/>
      <c r="B136" s="27"/>
      <c r="C136" s="28"/>
      <c r="D136" s="35" t="s">
        <v>205</v>
      </c>
      <c r="E136" s="38" t="s">
        <v>196</v>
      </c>
      <c r="F136" s="39" t="s">
        <v>186</v>
      </c>
      <c r="G136" s="39">
        <v>5.5708608000000011</v>
      </c>
      <c r="H136" s="39">
        <v>5.5708608000000011</v>
      </c>
    </row>
    <row r="137" spans="1:8">
      <c r="A137" s="26"/>
      <c r="B137" s="27"/>
      <c r="D137" s="35"/>
      <c r="E137" s="39" t="s">
        <v>155</v>
      </c>
      <c r="F137" s="39" t="s">
        <v>186</v>
      </c>
      <c r="G137" s="39">
        <v>75.399254558023372</v>
      </c>
      <c r="H137" s="39">
        <v>72.540554558023359</v>
      </c>
    </row>
    <row r="138" spans="1:8">
      <c r="A138" s="26"/>
      <c r="B138" s="27"/>
      <c r="D138" s="50"/>
      <c r="E138" s="51"/>
      <c r="F138" s="45"/>
      <c r="G138" s="52"/>
      <c r="H138" s="53"/>
    </row>
    <row r="139" spans="1:8">
      <c r="A139" s="26"/>
      <c r="B139" s="27"/>
      <c r="C139" s="46" t="s">
        <v>206</v>
      </c>
      <c r="D139" s="35"/>
      <c r="E139" s="36"/>
      <c r="F139" s="37"/>
      <c r="G139" s="36"/>
      <c r="H139" s="47"/>
    </row>
    <row r="140" spans="1:8">
      <c r="A140" s="26"/>
      <c r="B140" s="27"/>
      <c r="C140" s="28"/>
      <c r="D140" s="35" t="s">
        <v>206</v>
      </c>
      <c r="E140" s="38" t="s">
        <v>185</v>
      </c>
      <c r="F140" s="39" t="s">
        <v>186</v>
      </c>
      <c r="G140" s="39">
        <v>64.331999999999994</v>
      </c>
      <c r="H140" s="39">
        <v>64.331999999999994</v>
      </c>
    </row>
    <row r="141" spans="1:8">
      <c r="A141" s="40"/>
      <c r="B141" s="41"/>
      <c r="C141" s="28"/>
      <c r="D141" s="35" t="s">
        <v>206</v>
      </c>
      <c r="E141" s="38" t="s">
        <v>187</v>
      </c>
      <c r="F141" s="39" t="s">
        <v>186</v>
      </c>
      <c r="G141" s="39">
        <v>0</v>
      </c>
      <c r="H141" s="39">
        <v>0</v>
      </c>
    </row>
    <row r="142" spans="1:8">
      <c r="A142" s="40"/>
      <c r="B142" s="41"/>
      <c r="C142" s="28"/>
      <c r="D142" s="35" t="s">
        <v>206</v>
      </c>
      <c r="E142" s="38" t="s">
        <v>188</v>
      </c>
      <c r="F142" s="39" t="s">
        <v>186</v>
      </c>
      <c r="G142" s="39">
        <v>0</v>
      </c>
      <c r="H142" s="39">
        <v>0</v>
      </c>
    </row>
    <row r="143" spans="1:8">
      <c r="A143" s="40"/>
      <c r="B143" s="41"/>
      <c r="C143" s="28"/>
      <c r="D143" s="35" t="s">
        <v>206</v>
      </c>
      <c r="E143" s="38" t="s">
        <v>189</v>
      </c>
      <c r="F143" s="39" t="s">
        <v>186</v>
      </c>
      <c r="G143" s="39">
        <v>245.34800000000001</v>
      </c>
      <c r="H143" s="39">
        <v>29.629439999999995</v>
      </c>
    </row>
    <row r="144" spans="1:8">
      <c r="A144" s="40"/>
      <c r="B144" s="41"/>
      <c r="C144" s="42"/>
      <c r="D144" s="35" t="s">
        <v>206</v>
      </c>
      <c r="E144" s="38" t="s">
        <v>190</v>
      </c>
      <c r="F144" s="39" t="s">
        <v>186</v>
      </c>
      <c r="G144" s="39">
        <v>0</v>
      </c>
      <c r="H144" s="39">
        <v>0</v>
      </c>
    </row>
    <row r="145" spans="1:8">
      <c r="A145" s="40"/>
      <c r="B145" s="41"/>
      <c r="C145" s="42"/>
      <c r="D145" s="35" t="s">
        <v>206</v>
      </c>
      <c r="E145" s="38" t="s">
        <v>191</v>
      </c>
      <c r="F145" s="39" t="s">
        <v>186</v>
      </c>
      <c r="G145" s="39">
        <v>0</v>
      </c>
      <c r="H145" s="39">
        <v>0</v>
      </c>
    </row>
    <row r="146" spans="1:8">
      <c r="A146" s="40"/>
      <c r="B146" s="41"/>
      <c r="C146" s="42"/>
      <c r="D146" s="35" t="s">
        <v>206</v>
      </c>
      <c r="E146" s="38" t="s">
        <v>192</v>
      </c>
      <c r="F146" s="39" t="s">
        <v>186</v>
      </c>
      <c r="G146" s="39">
        <v>260.00900000000001</v>
      </c>
      <c r="H146" s="39">
        <v>234.00810000000001</v>
      </c>
    </row>
    <row r="147" spans="1:8">
      <c r="A147" s="40"/>
      <c r="B147" s="41"/>
      <c r="C147" s="42"/>
      <c r="D147" s="35" t="s">
        <v>206</v>
      </c>
      <c r="E147" s="38" t="s">
        <v>193</v>
      </c>
      <c r="F147" s="39" t="s">
        <v>186</v>
      </c>
      <c r="G147" s="39">
        <v>0</v>
      </c>
      <c r="H147" s="39">
        <v>0</v>
      </c>
    </row>
    <row r="148" spans="1:8">
      <c r="A148" s="40"/>
      <c r="B148" s="41"/>
      <c r="C148" s="28"/>
      <c r="D148" s="35" t="s">
        <v>206</v>
      </c>
      <c r="E148" s="38" t="s">
        <v>194</v>
      </c>
      <c r="F148" s="39" t="s">
        <v>186</v>
      </c>
      <c r="G148" s="39">
        <v>0</v>
      </c>
      <c r="H148" s="39">
        <v>0</v>
      </c>
    </row>
    <row r="149" spans="1:8">
      <c r="A149" s="40"/>
      <c r="B149" s="41"/>
      <c r="C149" s="28"/>
      <c r="D149" s="35" t="s">
        <v>206</v>
      </c>
      <c r="E149" s="38" t="s">
        <v>195</v>
      </c>
      <c r="F149" s="39" t="s">
        <v>186</v>
      </c>
      <c r="G149" s="39">
        <v>209.924578</v>
      </c>
      <c r="H149" s="39">
        <v>182.36207911808219</v>
      </c>
    </row>
    <row r="150" spans="1:8">
      <c r="C150" s="28"/>
      <c r="D150" s="35" t="s">
        <v>206</v>
      </c>
      <c r="E150" s="38" t="s">
        <v>196</v>
      </c>
      <c r="F150" s="39" t="s">
        <v>186</v>
      </c>
      <c r="G150" s="39">
        <v>0</v>
      </c>
      <c r="H150" s="39">
        <v>0</v>
      </c>
    </row>
    <row r="151" spans="1:8">
      <c r="A151" s="54"/>
      <c r="B151" s="54"/>
      <c r="D151" s="35"/>
      <c r="E151" s="39" t="s">
        <v>155</v>
      </c>
      <c r="F151" s="39" t="s">
        <v>186</v>
      </c>
      <c r="G151" s="39">
        <v>779.61357800000008</v>
      </c>
      <c r="H151" s="39">
        <v>510.33161911808224</v>
      </c>
    </row>
    <row r="152" spans="1:8">
      <c r="A152" s="48"/>
      <c r="D152" s="50"/>
      <c r="E152" s="51"/>
      <c r="F152" s="45"/>
      <c r="G152" s="52"/>
      <c r="H152" s="53"/>
    </row>
    <row r="153" spans="1:8">
      <c r="A153" s="48"/>
      <c r="C153" s="46" t="s">
        <v>207</v>
      </c>
      <c r="D153" s="35"/>
      <c r="E153" s="36"/>
      <c r="F153" s="37"/>
      <c r="G153" s="36"/>
      <c r="H153" s="47"/>
    </row>
    <row r="154" spans="1:8" ht="13.5" customHeight="1">
      <c r="A154" s="48"/>
      <c r="C154" s="28"/>
      <c r="D154" s="35" t="s">
        <v>207</v>
      </c>
      <c r="E154" s="38" t="s">
        <v>185</v>
      </c>
      <c r="F154" s="39" t="s">
        <v>186</v>
      </c>
      <c r="G154" s="39">
        <v>6.9859999999999998</v>
      </c>
      <c r="H154" s="39">
        <v>6.9859999999999998</v>
      </c>
    </row>
    <row r="155" spans="1:8">
      <c r="A155" s="26"/>
      <c r="B155" s="27"/>
      <c r="C155" s="28"/>
      <c r="D155" s="35" t="s">
        <v>207</v>
      </c>
      <c r="E155" s="38" t="s">
        <v>187</v>
      </c>
      <c r="F155" s="39" t="s">
        <v>186</v>
      </c>
      <c r="G155" s="39">
        <v>0.247</v>
      </c>
      <c r="H155" s="39">
        <v>0.247</v>
      </c>
    </row>
    <row r="156" spans="1:8">
      <c r="A156" s="26"/>
      <c r="B156" s="27"/>
      <c r="C156" s="28"/>
      <c r="D156" s="35" t="s">
        <v>207</v>
      </c>
      <c r="E156" s="38" t="s">
        <v>188</v>
      </c>
      <c r="F156" s="39" t="s">
        <v>186</v>
      </c>
      <c r="G156" s="39">
        <v>0</v>
      </c>
      <c r="H156" s="39">
        <v>0</v>
      </c>
    </row>
    <row r="157" spans="1:8">
      <c r="A157" s="26"/>
      <c r="B157" s="27"/>
      <c r="C157" s="28"/>
      <c r="D157" s="35" t="s">
        <v>207</v>
      </c>
      <c r="E157" s="38" t="s">
        <v>189</v>
      </c>
      <c r="F157" s="39" t="s">
        <v>186</v>
      </c>
      <c r="G157" s="39">
        <v>4.1051000000000002</v>
      </c>
      <c r="H157" s="39">
        <v>3.7766919999999997</v>
      </c>
    </row>
    <row r="158" spans="1:8">
      <c r="A158" s="26"/>
      <c r="B158" s="27"/>
      <c r="C158" s="42"/>
      <c r="D158" s="35" t="s">
        <v>207</v>
      </c>
      <c r="E158" s="38" t="s">
        <v>190</v>
      </c>
      <c r="F158" s="39" t="s">
        <v>186</v>
      </c>
      <c r="G158" s="39">
        <v>39.305620482555355</v>
      </c>
      <c r="H158" s="39">
        <v>30.531199999999998</v>
      </c>
    </row>
    <row r="159" spans="1:8">
      <c r="A159" s="26"/>
      <c r="B159" s="27"/>
      <c r="C159" s="42"/>
      <c r="D159" s="35" t="s">
        <v>207</v>
      </c>
      <c r="E159" s="38" t="s">
        <v>191</v>
      </c>
      <c r="F159" s="39" t="s">
        <v>186</v>
      </c>
      <c r="G159" s="39">
        <v>1.9590000000000001</v>
      </c>
      <c r="H159" s="39">
        <v>1.9590000000000001</v>
      </c>
    </row>
    <row r="160" spans="1:8">
      <c r="A160" s="40"/>
      <c r="B160" s="41"/>
      <c r="C160" s="42"/>
      <c r="D160" s="35" t="s">
        <v>207</v>
      </c>
      <c r="E160" s="38" t="s">
        <v>192</v>
      </c>
      <c r="F160" s="39" t="s">
        <v>186</v>
      </c>
      <c r="G160" s="39">
        <v>3.641</v>
      </c>
      <c r="H160" s="39">
        <v>3.3497200000000005</v>
      </c>
    </row>
    <row r="161" spans="1:8">
      <c r="A161" s="40"/>
      <c r="B161" s="41"/>
      <c r="C161" s="42"/>
      <c r="D161" s="35" t="s">
        <v>207</v>
      </c>
      <c r="E161" s="38" t="s">
        <v>193</v>
      </c>
      <c r="F161" s="39" t="s">
        <v>186</v>
      </c>
      <c r="G161" s="39">
        <v>17.988</v>
      </c>
      <c r="H161" s="39">
        <v>16.1892</v>
      </c>
    </row>
    <row r="162" spans="1:8">
      <c r="A162" s="40"/>
      <c r="B162" s="41"/>
      <c r="C162" s="28"/>
      <c r="D162" s="35" t="s">
        <v>207</v>
      </c>
      <c r="E162" s="38" t="s">
        <v>194</v>
      </c>
      <c r="F162" s="39" t="s">
        <v>186</v>
      </c>
      <c r="G162" s="39">
        <v>3.8079138881685299</v>
      </c>
      <c r="H162" s="39">
        <v>3.4271224993516771</v>
      </c>
    </row>
    <row r="163" spans="1:8">
      <c r="A163" s="40"/>
      <c r="B163" s="41"/>
      <c r="C163" s="28"/>
      <c r="D163" s="35" t="s">
        <v>207</v>
      </c>
      <c r="E163" s="38" t="s">
        <v>195</v>
      </c>
      <c r="F163" s="39" t="s">
        <v>186</v>
      </c>
      <c r="G163" s="39">
        <v>4.884093</v>
      </c>
      <c r="H163" s="39">
        <v>4.3956837000000002</v>
      </c>
    </row>
    <row r="164" spans="1:8">
      <c r="A164" s="40"/>
      <c r="B164" s="41"/>
      <c r="C164" s="28"/>
      <c r="D164" s="35" t="s">
        <v>207</v>
      </c>
      <c r="E164" s="38" t="s">
        <v>196</v>
      </c>
      <c r="F164" s="39" t="s">
        <v>186</v>
      </c>
      <c r="G164" s="39">
        <v>4.7E-2</v>
      </c>
      <c r="H164" s="39">
        <v>4.512E-2</v>
      </c>
    </row>
    <row r="165" spans="1:8">
      <c r="A165" s="40"/>
      <c r="B165" s="41"/>
      <c r="D165" s="35"/>
      <c r="E165" s="39" t="s">
        <v>155</v>
      </c>
      <c r="F165" s="39" t="s">
        <v>186</v>
      </c>
      <c r="G165" s="39">
        <v>82.970727370723864</v>
      </c>
      <c r="H165" s="39">
        <v>70.906738199351679</v>
      </c>
    </row>
    <row r="166" spans="1:8">
      <c r="A166" s="40"/>
      <c r="B166" s="41"/>
      <c r="D166" s="50"/>
      <c r="E166" s="51"/>
      <c r="F166" s="45"/>
      <c r="G166" s="52"/>
      <c r="H166" s="53"/>
    </row>
    <row r="167" spans="1:8">
      <c r="A167" s="40"/>
      <c r="B167" s="41"/>
      <c r="C167" s="46" t="s">
        <v>208</v>
      </c>
      <c r="D167" s="35"/>
      <c r="E167" s="36"/>
      <c r="F167" s="37"/>
      <c r="G167" s="36"/>
      <c r="H167" s="47"/>
    </row>
    <row r="168" spans="1:8">
      <c r="A168" s="40"/>
      <c r="B168" s="41"/>
      <c r="C168" s="28"/>
      <c r="D168" s="35" t="s">
        <v>208</v>
      </c>
      <c r="E168" s="38" t="s">
        <v>185</v>
      </c>
      <c r="F168" s="39" t="s">
        <v>186</v>
      </c>
      <c r="G168" s="39">
        <v>919.20349999999996</v>
      </c>
      <c r="H168" s="39">
        <v>952.3396979254087</v>
      </c>
    </row>
    <row r="169" spans="1:8">
      <c r="C169" s="28"/>
      <c r="D169" s="35" t="s">
        <v>208</v>
      </c>
      <c r="E169" s="38" t="s">
        <v>187</v>
      </c>
      <c r="F169" s="39" t="s">
        <v>186</v>
      </c>
      <c r="G169" s="39">
        <v>151.01300000000001</v>
      </c>
      <c r="H169" s="39">
        <v>164.41326937827438</v>
      </c>
    </row>
    <row r="170" spans="1:8">
      <c r="A170" s="54"/>
      <c r="B170" s="54"/>
      <c r="C170" s="28"/>
      <c r="D170" s="35" t="s">
        <v>208</v>
      </c>
      <c r="E170" s="38" t="s">
        <v>188</v>
      </c>
      <c r="F170" s="39" t="s">
        <v>186</v>
      </c>
      <c r="G170" s="39">
        <v>7.0730000000000004</v>
      </c>
      <c r="H170" s="39">
        <v>8.017958235028015</v>
      </c>
    </row>
    <row r="171" spans="1:8">
      <c r="A171" s="48"/>
      <c r="C171" s="28"/>
      <c r="D171" s="35" t="s">
        <v>208</v>
      </c>
      <c r="E171" s="38" t="s">
        <v>189</v>
      </c>
      <c r="F171" s="39" t="s">
        <v>186</v>
      </c>
      <c r="G171" s="39">
        <v>24.887999999999998</v>
      </c>
      <c r="H171" s="39">
        <v>25.150623009077055</v>
      </c>
    </row>
    <row r="172" spans="1:8">
      <c r="A172" s="48"/>
      <c r="C172" s="42"/>
      <c r="D172" s="35" t="s">
        <v>208</v>
      </c>
      <c r="E172" s="38" t="s">
        <v>190</v>
      </c>
      <c r="F172" s="39" t="s">
        <v>186</v>
      </c>
      <c r="G172" s="39">
        <v>831.2279378064211</v>
      </c>
      <c r="H172" s="39">
        <v>544.16620957381974</v>
      </c>
    </row>
    <row r="173" spans="1:8" ht="13.5" customHeight="1">
      <c r="A173" s="48"/>
      <c r="C173" s="42"/>
      <c r="D173" s="35" t="s">
        <v>208</v>
      </c>
      <c r="E173" s="38" t="s">
        <v>191</v>
      </c>
      <c r="F173" s="39" t="s">
        <v>186</v>
      </c>
      <c r="G173" s="39">
        <v>119.03400000000001</v>
      </c>
      <c r="H173" s="39">
        <v>110.74928164282871</v>
      </c>
    </row>
    <row r="174" spans="1:8">
      <c r="A174" s="26"/>
      <c r="B174" s="27"/>
      <c r="C174" s="42"/>
      <c r="D174" s="35" t="s">
        <v>208</v>
      </c>
      <c r="E174" s="38" t="s">
        <v>192</v>
      </c>
      <c r="F174" s="39" t="s">
        <v>186</v>
      </c>
      <c r="G174" s="39">
        <v>354.93599999999998</v>
      </c>
      <c r="H174" s="39">
        <v>377.21729492134818</v>
      </c>
    </row>
    <row r="175" spans="1:8">
      <c r="A175" s="26"/>
      <c r="B175" s="27"/>
      <c r="C175" s="42"/>
      <c r="D175" s="35" t="s">
        <v>208</v>
      </c>
      <c r="E175" s="38" t="s">
        <v>193</v>
      </c>
      <c r="F175" s="39" t="s">
        <v>186</v>
      </c>
      <c r="G175" s="39">
        <v>1516.539</v>
      </c>
      <c r="H175" s="39">
        <v>1219.0374907682067</v>
      </c>
    </row>
    <row r="176" spans="1:8">
      <c r="A176" s="26"/>
      <c r="B176" s="27"/>
      <c r="C176" s="28"/>
      <c r="D176" s="35" t="s">
        <v>208</v>
      </c>
      <c r="E176" s="38" t="s">
        <v>194</v>
      </c>
      <c r="F176" s="39" t="s">
        <v>186</v>
      </c>
      <c r="G176" s="39">
        <v>672.99774581361237</v>
      </c>
      <c r="H176" s="39">
        <v>510.96266298894045</v>
      </c>
    </row>
    <row r="177" spans="1:8">
      <c r="A177" s="26"/>
      <c r="B177" s="27"/>
      <c r="C177" s="28"/>
      <c r="D177" s="35" t="s">
        <v>208</v>
      </c>
      <c r="E177" s="38" t="s">
        <v>195</v>
      </c>
      <c r="F177" s="39" t="s">
        <v>186</v>
      </c>
      <c r="G177" s="39">
        <v>916.43439599999999</v>
      </c>
      <c r="H177" s="39">
        <v>630.29556896549286</v>
      </c>
    </row>
    <row r="178" spans="1:8">
      <c r="A178" s="26"/>
      <c r="B178" s="27"/>
      <c r="C178" s="28"/>
      <c r="D178" s="35" t="s">
        <v>208</v>
      </c>
      <c r="E178" s="38" t="s">
        <v>196</v>
      </c>
      <c r="F178" s="39" t="s">
        <v>186</v>
      </c>
      <c r="G178" s="39">
        <v>356.54422720000002</v>
      </c>
      <c r="H178" s="39">
        <v>356.7299053755014</v>
      </c>
    </row>
    <row r="179" spans="1:8">
      <c r="A179" s="40"/>
      <c r="B179" s="41"/>
      <c r="D179" s="35"/>
      <c r="E179" s="39" t="s">
        <v>155</v>
      </c>
      <c r="F179" s="39" t="s">
        <v>186</v>
      </c>
      <c r="G179" s="39">
        <v>5869.8908068200335</v>
      </c>
      <c r="H179" s="39">
        <v>4899.079962783926</v>
      </c>
    </row>
    <row r="180" spans="1:8">
      <c r="A180" s="40"/>
      <c r="B180" s="41"/>
      <c r="D180" s="50"/>
      <c r="E180" s="51"/>
      <c r="F180" s="45"/>
      <c r="G180" s="52"/>
      <c r="H180" s="53"/>
    </row>
    <row r="181" spans="1:8">
      <c r="A181" s="40"/>
      <c r="B181" s="41"/>
      <c r="C181" s="46" t="s">
        <v>209</v>
      </c>
      <c r="D181" s="35"/>
      <c r="E181" s="36"/>
      <c r="F181" s="37"/>
      <c r="G181" s="36"/>
      <c r="H181" s="47"/>
    </row>
    <row r="182" spans="1:8">
      <c r="A182" s="40"/>
      <c r="B182" s="41"/>
      <c r="C182" s="28"/>
      <c r="D182" s="35" t="s">
        <v>209</v>
      </c>
      <c r="E182" s="38" t="s">
        <v>185</v>
      </c>
      <c r="F182" s="39" t="s">
        <v>186</v>
      </c>
      <c r="G182" s="39">
        <v>44.378999999999998</v>
      </c>
      <c r="H182" s="39">
        <v>24.372900000000005</v>
      </c>
    </row>
    <row r="183" spans="1:8">
      <c r="A183" s="40"/>
      <c r="B183" s="41"/>
      <c r="C183" s="28"/>
      <c r="D183" s="35" t="s">
        <v>209</v>
      </c>
      <c r="E183" s="38" t="s">
        <v>187</v>
      </c>
      <c r="F183" s="39" t="s">
        <v>186</v>
      </c>
      <c r="G183" s="39">
        <v>19.747</v>
      </c>
      <c r="H183" s="39">
        <v>19.747000000000003</v>
      </c>
    </row>
    <row r="184" spans="1:8">
      <c r="A184" s="40"/>
      <c r="B184" s="41"/>
      <c r="C184" s="28"/>
      <c r="D184" s="35" t="s">
        <v>209</v>
      </c>
      <c r="E184" s="38" t="s">
        <v>188</v>
      </c>
      <c r="F184" s="39" t="s">
        <v>186</v>
      </c>
      <c r="G184" s="39">
        <v>0</v>
      </c>
      <c r="H184" s="39">
        <v>0</v>
      </c>
    </row>
    <row r="185" spans="1:8">
      <c r="A185" s="40"/>
      <c r="B185" s="41"/>
      <c r="C185" s="28"/>
      <c r="D185" s="35" t="s">
        <v>209</v>
      </c>
      <c r="E185" s="38" t="s">
        <v>189</v>
      </c>
      <c r="F185" s="39" t="s">
        <v>186</v>
      </c>
      <c r="G185" s="39">
        <v>9.9009999999999998</v>
      </c>
      <c r="H185" s="39">
        <v>9.1089199999999977</v>
      </c>
    </row>
    <row r="186" spans="1:8">
      <c r="A186" s="40"/>
      <c r="B186" s="41"/>
      <c r="C186" s="42"/>
      <c r="D186" s="35" t="s">
        <v>209</v>
      </c>
      <c r="E186" s="38" t="s">
        <v>190</v>
      </c>
      <c r="F186" s="39" t="s">
        <v>186</v>
      </c>
      <c r="G186" s="39">
        <v>8.4620543698269994</v>
      </c>
      <c r="H186" s="39">
        <v>7.9307994761763032</v>
      </c>
    </row>
    <row r="187" spans="1:8">
      <c r="A187" s="40"/>
      <c r="B187" s="41"/>
      <c r="C187" s="42"/>
      <c r="D187" s="35" t="s">
        <v>209</v>
      </c>
      <c r="E187" s="38" t="s">
        <v>191</v>
      </c>
      <c r="F187" s="39" t="s">
        <v>186</v>
      </c>
      <c r="G187" s="39">
        <v>41.661000000000001</v>
      </c>
      <c r="H187" s="39">
        <v>37.494900000000001</v>
      </c>
    </row>
    <row r="188" spans="1:8">
      <c r="C188" s="42"/>
      <c r="D188" s="35" t="s">
        <v>209</v>
      </c>
      <c r="E188" s="38" t="s">
        <v>192</v>
      </c>
      <c r="F188" s="39" t="s">
        <v>186</v>
      </c>
      <c r="G188" s="39">
        <v>13.477</v>
      </c>
      <c r="H188" s="39">
        <v>12.398840000000002</v>
      </c>
    </row>
    <row r="189" spans="1:8">
      <c r="A189" s="54"/>
      <c r="B189" s="54"/>
      <c r="C189" s="42"/>
      <c r="D189" s="35" t="s">
        <v>209</v>
      </c>
      <c r="E189" s="38" t="s">
        <v>193</v>
      </c>
      <c r="F189" s="39" t="s">
        <v>186</v>
      </c>
      <c r="G189" s="39">
        <v>2.3889999999999998</v>
      </c>
      <c r="H189" s="39">
        <v>2.1500999999999997</v>
      </c>
    </row>
    <row r="190" spans="1:8">
      <c r="A190" s="48"/>
      <c r="C190" s="28"/>
      <c r="D190" s="35" t="s">
        <v>209</v>
      </c>
      <c r="E190" s="38" t="s">
        <v>194</v>
      </c>
      <c r="F190" s="39" t="s">
        <v>186</v>
      </c>
      <c r="G190" s="39">
        <v>0</v>
      </c>
      <c r="H190" s="39">
        <v>0</v>
      </c>
    </row>
    <row r="191" spans="1:8">
      <c r="A191" s="48"/>
      <c r="C191" s="28"/>
      <c r="D191" s="35" t="s">
        <v>209</v>
      </c>
      <c r="E191" s="38" t="s">
        <v>195</v>
      </c>
      <c r="F191" s="39" t="s">
        <v>186</v>
      </c>
      <c r="G191" s="39">
        <v>3.21021</v>
      </c>
      <c r="H191" s="39">
        <v>2.889189</v>
      </c>
    </row>
    <row r="192" spans="1:8">
      <c r="A192" s="48"/>
      <c r="C192" s="28"/>
      <c r="D192" s="35" t="s">
        <v>209</v>
      </c>
      <c r="E192" s="38" t="s">
        <v>196</v>
      </c>
      <c r="F192" s="39" t="s">
        <v>186</v>
      </c>
      <c r="G192" s="39">
        <v>3.7174367999999998</v>
      </c>
      <c r="H192" s="39">
        <v>3.6493793280000002</v>
      </c>
    </row>
    <row r="193" spans="1:8">
      <c r="A193" s="26"/>
      <c r="B193" s="27"/>
      <c r="D193" s="35"/>
      <c r="E193" s="39" t="s">
        <v>155</v>
      </c>
      <c r="F193" s="39" t="s">
        <v>186</v>
      </c>
      <c r="G193" s="39">
        <v>146.94370116982699</v>
      </c>
      <c r="H193" s="39">
        <v>119.74202780417632</v>
      </c>
    </row>
    <row r="194" spans="1:8">
      <c r="A194" s="26"/>
      <c r="B194" s="27"/>
      <c r="D194" s="50"/>
      <c r="E194" s="51"/>
      <c r="F194" s="45"/>
      <c r="G194" s="52"/>
      <c r="H194" s="53"/>
    </row>
    <row r="195" spans="1:8">
      <c r="A195" s="26"/>
      <c r="B195" s="27"/>
      <c r="C195" s="46" t="s">
        <v>210</v>
      </c>
      <c r="D195" s="35"/>
      <c r="E195" s="36"/>
      <c r="F195" s="37"/>
      <c r="G195" s="36"/>
      <c r="H195" s="47"/>
    </row>
    <row r="196" spans="1:8">
      <c r="A196" s="26"/>
      <c r="B196" s="27"/>
      <c r="C196" s="28"/>
      <c r="D196" s="35" t="s">
        <v>210</v>
      </c>
      <c r="E196" s="38" t="s">
        <v>185</v>
      </c>
      <c r="F196" s="39" t="s">
        <v>186</v>
      </c>
      <c r="G196" s="39">
        <v>26.163667740000001</v>
      </c>
      <c r="H196" s="39">
        <v>36.594591243977519</v>
      </c>
    </row>
    <row r="197" spans="1:8">
      <c r="A197" s="26"/>
      <c r="B197" s="27"/>
      <c r="C197" s="28"/>
      <c r="D197" s="35" t="s">
        <v>210</v>
      </c>
      <c r="E197" s="38" t="s">
        <v>187</v>
      </c>
      <c r="F197" s="39" t="s">
        <v>186</v>
      </c>
      <c r="G197" s="39">
        <v>118.88</v>
      </c>
      <c r="H197" s="39">
        <v>150.64243612768749</v>
      </c>
    </row>
    <row r="198" spans="1:8">
      <c r="A198" s="40"/>
      <c r="B198" s="41"/>
      <c r="C198" s="28"/>
      <c r="D198" s="35" t="s">
        <v>210</v>
      </c>
      <c r="E198" s="38" t="s">
        <v>188</v>
      </c>
      <c r="F198" s="39" t="s">
        <v>186</v>
      </c>
      <c r="G198" s="39">
        <v>0</v>
      </c>
      <c r="H198" s="39">
        <v>0</v>
      </c>
    </row>
    <row r="199" spans="1:8">
      <c r="A199" s="40"/>
      <c r="B199" s="41"/>
      <c r="C199" s="28"/>
      <c r="D199" s="35" t="s">
        <v>210</v>
      </c>
      <c r="E199" s="38" t="s">
        <v>189</v>
      </c>
      <c r="F199" s="39" t="s">
        <v>186</v>
      </c>
      <c r="G199" s="39">
        <v>9.3650000000000002</v>
      </c>
      <c r="H199" s="39">
        <v>29.10352010591167</v>
      </c>
    </row>
    <row r="200" spans="1:8">
      <c r="A200" s="40"/>
      <c r="B200" s="41"/>
      <c r="C200" s="42"/>
      <c r="D200" s="35" t="s">
        <v>210</v>
      </c>
      <c r="E200" s="38" t="s">
        <v>190</v>
      </c>
      <c r="F200" s="39" t="s">
        <v>186</v>
      </c>
      <c r="G200" s="39">
        <v>195.62359925787544</v>
      </c>
      <c r="H200" s="39">
        <v>191.4516016963224</v>
      </c>
    </row>
    <row r="201" spans="1:8">
      <c r="A201" s="40"/>
      <c r="B201" s="41"/>
      <c r="C201" s="42"/>
      <c r="D201" s="35" t="s">
        <v>210</v>
      </c>
      <c r="E201" s="38" t="s">
        <v>191</v>
      </c>
      <c r="F201" s="39" t="s">
        <v>186</v>
      </c>
      <c r="G201" s="39">
        <v>40.365000000000002</v>
      </c>
      <c r="H201" s="39">
        <v>37.876485317297252</v>
      </c>
    </row>
    <row r="202" spans="1:8">
      <c r="A202" s="40"/>
      <c r="B202" s="41"/>
      <c r="C202" s="42"/>
      <c r="D202" s="35" t="s">
        <v>210</v>
      </c>
      <c r="E202" s="38" t="s">
        <v>192</v>
      </c>
      <c r="F202" s="39" t="s">
        <v>186</v>
      </c>
      <c r="G202" s="39">
        <v>107.62899999999999</v>
      </c>
      <c r="H202" s="39">
        <v>130.01402860147303</v>
      </c>
    </row>
    <row r="203" spans="1:8">
      <c r="A203" s="40"/>
      <c r="B203" s="41"/>
      <c r="C203" s="42"/>
      <c r="D203" s="35" t="s">
        <v>210</v>
      </c>
      <c r="E203" s="38" t="s">
        <v>193</v>
      </c>
      <c r="F203" s="39" t="s">
        <v>186</v>
      </c>
      <c r="G203" s="39">
        <v>94.796999999999997</v>
      </c>
      <c r="H203" s="39">
        <v>70.000883127403625</v>
      </c>
    </row>
    <row r="204" spans="1:8">
      <c r="A204" s="40"/>
      <c r="B204" s="41"/>
      <c r="C204" s="28"/>
      <c r="D204" s="35" t="s">
        <v>210</v>
      </c>
      <c r="E204" s="38" t="s">
        <v>194</v>
      </c>
      <c r="F204" s="39" t="s">
        <v>186</v>
      </c>
      <c r="G204" s="39">
        <v>1056.5756774625597</v>
      </c>
      <c r="H204" s="39">
        <v>978.72588664854356</v>
      </c>
    </row>
    <row r="205" spans="1:8">
      <c r="A205" s="40"/>
      <c r="B205" s="41"/>
      <c r="C205" s="28"/>
      <c r="D205" s="35" t="s">
        <v>210</v>
      </c>
      <c r="E205" s="38" t="s">
        <v>195</v>
      </c>
      <c r="F205" s="39" t="s">
        <v>186</v>
      </c>
      <c r="G205" s="39">
        <v>87.301357999999993</v>
      </c>
      <c r="H205" s="39">
        <v>55.402451316242761</v>
      </c>
    </row>
    <row r="206" spans="1:8">
      <c r="A206" s="40"/>
      <c r="B206" s="41"/>
      <c r="C206" s="28"/>
      <c r="D206" s="35" t="s">
        <v>210</v>
      </c>
      <c r="E206" s="38" t="s">
        <v>196</v>
      </c>
      <c r="F206" s="39" t="s">
        <v>186</v>
      </c>
      <c r="G206" s="39">
        <v>40.909670400000003</v>
      </c>
      <c r="H206" s="39">
        <v>54.266017697138956</v>
      </c>
    </row>
    <row r="207" spans="1:8">
      <c r="D207" s="35"/>
      <c r="E207" s="39" t="s">
        <v>155</v>
      </c>
      <c r="F207" s="39" t="s">
        <v>186</v>
      </c>
      <c r="G207" s="39">
        <v>1777.6099728604354</v>
      </c>
      <c r="H207" s="39">
        <v>1734.0779018819983</v>
      </c>
    </row>
    <row r="208" spans="1:8">
      <c r="A208" s="54"/>
      <c r="B208" s="54"/>
      <c r="D208" s="50"/>
      <c r="E208" s="51"/>
      <c r="F208" s="45"/>
      <c r="G208" s="52"/>
      <c r="H208" s="53"/>
    </row>
    <row r="209" spans="1:8">
      <c r="A209" s="48"/>
      <c r="C209" s="46" t="s">
        <v>211</v>
      </c>
      <c r="D209" s="35"/>
      <c r="E209" s="36"/>
      <c r="F209" s="37"/>
      <c r="G209" s="36"/>
      <c r="H209" s="47"/>
    </row>
    <row r="210" spans="1:8">
      <c r="A210" s="48"/>
      <c r="C210" s="28"/>
      <c r="D210" s="35" t="s">
        <v>211</v>
      </c>
      <c r="E210" s="38" t="s">
        <v>185</v>
      </c>
      <c r="F210" s="39" t="s">
        <v>186</v>
      </c>
      <c r="G210" s="39">
        <v>0</v>
      </c>
      <c r="H210" s="39">
        <v>0</v>
      </c>
    </row>
    <row r="211" spans="1:8">
      <c r="A211" s="48"/>
      <c r="C211" s="28"/>
      <c r="D211" s="35" t="s">
        <v>211</v>
      </c>
      <c r="E211" s="38" t="s">
        <v>187</v>
      </c>
      <c r="F211" s="39" t="s">
        <v>186</v>
      </c>
      <c r="G211" s="39">
        <v>0</v>
      </c>
      <c r="H211" s="39">
        <v>0</v>
      </c>
    </row>
    <row r="212" spans="1:8">
      <c r="A212" s="26"/>
      <c r="B212" s="27"/>
      <c r="C212" s="28"/>
      <c r="D212" s="35" t="s">
        <v>211</v>
      </c>
      <c r="E212" s="38" t="s">
        <v>188</v>
      </c>
      <c r="F212" s="39" t="s">
        <v>186</v>
      </c>
      <c r="G212" s="39">
        <v>0</v>
      </c>
      <c r="H212" s="39">
        <v>0</v>
      </c>
    </row>
    <row r="213" spans="1:8">
      <c r="A213" s="26"/>
      <c r="B213" s="27"/>
      <c r="C213" s="28"/>
      <c r="D213" s="35" t="s">
        <v>211</v>
      </c>
      <c r="E213" s="38" t="s">
        <v>189</v>
      </c>
      <c r="F213" s="39" t="s">
        <v>186</v>
      </c>
      <c r="G213" s="39">
        <v>0</v>
      </c>
      <c r="H213" s="39">
        <v>0</v>
      </c>
    </row>
    <row r="214" spans="1:8">
      <c r="A214" s="26"/>
      <c r="B214" s="27"/>
      <c r="C214" s="42"/>
      <c r="D214" s="35" t="s">
        <v>211</v>
      </c>
      <c r="E214" s="38" t="s">
        <v>190</v>
      </c>
      <c r="F214" s="39" t="s">
        <v>186</v>
      </c>
      <c r="G214" s="39">
        <v>0</v>
      </c>
      <c r="H214" s="39">
        <v>0</v>
      </c>
    </row>
    <row r="215" spans="1:8">
      <c r="A215" s="26"/>
      <c r="B215" s="27"/>
      <c r="C215" s="42"/>
      <c r="D215" s="35" t="s">
        <v>211</v>
      </c>
      <c r="E215" s="38" t="s">
        <v>191</v>
      </c>
      <c r="F215" s="39" t="s">
        <v>186</v>
      </c>
      <c r="G215" s="39">
        <v>0</v>
      </c>
      <c r="H215" s="39">
        <v>0</v>
      </c>
    </row>
    <row r="216" spans="1:8">
      <c r="A216" s="26"/>
      <c r="B216" s="27"/>
      <c r="C216" s="42"/>
      <c r="D216" s="35" t="s">
        <v>211</v>
      </c>
      <c r="E216" s="38" t="s">
        <v>192</v>
      </c>
      <c r="F216" s="39" t="s">
        <v>186</v>
      </c>
      <c r="G216" s="39">
        <v>0</v>
      </c>
      <c r="H216" s="39">
        <v>0</v>
      </c>
    </row>
    <row r="217" spans="1:8">
      <c r="A217" s="40"/>
      <c r="B217" s="41"/>
      <c r="C217" s="42"/>
      <c r="D217" s="35" t="s">
        <v>211</v>
      </c>
      <c r="E217" s="38" t="s">
        <v>193</v>
      </c>
      <c r="F217" s="39" t="s">
        <v>186</v>
      </c>
      <c r="G217" s="39">
        <v>0</v>
      </c>
      <c r="H217" s="39">
        <v>0</v>
      </c>
    </row>
    <row r="218" spans="1:8">
      <c r="A218" s="40"/>
      <c r="B218" s="41"/>
      <c r="C218" s="28"/>
      <c r="D218" s="35" t="s">
        <v>211</v>
      </c>
      <c r="E218" s="38" t="s">
        <v>194</v>
      </c>
      <c r="F218" s="39" t="s">
        <v>186</v>
      </c>
      <c r="G218" s="39">
        <v>0</v>
      </c>
      <c r="H218" s="39">
        <v>0</v>
      </c>
    </row>
    <row r="219" spans="1:8">
      <c r="A219" s="40"/>
      <c r="B219" s="41"/>
      <c r="C219" s="28"/>
      <c r="D219" s="35" t="s">
        <v>211</v>
      </c>
      <c r="E219" s="38" t="s">
        <v>195</v>
      </c>
      <c r="F219" s="39" t="s">
        <v>186</v>
      </c>
      <c r="G219" s="39">
        <v>0</v>
      </c>
      <c r="H219" s="39">
        <v>0</v>
      </c>
    </row>
    <row r="220" spans="1:8">
      <c r="A220" s="40"/>
      <c r="B220" s="41"/>
      <c r="C220" s="28"/>
      <c r="D220" s="35" t="s">
        <v>211</v>
      </c>
      <c r="E220" s="38" t="s">
        <v>196</v>
      </c>
      <c r="F220" s="39" t="s">
        <v>186</v>
      </c>
      <c r="G220" s="39">
        <v>0</v>
      </c>
      <c r="H220" s="39">
        <v>0</v>
      </c>
    </row>
    <row r="221" spans="1:8">
      <c r="A221" s="40"/>
      <c r="B221" s="41"/>
      <c r="D221" s="35"/>
      <c r="E221" s="39" t="s">
        <v>155</v>
      </c>
      <c r="F221" s="39" t="s">
        <v>186</v>
      </c>
      <c r="G221" s="39">
        <v>0</v>
      </c>
      <c r="H221" s="39">
        <v>0</v>
      </c>
    </row>
    <row r="222" spans="1:8">
      <c r="A222" s="40"/>
      <c r="B222" s="41"/>
      <c r="D222" s="50"/>
      <c r="E222" s="51"/>
      <c r="F222" s="45"/>
      <c r="G222" s="52"/>
      <c r="H222" s="53"/>
    </row>
    <row r="223" spans="1:8">
      <c r="A223" s="40"/>
      <c r="B223" s="41"/>
      <c r="C223" s="46" t="s">
        <v>212</v>
      </c>
      <c r="D223" s="35"/>
      <c r="E223" s="36"/>
      <c r="F223" s="37"/>
      <c r="G223" s="36"/>
      <c r="H223" s="47"/>
    </row>
    <row r="224" spans="1:8">
      <c r="A224" s="40"/>
      <c r="B224" s="41"/>
      <c r="C224" s="28"/>
      <c r="D224" s="35" t="s">
        <v>212</v>
      </c>
      <c r="E224" s="38" t="s">
        <v>185</v>
      </c>
      <c r="F224" s="39" t="s">
        <v>186</v>
      </c>
      <c r="G224" s="39">
        <v>0</v>
      </c>
      <c r="H224" s="39">
        <v>0</v>
      </c>
    </row>
    <row r="225" spans="1:8">
      <c r="A225" s="40"/>
      <c r="B225" s="41"/>
      <c r="C225" s="28"/>
      <c r="D225" s="35" t="s">
        <v>212</v>
      </c>
      <c r="E225" s="38" t="s">
        <v>187</v>
      </c>
      <c r="F225" s="39" t="s">
        <v>186</v>
      </c>
      <c r="G225" s="39">
        <v>0</v>
      </c>
      <c r="H225" s="39">
        <v>0</v>
      </c>
    </row>
    <row r="226" spans="1:8">
      <c r="C226" s="28"/>
      <c r="D226" s="35" t="s">
        <v>212</v>
      </c>
      <c r="E226" s="38" t="s">
        <v>188</v>
      </c>
      <c r="F226" s="39" t="s">
        <v>186</v>
      </c>
      <c r="G226" s="39">
        <v>0</v>
      </c>
      <c r="H226" s="39">
        <v>0</v>
      </c>
    </row>
    <row r="227" spans="1:8">
      <c r="A227" s="54"/>
      <c r="B227" s="54"/>
      <c r="C227" s="28"/>
      <c r="D227" s="35" t="s">
        <v>212</v>
      </c>
      <c r="E227" s="38" t="s">
        <v>189</v>
      </c>
      <c r="F227" s="39" t="s">
        <v>186</v>
      </c>
      <c r="G227" s="39">
        <v>83.601679826411356</v>
      </c>
      <c r="H227" s="39">
        <v>83.60167982641137</v>
      </c>
    </row>
    <row r="228" spans="1:8">
      <c r="A228" s="48"/>
      <c r="C228" s="42"/>
      <c r="D228" s="35" t="s">
        <v>212</v>
      </c>
      <c r="E228" s="38" t="s">
        <v>190</v>
      </c>
      <c r="F228" s="39" t="s">
        <v>186</v>
      </c>
      <c r="G228" s="39">
        <v>23.241243086435446</v>
      </c>
      <c r="H228" s="39">
        <v>21.846768501249315</v>
      </c>
    </row>
    <row r="229" spans="1:8">
      <c r="A229" s="48"/>
      <c r="C229" s="42"/>
      <c r="D229" s="35" t="s">
        <v>212</v>
      </c>
      <c r="E229" s="38" t="s">
        <v>191</v>
      </c>
      <c r="F229" s="39" t="s">
        <v>186</v>
      </c>
      <c r="G229" s="39">
        <v>0</v>
      </c>
      <c r="H229" s="39">
        <v>0</v>
      </c>
    </row>
    <row r="230" spans="1:8">
      <c r="A230" s="48"/>
      <c r="C230" s="42"/>
      <c r="D230" s="35" t="s">
        <v>212</v>
      </c>
      <c r="E230" s="38" t="s">
        <v>192</v>
      </c>
      <c r="F230" s="39" t="s">
        <v>186</v>
      </c>
      <c r="G230" s="39">
        <v>0</v>
      </c>
      <c r="H230" s="39">
        <v>0</v>
      </c>
    </row>
    <row r="231" spans="1:8">
      <c r="A231" s="26"/>
      <c r="B231" s="27"/>
      <c r="C231" s="42"/>
      <c r="D231" s="35" t="s">
        <v>212</v>
      </c>
      <c r="E231" s="38" t="s">
        <v>193</v>
      </c>
      <c r="F231" s="39" t="s">
        <v>186</v>
      </c>
      <c r="G231" s="39">
        <v>0</v>
      </c>
      <c r="H231" s="39">
        <v>0</v>
      </c>
    </row>
    <row r="232" spans="1:8">
      <c r="A232" s="26"/>
      <c r="B232" s="27"/>
      <c r="C232" s="28"/>
      <c r="D232" s="35" t="s">
        <v>212</v>
      </c>
      <c r="E232" s="38" t="s">
        <v>194</v>
      </c>
      <c r="F232" s="39" t="s">
        <v>186</v>
      </c>
      <c r="G232" s="39">
        <v>5.8394551330159645</v>
      </c>
      <c r="H232" s="39">
        <v>5.8628271754525771</v>
      </c>
    </row>
    <row r="233" spans="1:8">
      <c r="A233" s="26"/>
      <c r="B233" s="27"/>
      <c r="C233" s="28"/>
      <c r="D233" s="35" t="s">
        <v>212</v>
      </c>
      <c r="E233" s="38" t="s">
        <v>195</v>
      </c>
      <c r="F233" s="39" t="s">
        <v>186</v>
      </c>
      <c r="G233" s="39">
        <v>0</v>
      </c>
      <c r="H233" s="39">
        <v>0</v>
      </c>
    </row>
    <row r="234" spans="1:8">
      <c r="A234" s="26"/>
      <c r="B234" s="27"/>
      <c r="C234" s="28"/>
      <c r="D234" s="35" t="s">
        <v>212</v>
      </c>
      <c r="E234" s="38" t="s">
        <v>196</v>
      </c>
      <c r="F234" s="39" t="s">
        <v>186</v>
      </c>
      <c r="G234" s="39">
        <v>0</v>
      </c>
      <c r="H234" s="39">
        <v>0</v>
      </c>
    </row>
    <row r="235" spans="1:8">
      <c r="A235" s="26"/>
      <c r="B235" s="27"/>
      <c r="D235" s="35"/>
      <c r="E235" s="39" t="s">
        <v>155</v>
      </c>
      <c r="F235" s="39" t="s">
        <v>186</v>
      </c>
      <c r="G235" s="39">
        <v>112.68237804586276</v>
      </c>
      <c r="H235" s="39">
        <v>111.31127550311327</v>
      </c>
    </row>
    <row r="236" spans="1:8">
      <c r="A236" s="40"/>
      <c r="B236" s="41"/>
      <c r="D236" s="50"/>
      <c r="E236" s="51"/>
      <c r="F236" s="45"/>
      <c r="G236" s="52"/>
      <c r="H236" s="53"/>
    </row>
    <row r="237" spans="1:8">
      <c r="A237" s="40"/>
      <c r="B237" s="41"/>
      <c r="C237" s="46" t="s">
        <v>213</v>
      </c>
      <c r="D237" s="35"/>
      <c r="E237" s="36"/>
      <c r="F237" s="37"/>
      <c r="G237" s="36"/>
      <c r="H237" s="47"/>
    </row>
    <row r="238" spans="1:8">
      <c r="A238" s="40"/>
      <c r="B238" s="41"/>
      <c r="C238" s="28"/>
      <c r="D238" s="35" t="s">
        <v>213</v>
      </c>
      <c r="E238" s="38" t="s">
        <v>185</v>
      </c>
      <c r="F238" s="39" t="s">
        <v>186</v>
      </c>
      <c r="G238" s="39">
        <v>0</v>
      </c>
      <c r="H238" s="39">
        <v>0</v>
      </c>
    </row>
    <row r="239" spans="1:8">
      <c r="A239" s="40"/>
      <c r="B239" s="41"/>
      <c r="C239" s="28"/>
      <c r="D239" s="35" t="s">
        <v>213</v>
      </c>
      <c r="E239" s="38" t="s">
        <v>187</v>
      </c>
      <c r="F239" s="39" t="s">
        <v>186</v>
      </c>
      <c r="G239" s="39">
        <v>0</v>
      </c>
      <c r="H239" s="39">
        <v>0</v>
      </c>
    </row>
    <row r="240" spans="1:8">
      <c r="A240" s="40"/>
      <c r="B240" s="41"/>
      <c r="C240" s="28"/>
      <c r="D240" s="35" t="s">
        <v>213</v>
      </c>
      <c r="E240" s="38" t="s">
        <v>188</v>
      </c>
      <c r="F240" s="39" t="s">
        <v>186</v>
      </c>
      <c r="G240" s="39">
        <v>0</v>
      </c>
      <c r="H240" s="39">
        <v>0</v>
      </c>
    </row>
    <row r="241" spans="1:8">
      <c r="A241" s="40"/>
      <c r="B241" s="41"/>
      <c r="C241" s="28"/>
      <c r="D241" s="35" t="s">
        <v>213</v>
      </c>
      <c r="E241" s="38" t="s">
        <v>189</v>
      </c>
      <c r="F241" s="39" t="s">
        <v>186</v>
      </c>
      <c r="G241" s="39">
        <v>20.630576099999999</v>
      </c>
      <c r="H241" s="39">
        <v>18.567518490000001</v>
      </c>
    </row>
    <row r="242" spans="1:8">
      <c r="A242" s="40"/>
      <c r="B242" s="41"/>
      <c r="C242" s="42"/>
      <c r="D242" s="35" t="s">
        <v>213</v>
      </c>
      <c r="E242" s="38" t="s">
        <v>190</v>
      </c>
      <c r="F242" s="39" t="s">
        <v>186</v>
      </c>
      <c r="G242" s="39">
        <v>0</v>
      </c>
      <c r="H242" s="39">
        <v>0</v>
      </c>
    </row>
    <row r="243" spans="1:8">
      <c r="A243" s="40"/>
      <c r="B243" s="41"/>
      <c r="C243" s="42"/>
      <c r="D243" s="35" t="s">
        <v>213</v>
      </c>
      <c r="E243" s="38" t="s">
        <v>191</v>
      </c>
      <c r="F243" s="39" t="s">
        <v>186</v>
      </c>
      <c r="G243" s="39">
        <v>0</v>
      </c>
      <c r="H243" s="39">
        <v>0</v>
      </c>
    </row>
    <row r="244" spans="1:8">
      <c r="A244" s="40"/>
      <c r="B244" s="41"/>
      <c r="C244" s="42"/>
      <c r="D244" s="35" t="s">
        <v>213</v>
      </c>
      <c r="E244" s="38" t="s">
        <v>192</v>
      </c>
      <c r="F244" s="39" t="s">
        <v>186</v>
      </c>
      <c r="G244" s="39">
        <v>0</v>
      </c>
      <c r="H244" s="39">
        <v>0</v>
      </c>
    </row>
    <row r="245" spans="1:8">
      <c r="C245" s="42"/>
      <c r="D245" s="35" t="s">
        <v>213</v>
      </c>
      <c r="E245" s="38" t="s">
        <v>193</v>
      </c>
      <c r="F245" s="39" t="s">
        <v>186</v>
      </c>
      <c r="G245" s="39">
        <v>0</v>
      </c>
      <c r="H245" s="39">
        <v>0</v>
      </c>
    </row>
    <row r="246" spans="1:8">
      <c r="A246" s="54"/>
      <c r="B246" s="54"/>
      <c r="C246" s="28"/>
      <c r="D246" s="35" t="s">
        <v>213</v>
      </c>
      <c r="E246" s="38" t="s">
        <v>194</v>
      </c>
      <c r="F246" s="39" t="s">
        <v>186</v>
      </c>
      <c r="G246" s="39">
        <v>0</v>
      </c>
      <c r="H246" s="39">
        <v>0</v>
      </c>
    </row>
    <row r="247" spans="1:8">
      <c r="A247" s="48"/>
      <c r="C247" s="28"/>
      <c r="D247" s="35" t="s">
        <v>213</v>
      </c>
      <c r="E247" s="38" t="s">
        <v>195</v>
      </c>
      <c r="F247" s="39" t="s">
        <v>186</v>
      </c>
      <c r="G247" s="39">
        <v>0</v>
      </c>
      <c r="H247" s="39">
        <v>0</v>
      </c>
    </row>
    <row r="248" spans="1:8">
      <c r="A248" s="48"/>
      <c r="C248" s="28"/>
      <c r="D248" s="35" t="s">
        <v>213</v>
      </c>
      <c r="E248" s="38" t="s">
        <v>196</v>
      </c>
      <c r="F248" s="39" t="s">
        <v>186</v>
      </c>
      <c r="G248" s="39">
        <v>0</v>
      </c>
      <c r="H248" s="39">
        <v>0</v>
      </c>
    </row>
    <row r="249" spans="1:8">
      <c r="A249" s="48"/>
      <c r="D249" s="35"/>
      <c r="E249" s="39" t="s">
        <v>155</v>
      </c>
      <c r="F249" s="39" t="s">
        <v>186</v>
      </c>
      <c r="G249" s="39">
        <v>20.630576099999999</v>
      </c>
      <c r="H249" s="39">
        <v>18.567518490000001</v>
      </c>
    </row>
    <row r="250" spans="1:8">
      <c r="A250" s="26"/>
      <c r="B250" s="27"/>
      <c r="D250" s="50"/>
      <c r="E250" s="51"/>
      <c r="F250" s="45"/>
      <c r="G250" s="52"/>
      <c r="H250" s="53"/>
    </row>
    <row r="251" spans="1:8">
      <c r="A251" s="26"/>
      <c r="B251" s="27"/>
      <c r="C251" s="46" t="s">
        <v>214</v>
      </c>
      <c r="D251" s="35"/>
      <c r="E251" s="36"/>
      <c r="F251" s="37"/>
      <c r="G251" s="36"/>
      <c r="H251" s="47"/>
    </row>
    <row r="252" spans="1:8">
      <c r="A252" s="26"/>
      <c r="B252" s="27"/>
      <c r="C252" s="28"/>
      <c r="D252" s="35" t="s">
        <v>214</v>
      </c>
      <c r="E252" s="38" t="s">
        <v>185</v>
      </c>
      <c r="F252" s="39" t="s">
        <v>186</v>
      </c>
      <c r="G252" s="39">
        <v>1.044</v>
      </c>
      <c r="H252" s="39">
        <v>1.044</v>
      </c>
    </row>
    <row r="253" spans="1:8">
      <c r="A253" s="26"/>
      <c r="B253" s="27"/>
      <c r="C253" s="28"/>
      <c r="D253" s="35" t="s">
        <v>214</v>
      </c>
      <c r="E253" s="38" t="s">
        <v>187</v>
      </c>
      <c r="F253" s="39" t="s">
        <v>186</v>
      </c>
      <c r="G253" s="39">
        <v>85.97999999999999</v>
      </c>
      <c r="H253" s="39">
        <v>85.97999999999999</v>
      </c>
    </row>
    <row r="254" spans="1:8">
      <c r="A254" s="26"/>
      <c r="B254" s="27"/>
      <c r="C254" s="28"/>
      <c r="D254" s="35" t="s">
        <v>214</v>
      </c>
      <c r="E254" s="38" t="s">
        <v>188</v>
      </c>
      <c r="F254" s="39" t="s">
        <v>186</v>
      </c>
      <c r="G254" s="39">
        <v>0</v>
      </c>
      <c r="H254" s="39">
        <v>0</v>
      </c>
    </row>
    <row r="255" spans="1:8">
      <c r="A255" s="40"/>
      <c r="B255" s="41"/>
      <c r="C255" s="28"/>
      <c r="D255" s="35" t="s">
        <v>214</v>
      </c>
      <c r="E255" s="38" t="s">
        <v>189</v>
      </c>
      <c r="F255" s="39" t="s">
        <v>186</v>
      </c>
      <c r="G255" s="39">
        <v>3.9839999999999991</v>
      </c>
      <c r="H255" s="39">
        <v>3.6652800000000005</v>
      </c>
    </row>
    <row r="256" spans="1:8">
      <c r="A256" s="40"/>
      <c r="B256" s="41"/>
      <c r="C256" s="42"/>
      <c r="D256" s="35" t="s">
        <v>214</v>
      </c>
      <c r="E256" s="38" t="s">
        <v>190</v>
      </c>
      <c r="F256" s="39" t="s">
        <v>186</v>
      </c>
      <c r="G256" s="39">
        <v>-0.18434129194476545</v>
      </c>
      <c r="H256" s="39">
        <v>0</v>
      </c>
    </row>
    <row r="257" spans="1:8">
      <c r="A257" s="40"/>
      <c r="B257" s="41"/>
      <c r="C257" s="42"/>
      <c r="D257" s="35" t="s">
        <v>214</v>
      </c>
      <c r="E257" s="38" t="s">
        <v>191</v>
      </c>
      <c r="F257" s="39" t="s">
        <v>186</v>
      </c>
      <c r="G257" s="39">
        <v>0</v>
      </c>
      <c r="H257" s="39">
        <v>0</v>
      </c>
    </row>
    <row r="258" spans="1:8">
      <c r="A258" s="40"/>
      <c r="B258" s="41"/>
      <c r="C258" s="42"/>
      <c r="D258" s="35" t="s">
        <v>214</v>
      </c>
      <c r="E258" s="38" t="s">
        <v>192</v>
      </c>
      <c r="F258" s="39" t="s">
        <v>186</v>
      </c>
      <c r="G258" s="39">
        <v>0</v>
      </c>
      <c r="H258" s="39">
        <v>0</v>
      </c>
    </row>
    <row r="259" spans="1:8">
      <c r="A259" s="40"/>
      <c r="B259" s="41"/>
      <c r="C259" s="42"/>
      <c r="D259" s="35" t="s">
        <v>214</v>
      </c>
      <c r="E259" s="38" t="s">
        <v>193</v>
      </c>
      <c r="F259" s="39" t="s">
        <v>186</v>
      </c>
      <c r="G259" s="39">
        <v>0</v>
      </c>
      <c r="H259" s="39">
        <v>0</v>
      </c>
    </row>
    <row r="260" spans="1:8">
      <c r="A260" s="40"/>
      <c r="B260" s="41"/>
      <c r="C260" s="28"/>
      <c r="D260" s="35" t="s">
        <v>214</v>
      </c>
      <c r="E260" s="38" t="s">
        <v>194</v>
      </c>
      <c r="F260" s="39" t="s">
        <v>186</v>
      </c>
      <c r="G260" s="39">
        <v>0</v>
      </c>
      <c r="H260" s="39">
        <v>0</v>
      </c>
    </row>
    <row r="261" spans="1:8">
      <c r="A261" s="40"/>
      <c r="B261" s="41"/>
      <c r="C261" s="28"/>
      <c r="D261" s="35" t="s">
        <v>214</v>
      </c>
      <c r="E261" s="38" t="s">
        <v>195</v>
      </c>
      <c r="F261" s="39" t="s">
        <v>186</v>
      </c>
      <c r="G261" s="39">
        <v>7.7320440000000001</v>
      </c>
      <c r="H261" s="39">
        <v>6.9588395999999992</v>
      </c>
    </row>
    <row r="262" spans="1:8">
      <c r="A262" s="40"/>
      <c r="B262" s="41"/>
      <c r="C262" s="28"/>
      <c r="D262" s="35" t="s">
        <v>214</v>
      </c>
      <c r="E262" s="38" t="s">
        <v>196</v>
      </c>
      <c r="F262" s="39" t="s">
        <v>186</v>
      </c>
      <c r="G262" s="39">
        <v>0</v>
      </c>
      <c r="H262" s="39">
        <v>0</v>
      </c>
    </row>
    <row r="263" spans="1:8">
      <c r="A263" s="40"/>
      <c r="B263" s="41"/>
      <c r="D263" s="35"/>
      <c r="E263" s="39" t="s">
        <v>155</v>
      </c>
      <c r="F263" s="39" t="s">
        <v>186</v>
      </c>
      <c r="G263" s="39">
        <v>98.555702708055222</v>
      </c>
      <c r="H263" s="39">
        <v>97.648119600000001</v>
      </c>
    </row>
    <row r="264" spans="1:8">
      <c r="A264" s="40"/>
      <c r="B264" s="41"/>
      <c r="D264" s="35"/>
      <c r="E264" s="39"/>
      <c r="F264" s="39"/>
      <c r="G264" s="39"/>
      <c r="H264" s="39"/>
    </row>
    <row r="265" spans="1:8">
      <c r="A265" s="26"/>
      <c r="B265" s="27"/>
      <c r="C265" s="46" t="s">
        <v>215</v>
      </c>
      <c r="D265" s="35"/>
      <c r="E265" s="36"/>
      <c r="F265" s="37"/>
      <c r="G265" s="36"/>
      <c r="H265" s="47"/>
    </row>
    <row r="266" spans="1:8">
      <c r="A266" s="26"/>
      <c r="B266" s="27"/>
      <c r="C266" s="28"/>
      <c r="D266" s="35" t="s">
        <v>215</v>
      </c>
      <c r="E266" s="38" t="s">
        <v>185</v>
      </c>
      <c r="F266" s="39" t="s">
        <v>186</v>
      </c>
      <c r="G266" s="39">
        <v>195.06319999999999</v>
      </c>
      <c r="H266" s="39">
        <v>184.38264950000001</v>
      </c>
    </row>
    <row r="267" spans="1:8">
      <c r="A267" s="26"/>
      <c r="B267" s="27"/>
      <c r="C267" s="28"/>
      <c r="D267" s="35" t="s">
        <v>215</v>
      </c>
      <c r="E267" s="38" t="s">
        <v>187</v>
      </c>
      <c r="F267" s="39" t="s">
        <v>186</v>
      </c>
      <c r="G267" s="39">
        <v>0</v>
      </c>
      <c r="H267" s="39">
        <v>0</v>
      </c>
    </row>
    <row r="268" spans="1:8">
      <c r="A268" s="26"/>
      <c r="B268" s="27"/>
      <c r="C268" s="28"/>
      <c r="D268" s="35" t="s">
        <v>215</v>
      </c>
      <c r="E268" s="38" t="s">
        <v>188</v>
      </c>
      <c r="F268" s="39" t="s">
        <v>186</v>
      </c>
      <c r="G268" s="39">
        <v>0</v>
      </c>
      <c r="H268" s="39">
        <v>0</v>
      </c>
    </row>
    <row r="269" spans="1:8">
      <c r="A269" s="26"/>
      <c r="B269" s="27"/>
      <c r="C269" s="28"/>
      <c r="D269" s="35" t="s">
        <v>215</v>
      </c>
      <c r="E269" s="38" t="s">
        <v>189</v>
      </c>
      <c r="F269" s="39" t="s">
        <v>186</v>
      </c>
      <c r="G269" s="39">
        <v>1.845</v>
      </c>
      <c r="H269" s="39">
        <v>1.845</v>
      </c>
    </row>
    <row r="270" spans="1:8">
      <c r="A270" s="40"/>
      <c r="B270" s="41"/>
      <c r="C270" s="42"/>
      <c r="D270" s="35" t="s">
        <v>215</v>
      </c>
      <c r="E270" s="38" t="s">
        <v>190</v>
      </c>
      <c r="F270" s="39" t="s">
        <v>186</v>
      </c>
      <c r="G270" s="39">
        <v>80.781446679108285</v>
      </c>
      <c r="H270" s="39">
        <v>80.781446679108271</v>
      </c>
    </row>
    <row r="271" spans="1:8">
      <c r="A271" s="40"/>
      <c r="B271" s="41"/>
      <c r="C271" s="42"/>
      <c r="D271" s="35" t="s">
        <v>215</v>
      </c>
      <c r="E271" s="38" t="s">
        <v>191</v>
      </c>
      <c r="F271" s="39" t="s">
        <v>186</v>
      </c>
      <c r="G271" s="39">
        <v>6.5040000000000004</v>
      </c>
      <c r="H271" s="39">
        <v>6.5040000000000004</v>
      </c>
    </row>
    <row r="272" spans="1:8">
      <c r="A272" s="40"/>
      <c r="B272" s="41"/>
      <c r="C272" s="42"/>
      <c r="D272" s="35" t="s">
        <v>215</v>
      </c>
      <c r="E272" s="38" t="s">
        <v>192</v>
      </c>
      <c r="F272" s="39" t="s">
        <v>186</v>
      </c>
      <c r="G272" s="39">
        <v>38.158999999999999</v>
      </c>
      <c r="H272" s="39">
        <v>37.424680000000002</v>
      </c>
    </row>
    <row r="273" spans="1:8">
      <c r="A273" s="40"/>
      <c r="B273" s="41"/>
      <c r="C273" s="42"/>
      <c r="D273" s="35" t="s">
        <v>215</v>
      </c>
      <c r="E273" s="38" t="s">
        <v>193</v>
      </c>
      <c r="F273" s="39" t="s">
        <v>186</v>
      </c>
      <c r="G273" s="39">
        <v>9.734</v>
      </c>
      <c r="H273" s="39">
        <v>9.7339999999999982</v>
      </c>
    </row>
    <row r="274" spans="1:8">
      <c r="A274" s="40"/>
      <c r="B274" s="41"/>
      <c r="C274" s="28"/>
      <c r="D274" s="35" t="s">
        <v>215</v>
      </c>
      <c r="E274" s="38" t="s">
        <v>194</v>
      </c>
      <c r="F274" s="39" t="s">
        <v>186</v>
      </c>
      <c r="G274" s="39">
        <v>56.712565805940777</v>
      </c>
      <c r="H274" s="39">
        <v>56.712565805940777</v>
      </c>
    </row>
    <row r="275" spans="1:8">
      <c r="A275" s="40"/>
      <c r="B275" s="41"/>
      <c r="C275" s="28"/>
      <c r="D275" s="35" t="s">
        <v>215</v>
      </c>
      <c r="E275" s="38" t="s">
        <v>195</v>
      </c>
      <c r="F275" s="39" t="s">
        <v>186</v>
      </c>
      <c r="G275" s="39">
        <v>10.166326</v>
      </c>
      <c r="H275" s="39">
        <v>9.1496934000000003</v>
      </c>
    </row>
    <row r="276" spans="1:8">
      <c r="A276" s="40"/>
      <c r="B276" s="41"/>
      <c r="C276" s="28"/>
      <c r="D276" s="35" t="s">
        <v>215</v>
      </c>
      <c r="E276" s="38" t="s">
        <v>196</v>
      </c>
      <c r="F276" s="39" t="s">
        <v>186</v>
      </c>
      <c r="G276" s="39">
        <v>21.039791999999998</v>
      </c>
      <c r="H276" s="39">
        <v>20.933623295999997</v>
      </c>
    </row>
    <row r="277" spans="1:8">
      <c r="A277" s="40"/>
      <c r="B277" s="41"/>
      <c r="D277" s="35"/>
      <c r="E277" s="39" t="s">
        <v>155</v>
      </c>
      <c r="F277" s="39" t="s">
        <v>186</v>
      </c>
      <c r="G277" s="39">
        <v>420.005330485049</v>
      </c>
      <c r="H277" s="39">
        <v>407.46765868104904</v>
      </c>
    </row>
    <row r="278" spans="1:8">
      <c r="A278" s="40"/>
      <c r="B278" s="41"/>
      <c r="D278" s="50"/>
      <c r="E278" s="51"/>
      <c r="F278" s="45"/>
      <c r="G278" s="52"/>
      <c r="H278" s="53"/>
    </row>
    <row r="279" spans="1:8">
      <c r="C279" s="46" t="s">
        <v>216</v>
      </c>
      <c r="D279" s="35"/>
      <c r="E279" s="36"/>
      <c r="F279" s="37"/>
      <c r="G279" s="36"/>
      <c r="H279" s="47"/>
    </row>
    <row r="280" spans="1:8">
      <c r="A280" s="54"/>
      <c r="B280" s="54"/>
      <c r="C280" s="28"/>
      <c r="D280" s="35" t="s">
        <v>216</v>
      </c>
      <c r="E280" s="38" t="s">
        <v>185</v>
      </c>
      <c r="F280" s="39" t="s">
        <v>186</v>
      </c>
      <c r="G280" s="39">
        <v>0</v>
      </c>
      <c r="H280" s="39">
        <v>0</v>
      </c>
    </row>
    <row r="281" spans="1:8">
      <c r="A281" s="48"/>
      <c r="C281" s="28"/>
      <c r="D281" s="35" t="s">
        <v>216</v>
      </c>
      <c r="E281" s="38" t="s">
        <v>187</v>
      </c>
      <c r="F281" s="39" t="s">
        <v>186</v>
      </c>
      <c r="G281" s="39">
        <v>6.1089999999999991</v>
      </c>
      <c r="H281" s="39">
        <v>3.5072745098039224</v>
      </c>
    </row>
    <row r="282" spans="1:8">
      <c r="A282" s="48"/>
      <c r="C282" s="28"/>
      <c r="D282" s="35" t="s">
        <v>216</v>
      </c>
      <c r="E282" s="38" t="s">
        <v>188</v>
      </c>
      <c r="F282" s="39" t="s">
        <v>186</v>
      </c>
      <c r="G282" s="39">
        <v>1.7709999999999999</v>
      </c>
      <c r="H282" s="39">
        <v>1.7709999999999999</v>
      </c>
    </row>
    <row r="283" spans="1:8">
      <c r="A283" s="48"/>
      <c r="C283" s="28"/>
      <c r="D283" s="35" t="s">
        <v>216</v>
      </c>
      <c r="E283" s="38" t="s">
        <v>189</v>
      </c>
      <c r="F283" s="39" t="s">
        <v>186</v>
      </c>
      <c r="G283" s="39">
        <v>24.237945460000002</v>
      </c>
      <c r="H283" s="39">
        <v>22.050686274509804</v>
      </c>
    </row>
    <row r="284" spans="1:8">
      <c r="A284" s="26"/>
      <c r="B284" s="27"/>
      <c r="C284" s="42"/>
      <c r="D284" s="35" t="s">
        <v>216</v>
      </c>
      <c r="E284" s="38" t="s">
        <v>190</v>
      </c>
      <c r="F284" s="39" t="s">
        <v>186</v>
      </c>
      <c r="G284" s="39">
        <v>20.048360992276063</v>
      </c>
      <c r="H284" s="39">
        <v>5.7991568627450967</v>
      </c>
    </row>
    <row r="285" spans="1:8">
      <c r="A285" s="26"/>
      <c r="B285" s="27"/>
      <c r="C285" s="42"/>
      <c r="D285" s="35" t="s">
        <v>216</v>
      </c>
      <c r="E285" s="38" t="s">
        <v>191</v>
      </c>
      <c r="F285" s="39" t="s">
        <v>186</v>
      </c>
      <c r="G285" s="39">
        <v>14.397232234885335</v>
      </c>
      <c r="H285" s="39">
        <v>14.397232234885339</v>
      </c>
    </row>
    <row r="286" spans="1:8">
      <c r="A286" s="26"/>
      <c r="B286" s="27"/>
      <c r="C286" s="42"/>
      <c r="D286" s="35" t="s">
        <v>216</v>
      </c>
      <c r="E286" s="38" t="s">
        <v>192</v>
      </c>
      <c r="F286" s="39" t="s">
        <v>186</v>
      </c>
      <c r="G286" s="39">
        <v>0</v>
      </c>
      <c r="H286" s="39">
        <v>0</v>
      </c>
    </row>
    <row r="287" spans="1:8">
      <c r="A287" s="26"/>
      <c r="B287" s="27"/>
      <c r="C287" s="42"/>
      <c r="D287" s="35" t="s">
        <v>216</v>
      </c>
      <c r="E287" s="38" t="s">
        <v>193</v>
      </c>
      <c r="F287" s="39" t="s">
        <v>186</v>
      </c>
      <c r="G287" s="39">
        <v>0</v>
      </c>
      <c r="H287" s="39">
        <v>0</v>
      </c>
    </row>
    <row r="288" spans="1:8">
      <c r="A288" s="26"/>
      <c r="B288" s="27"/>
      <c r="C288" s="28"/>
      <c r="D288" s="35" t="s">
        <v>216</v>
      </c>
      <c r="E288" s="38" t="s">
        <v>194</v>
      </c>
      <c r="F288" s="39" t="s">
        <v>186</v>
      </c>
      <c r="G288" s="39">
        <v>41.237537357503271</v>
      </c>
      <c r="H288" s="39">
        <v>43.5516768594902</v>
      </c>
    </row>
    <row r="289" spans="1:8">
      <c r="A289" s="40"/>
      <c r="B289" s="41"/>
      <c r="C289" s="28"/>
      <c r="D289" s="35" t="s">
        <v>216</v>
      </c>
      <c r="E289" s="38" t="s">
        <v>195</v>
      </c>
      <c r="F289" s="39" t="s">
        <v>186</v>
      </c>
      <c r="G289" s="39">
        <v>0</v>
      </c>
      <c r="H289" s="39">
        <v>0</v>
      </c>
    </row>
    <row r="290" spans="1:8">
      <c r="A290" s="40"/>
      <c r="B290" s="41"/>
      <c r="C290" s="28"/>
      <c r="D290" s="35" t="s">
        <v>216</v>
      </c>
      <c r="E290" s="38" t="s">
        <v>196</v>
      </c>
      <c r="F290" s="39" t="s">
        <v>186</v>
      </c>
      <c r="G290" s="39">
        <v>4.0560464000000005</v>
      </c>
      <c r="H290" s="39">
        <v>10.030209966061408</v>
      </c>
    </row>
    <row r="291" spans="1:8">
      <c r="A291" s="40"/>
      <c r="B291" s="41"/>
      <c r="D291" s="35"/>
      <c r="E291" s="39" t="s">
        <v>155</v>
      </c>
      <c r="F291" s="39" t="s">
        <v>186</v>
      </c>
      <c r="G291" s="39">
        <v>111.85712244466467</v>
      </c>
      <c r="H291" s="39">
        <v>101.10723670749576</v>
      </c>
    </row>
    <row r="292" spans="1:8">
      <c r="A292" s="40"/>
      <c r="B292" s="41"/>
      <c r="D292" s="50"/>
      <c r="E292" s="51"/>
      <c r="F292" s="45"/>
      <c r="G292" s="52"/>
      <c r="H292" s="53"/>
    </row>
    <row r="293" spans="1:8">
      <c r="A293" s="40"/>
      <c r="B293" s="41"/>
      <c r="C293" s="46" t="s">
        <v>217</v>
      </c>
      <c r="D293" s="35"/>
      <c r="E293" s="36"/>
      <c r="F293" s="37"/>
      <c r="G293" s="36"/>
      <c r="H293" s="47"/>
    </row>
    <row r="294" spans="1:8">
      <c r="A294" s="40"/>
      <c r="B294" s="41"/>
      <c r="C294" s="28"/>
      <c r="D294" s="35" t="s">
        <v>217</v>
      </c>
      <c r="E294" s="38" t="s">
        <v>185</v>
      </c>
      <c r="F294" s="39" t="s">
        <v>186</v>
      </c>
      <c r="G294" s="39">
        <v>0</v>
      </c>
      <c r="H294" s="39">
        <v>0</v>
      </c>
    </row>
    <row r="295" spans="1:8">
      <c r="A295" s="40"/>
      <c r="B295" s="41"/>
      <c r="C295" s="28"/>
      <c r="D295" s="35" t="s">
        <v>217</v>
      </c>
      <c r="E295" s="38" t="s">
        <v>187</v>
      </c>
      <c r="F295" s="39" t="s">
        <v>186</v>
      </c>
      <c r="G295" s="39">
        <v>0</v>
      </c>
      <c r="H295" s="39">
        <v>0</v>
      </c>
    </row>
    <row r="296" spans="1:8">
      <c r="A296" s="40"/>
      <c r="B296" s="41"/>
      <c r="C296" s="28"/>
      <c r="D296" s="35" t="s">
        <v>217</v>
      </c>
      <c r="E296" s="38" t="s">
        <v>188</v>
      </c>
      <c r="F296" s="39" t="s">
        <v>186</v>
      </c>
      <c r="G296" s="39">
        <v>0</v>
      </c>
      <c r="H296" s="39">
        <v>0</v>
      </c>
    </row>
    <row r="297" spans="1:8">
      <c r="A297" s="40"/>
      <c r="B297" s="41"/>
      <c r="C297" s="28"/>
      <c r="D297" s="35" t="s">
        <v>217</v>
      </c>
      <c r="E297" s="38" t="s">
        <v>189</v>
      </c>
      <c r="F297" s="39" t="s">
        <v>186</v>
      </c>
      <c r="G297" s="39">
        <v>0</v>
      </c>
      <c r="H297" s="39">
        <v>0</v>
      </c>
    </row>
    <row r="298" spans="1:8">
      <c r="C298" s="42"/>
      <c r="D298" s="35" t="s">
        <v>217</v>
      </c>
      <c r="E298" s="38" t="s">
        <v>190</v>
      </c>
      <c r="F298" s="39" t="s">
        <v>186</v>
      </c>
      <c r="G298" s="39">
        <v>0</v>
      </c>
      <c r="H298" s="39">
        <v>0</v>
      </c>
    </row>
    <row r="299" spans="1:8">
      <c r="A299" s="54"/>
      <c r="B299" s="54"/>
      <c r="C299" s="42"/>
      <c r="D299" s="35" t="s">
        <v>217</v>
      </c>
      <c r="E299" s="38" t="s">
        <v>191</v>
      </c>
      <c r="F299" s="39" t="s">
        <v>186</v>
      </c>
      <c r="G299" s="39">
        <v>0</v>
      </c>
      <c r="H299" s="39">
        <v>0</v>
      </c>
    </row>
    <row r="300" spans="1:8">
      <c r="A300" s="48"/>
      <c r="C300" s="42"/>
      <c r="D300" s="35" t="s">
        <v>217</v>
      </c>
      <c r="E300" s="38" t="s">
        <v>192</v>
      </c>
      <c r="F300" s="39" t="s">
        <v>186</v>
      </c>
      <c r="G300" s="39">
        <v>1.8359999999999999</v>
      </c>
      <c r="H300" s="39">
        <v>1.68912</v>
      </c>
    </row>
    <row r="301" spans="1:8">
      <c r="A301" s="48"/>
      <c r="C301" s="42"/>
      <c r="D301" s="35" t="s">
        <v>217</v>
      </c>
      <c r="E301" s="38" t="s">
        <v>193</v>
      </c>
      <c r="F301" s="39" t="s">
        <v>186</v>
      </c>
      <c r="G301" s="39">
        <v>0</v>
      </c>
      <c r="H301" s="39">
        <v>0</v>
      </c>
    </row>
    <row r="302" spans="1:8">
      <c r="A302" s="48"/>
      <c r="C302" s="28"/>
      <c r="D302" s="35" t="s">
        <v>217</v>
      </c>
      <c r="E302" s="38" t="s">
        <v>194</v>
      </c>
      <c r="F302" s="39" t="s">
        <v>186</v>
      </c>
      <c r="G302" s="39">
        <v>0</v>
      </c>
      <c r="H302" s="39">
        <v>0</v>
      </c>
    </row>
    <row r="303" spans="1:8">
      <c r="A303" s="26"/>
      <c r="B303" s="27"/>
      <c r="C303" s="28"/>
      <c r="D303" s="35" t="s">
        <v>217</v>
      </c>
      <c r="E303" s="38" t="s">
        <v>195</v>
      </c>
      <c r="F303" s="39" t="s">
        <v>186</v>
      </c>
      <c r="G303" s="39">
        <v>0</v>
      </c>
      <c r="H303" s="39">
        <v>0</v>
      </c>
    </row>
    <row r="304" spans="1:8">
      <c r="A304" s="26"/>
      <c r="B304" s="27"/>
      <c r="C304" s="28"/>
      <c r="D304" s="35" t="s">
        <v>217</v>
      </c>
      <c r="E304" s="38" t="s">
        <v>196</v>
      </c>
      <c r="F304" s="39" t="s">
        <v>186</v>
      </c>
      <c r="G304" s="39">
        <v>0</v>
      </c>
      <c r="H304" s="39">
        <v>0</v>
      </c>
    </row>
    <row r="305" spans="1:8">
      <c r="A305" s="26"/>
      <c r="B305" s="27"/>
      <c r="D305" s="35"/>
      <c r="E305" s="39" t="s">
        <v>155</v>
      </c>
      <c r="F305" s="39" t="s">
        <v>186</v>
      </c>
      <c r="G305" s="39">
        <v>1.8359999999999999</v>
      </c>
      <c r="H305" s="39">
        <v>1.68912</v>
      </c>
    </row>
    <row r="306" spans="1:8">
      <c r="A306" s="26"/>
      <c r="B306" s="27"/>
      <c r="D306" s="50"/>
      <c r="E306" s="51"/>
      <c r="F306" s="45"/>
      <c r="G306" s="52"/>
      <c r="H306" s="53"/>
    </row>
    <row r="307" spans="1:8">
      <c r="A307" s="26"/>
      <c r="B307" s="27"/>
      <c r="C307" s="46" t="s">
        <v>218</v>
      </c>
      <c r="D307" s="35"/>
      <c r="E307" s="36"/>
      <c r="F307" s="37"/>
      <c r="G307" s="36"/>
      <c r="H307" s="47"/>
    </row>
    <row r="308" spans="1:8">
      <c r="A308" s="40"/>
      <c r="B308" s="41"/>
      <c r="C308" s="28"/>
      <c r="D308" s="35" t="s">
        <v>218</v>
      </c>
      <c r="E308" s="38" t="s">
        <v>185</v>
      </c>
      <c r="F308" s="39" t="s">
        <v>186</v>
      </c>
      <c r="G308" s="39">
        <v>0</v>
      </c>
      <c r="H308" s="39">
        <v>0</v>
      </c>
    </row>
    <row r="309" spans="1:8">
      <c r="A309" s="40"/>
      <c r="B309" s="41"/>
      <c r="C309" s="28"/>
      <c r="D309" s="35" t="s">
        <v>218</v>
      </c>
      <c r="E309" s="38" t="s">
        <v>187</v>
      </c>
      <c r="F309" s="39" t="s">
        <v>186</v>
      </c>
      <c r="G309" s="39">
        <v>0</v>
      </c>
      <c r="H309" s="39">
        <v>0</v>
      </c>
    </row>
    <row r="310" spans="1:8">
      <c r="A310" s="40"/>
      <c r="B310" s="41"/>
      <c r="C310" s="28"/>
      <c r="D310" s="35" t="s">
        <v>218</v>
      </c>
      <c r="E310" s="38" t="s">
        <v>188</v>
      </c>
      <c r="F310" s="39" t="s">
        <v>186</v>
      </c>
      <c r="G310" s="39">
        <v>0</v>
      </c>
      <c r="H310" s="39">
        <v>0</v>
      </c>
    </row>
    <row r="311" spans="1:8">
      <c r="A311" s="40"/>
      <c r="B311" s="41"/>
      <c r="C311" s="28"/>
      <c r="D311" s="35" t="s">
        <v>218</v>
      </c>
      <c r="E311" s="38" t="s">
        <v>189</v>
      </c>
      <c r="F311" s="39" t="s">
        <v>186</v>
      </c>
      <c r="G311" s="39">
        <v>65.05</v>
      </c>
      <c r="H311" s="39">
        <v>65.05</v>
      </c>
    </row>
    <row r="312" spans="1:8">
      <c r="A312" s="40"/>
      <c r="B312" s="41"/>
      <c r="C312" s="42"/>
      <c r="D312" s="35" t="s">
        <v>218</v>
      </c>
      <c r="E312" s="38" t="s">
        <v>190</v>
      </c>
      <c r="F312" s="39" t="s">
        <v>186</v>
      </c>
      <c r="G312" s="39">
        <v>0</v>
      </c>
      <c r="H312" s="39">
        <v>0</v>
      </c>
    </row>
    <row r="313" spans="1:8">
      <c r="A313" s="40"/>
      <c r="B313" s="41"/>
      <c r="C313" s="42"/>
      <c r="D313" s="35" t="s">
        <v>218</v>
      </c>
      <c r="E313" s="38" t="s">
        <v>191</v>
      </c>
      <c r="F313" s="39" t="s">
        <v>186</v>
      </c>
      <c r="G313" s="39">
        <v>0</v>
      </c>
      <c r="H313" s="39">
        <v>0</v>
      </c>
    </row>
    <row r="314" spans="1:8">
      <c r="A314" s="40"/>
      <c r="B314" s="41"/>
      <c r="C314" s="42"/>
      <c r="D314" s="35" t="s">
        <v>218</v>
      </c>
      <c r="E314" s="38" t="s">
        <v>192</v>
      </c>
      <c r="F314" s="39" t="s">
        <v>186</v>
      </c>
      <c r="G314" s="39">
        <v>0</v>
      </c>
      <c r="H314" s="39">
        <v>0</v>
      </c>
    </row>
    <row r="315" spans="1:8">
      <c r="A315" s="40"/>
      <c r="B315" s="41"/>
      <c r="C315" s="42"/>
      <c r="D315" s="35" t="s">
        <v>218</v>
      </c>
      <c r="E315" s="38" t="s">
        <v>193</v>
      </c>
      <c r="F315" s="39" t="s">
        <v>186</v>
      </c>
      <c r="G315" s="39">
        <v>0</v>
      </c>
      <c r="H315" s="39">
        <v>0</v>
      </c>
    </row>
    <row r="316" spans="1:8">
      <c r="A316" s="40"/>
      <c r="B316" s="41"/>
      <c r="C316" s="28"/>
      <c r="D316" s="35" t="s">
        <v>218</v>
      </c>
      <c r="E316" s="38" t="s">
        <v>194</v>
      </c>
      <c r="F316" s="39" t="s">
        <v>186</v>
      </c>
      <c r="G316" s="39">
        <v>0</v>
      </c>
      <c r="H316" s="39">
        <v>0</v>
      </c>
    </row>
    <row r="317" spans="1:8">
      <c r="C317" s="28"/>
      <c r="D317" s="35" t="s">
        <v>218</v>
      </c>
      <c r="E317" s="38" t="s">
        <v>195</v>
      </c>
      <c r="F317" s="39" t="s">
        <v>186</v>
      </c>
      <c r="G317" s="39">
        <v>3.6014939999999998</v>
      </c>
      <c r="H317" s="39">
        <v>3.2413445999999997</v>
      </c>
    </row>
    <row r="318" spans="1:8">
      <c r="A318" s="54"/>
      <c r="B318" s="54"/>
      <c r="C318" s="28"/>
      <c r="D318" s="35" t="s">
        <v>218</v>
      </c>
      <c r="E318" s="38" t="s">
        <v>196</v>
      </c>
      <c r="F318" s="39" t="s">
        <v>186</v>
      </c>
      <c r="G318" s="39">
        <v>4.8417279999999998</v>
      </c>
      <c r="H318" s="39">
        <v>4.6480588800000007</v>
      </c>
    </row>
    <row r="319" spans="1:8">
      <c r="A319" s="48"/>
      <c r="D319" s="35"/>
      <c r="E319" s="39" t="s">
        <v>155</v>
      </c>
      <c r="F319" s="39" t="s">
        <v>186</v>
      </c>
      <c r="G319" s="39">
        <v>73.493222000000003</v>
      </c>
      <c r="H319" s="39">
        <v>72.939403479999996</v>
      </c>
    </row>
    <row r="320" spans="1:8">
      <c r="A320" s="48"/>
      <c r="D320" s="50"/>
      <c r="E320" s="51"/>
      <c r="F320" s="45"/>
      <c r="G320" s="52"/>
      <c r="H320" s="53"/>
    </row>
    <row r="321" spans="1:8">
      <c r="C321" s="46" t="s">
        <v>219</v>
      </c>
      <c r="D321" s="35"/>
      <c r="E321" s="36"/>
      <c r="F321" s="37"/>
      <c r="G321" s="36"/>
      <c r="H321" s="47"/>
    </row>
    <row r="322" spans="1:8">
      <c r="A322" s="26"/>
      <c r="B322" s="27"/>
      <c r="C322" s="28"/>
      <c r="D322" s="35" t="s">
        <v>219</v>
      </c>
      <c r="E322" s="38" t="s">
        <v>185</v>
      </c>
      <c r="F322" s="39" t="s">
        <v>186</v>
      </c>
      <c r="G322" s="39">
        <v>24.42</v>
      </c>
      <c r="H322" s="39">
        <v>26.779000000000007</v>
      </c>
    </row>
    <row r="323" spans="1:8">
      <c r="A323" s="26"/>
      <c r="B323" s="27"/>
      <c r="C323" s="28"/>
      <c r="D323" s="35" t="s">
        <v>219</v>
      </c>
      <c r="E323" s="38" t="s">
        <v>187</v>
      </c>
      <c r="F323" s="39" t="s">
        <v>186</v>
      </c>
      <c r="G323" s="39">
        <v>38.130000000000003</v>
      </c>
      <c r="H323" s="39">
        <v>38.11999999999999</v>
      </c>
    </row>
    <row r="324" spans="1:8">
      <c r="A324" s="26"/>
      <c r="B324" s="27"/>
      <c r="C324" s="28"/>
      <c r="D324" s="35" t="s">
        <v>219</v>
      </c>
      <c r="E324" s="38" t="s">
        <v>188</v>
      </c>
      <c r="F324" s="39" t="s">
        <v>186</v>
      </c>
      <c r="G324" s="39">
        <v>1.1320000000000001</v>
      </c>
      <c r="H324" s="39">
        <v>1.1320000000000001</v>
      </c>
    </row>
    <row r="325" spans="1:8">
      <c r="A325" s="26"/>
      <c r="B325" s="27"/>
      <c r="C325" s="28"/>
      <c r="D325" s="35" t="s">
        <v>219</v>
      </c>
      <c r="E325" s="38" t="s">
        <v>189</v>
      </c>
      <c r="F325" s="39" t="s">
        <v>186</v>
      </c>
      <c r="G325" s="39">
        <v>33.545999999999999</v>
      </c>
      <c r="H325" s="39">
        <v>33.53</v>
      </c>
    </row>
    <row r="326" spans="1:8">
      <c r="A326" s="26"/>
      <c r="B326" s="27"/>
      <c r="C326" s="42"/>
      <c r="D326" s="35" t="s">
        <v>219</v>
      </c>
      <c r="E326" s="38" t="s">
        <v>190</v>
      </c>
      <c r="F326" s="39" t="s">
        <v>186</v>
      </c>
      <c r="G326" s="39">
        <v>49.873243879725308</v>
      </c>
      <c r="H326" s="39">
        <v>49.918000000000006</v>
      </c>
    </row>
    <row r="327" spans="1:8">
      <c r="A327" s="40"/>
      <c r="B327" s="41"/>
      <c r="C327" s="42"/>
      <c r="D327" s="35" t="s">
        <v>219</v>
      </c>
      <c r="E327" s="38" t="s">
        <v>191</v>
      </c>
      <c r="F327" s="39" t="s">
        <v>186</v>
      </c>
      <c r="G327" s="39">
        <v>15.979990000000001</v>
      </c>
      <c r="H327" s="39">
        <v>15.935999999999998</v>
      </c>
    </row>
    <row r="328" spans="1:8">
      <c r="A328" s="40"/>
      <c r="B328" s="41"/>
      <c r="C328" s="42"/>
      <c r="D328" s="35" t="s">
        <v>219</v>
      </c>
      <c r="E328" s="38" t="s">
        <v>192</v>
      </c>
      <c r="F328" s="39" t="s">
        <v>186</v>
      </c>
      <c r="G328" s="39">
        <v>39.720999999999997</v>
      </c>
      <c r="H328" s="39">
        <v>39.660000000000011</v>
      </c>
    </row>
    <row r="329" spans="1:8">
      <c r="A329" s="40"/>
      <c r="B329" s="41"/>
      <c r="C329" s="42"/>
      <c r="D329" s="35" t="s">
        <v>219</v>
      </c>
      <c r="E329" s="38" t="s">
        <v>193</v>
      </c>
      <c r="F329" s="39" t="s">
        <v>186</v>
      </c>
      <c r="G329" s="39">
        <v>40.927999999999997</v>
      </c>
      <c r="H329" s="39">
        <v>40.932000000000002</v>
      </c>
    </row>
    <row r="330" spans="1:8">
      <c r="A330" s="40"/>
      <c r="B330" s="41"/>
      <c r="C330" s="28"/>
      <c r="D330" s="35" t="s">
        <v>219</v>
      </c>
      <c r="E330" s="38" t="s">
        <v>194</v>
      </c>
      <c r="F330" s="39" t="s">
        <v>186</v>
      </c>
      <c r="G330" s="39">
        <v>67.141759456057756</v>
      </c>
      <c r="H330" s="39">
        <v>67.2</v>
      </c>
    </row>
    <row r="331" spans="1:8">
      <c r="A331" s="40"/>
      <c r="B331" s="41"/>
      <c r="C331" s="28"/>
      <c r="D331" s="35" t="s">
        <v>219</v>
      </c>
      <c r="E331" s="38" t="s">
        <v>195</v>
      </c>
      <c r="F331" s="39" t="s">
        <v>186</v>
      </c>
      <c r="G331" s="39">
        <v>38.236024999999998</v>
      </c>
      <c r="H331" s="39">
        <v>38.432000000000002</v>
      </c>
    </row>
    <row r="332" spans="1:8">
      <c r="A332" s="40"/>
      <c r="B332" s="41"/>
      <c r="C332" s="28"/>
      <c r="D332" s="35" t="s">
        <v>219</v>
      </c>
      <c r="E332" s="38" t="s">
        <v>196</v>
      </c>
      <c r="F332" s="39" t="s">
        <v>186</v>
      </c>
      <c r="G332" s="39">
        <v>155.9346544</v>
      </c>
      <c r="H332" s="39">
        <v>155.93299999999996</v>
      </c>
    </row>
    <row r="333" spans="1:8">
      <c r="A333" s="40"/>
      <c r="B333" s="41"/>
      <c r="D333" s="35"/>
      <c r="E333" s="39" t="s">
        <v>155</v>
      </c>
      <c r="F333" s="39" t="s">
        <v>186</v>
      </c>
      <c r="G333" s="39">
        <v>505.04267273578301</v>
      </c>
      <c r="H333" s="39">
        <v>507.572</v>
      </c>
    </row>
    <row r="334" spans="1:8">
      <c r="A334" s="40"/>
      <c r="B334" s="41"/>
      <c r="D334" s="50"/>
      <c r="E334" s="51"/>
      <c r="F334" s="45"/>
      <c r="G334" s="52"/>
      <c r="H334" s="53"/>
    </row>
    <row r="335" spans="1:8">
      <c r="A335" s="40"/>
      <c r="B335" s="41"/>
      <c r="C335" s="46" t="s">
        <v>220</v>
      </c>
      <c r="D335" s="35"/>
      <c r="E335" s="36"/>
      <c r="F335" s="37"/>
      <c r="G335" s="36"/>
      <c r="H335" s="47"/>
    </row>
    <row r="336" spans="1:8">
      <c r="C336" s="28"/>
      <c r="D336" s="35" t="s">
        <v>220</v>
      </c>
      <c r="E336" s="38" t="s">
        <v>185</v>
      </c>
      <c r="F336" s="39" t="s">
        <v>186</v>
      </c>
      <c r="G336" s="39">
        <v>0</v>
      </c>
      <c r="H336" s="39">
        <v>0</v>
      </c>
    </row>
    <row r="337" spans="1:8">
      <c r="A337" s="54"/>
      <c r="B337" s="54"/>
      <c r="C337" s="28"/>
      <c r="D337" s="35" t="s">
        <v>220</v>
      </c>
      <c r="E337" s="38" t="s">
        <v>187</v>
      </c>
      <c r="F337" s="39" t="s">
        <v>186</v>
      </c>
      <c r="G337" s="39">
        <v>0</v>
      </c>
      <c r="H337" s="39">
        <v>0</v>
      </c>
    </row>
    <row r="338" spans="1:8">
      <c r="A338" s="48"/>
      <c r="C338" s="28"/>
      <c r="D338" s="35" t="s">
        <v>220</v>
      </c>
      <c r="E338" s="38" t="s">
        <v>188</v>
      </c>
      <c r="F338" s="39" t="s">
        <v>186</v>
      </c>
      <c r="G338" s="39">
        <v>0</v>
      </c>
      <c r="H338" s="39">
        <v>0</v>
      </c>
    </row>
    <row r="339" spans="1:8">
      <c r="A339" s="48"/>
      <c r="C339" s="28"/>
      <c r="D339" s="35" t="s">
        <v>220</v>
      </c>
      <c r="E339" s="38" t="s">
        <v>189</v>
      </c>
      <c r="F339" s="39" t="s">
        <v>186</v>
      </c>
      <c r="G339" s="39">
        <v>7.0691489361702137E-2</v>
      </c>
      <c r="H339" s="39">
        <v>6.5036170212765962E-2</v>
      </c>
    </row>
    <row r="340" spans="1:8">
      <c r="C340" s="42"/>
      <c r="D340" s="35" t="s">
        <v>220</v>
      </c>
      <c r="E340" s="38" t="s">
        <v>190</v>
      </c>
      <c r="F340" s="39" t="s">
        <v>186</v>
      </c>
      <c r="G340" s="39">
        <v>0</v>
      </c>
      <c r="H340" s="39">
        <v>0</v>
      </c>
    </row>
    <row r="341" spans="1:8">
      <c r="A341" s="26"/>
      <c r="B341" s="27"/>
      <c r="C341" s="42"/>
      <c r="D341" s="35" t="s">
        <v>220</v>
      </c>
      <c r="E341" s="38" t="s">
        <v>191</v>
      </c>
      <c r="F341" s="39" t="s">
        <v>186</v>
      </c>
      <c r="G341" s="39">
        <v>0</v>
      </c>
      <c r="H341" s="39">
        <v>0</v>
      </c>
    </row>
    <row r="342" spans="1:8">
      <c r="A342" s="26"/>
      <c r="B342" s="27"/>
      <c r="C342" s="42"/>
      <c r="D342" s="35" t="s">
        <v>220</v>
      </c>
      <c r="E342" s="38" t="s">
        <v>192</v>
      </c>
      <c r="F342" s="39" t="s">
        <v>186</v>
      </c>
      <c r="G342" s="39">
        <v>0</v>
      </c>
      <c r="H342" s="39">
        <v>0</v>
      </c>
    </row>
    <row r="343" spans="1:8">
      <c r="A343" s="26"/>
      <c r="B343" s="27"/>
      <c r="C343" s="42"/>
      <c r="D343" s="35" t="s">
        <v>220</v>
      </c>
      <c r="E343" s="38" t="s">
        <v>193</v>
      </c>
      <c r="F343" s="39" t="s">
        <v>186</v>
      </c>
      <c r="G343" s="39">
        <v>0.185</v>
      </c>
      <c r="H343" s="39">
        <v>0.16650000000000001</v>
      </c>
    </row>
    <row r="344" spans="1:8">
      <c r="A344" s="26"/>
      <c r="B344" s="27"/>
      <c r="C344" s="28"/>
      <c r="D344" s="35" t="s">
        <v>220</v>
      </c>
      <c r="E344" s="38" t="s">
        <v>194</v>
      </c>
      <c r="F344" s="39" t="s">
        <v>186</v>
      </c>
      <c r="G344" s="39">
        <v>0</v>
      </c>
      <c r="H344" s="39">
        <v>0</v>
      </c>
    </row>
    <row r="345" spans="1:8">
      <c r="A345" s="26"/>
      <c r="B345" s="27"/>
      <c r="C345" s="28"/>
      <c r="D345" s="35" t="s">
        <v>220</v>
      </c>
      <c r="E345" s="38" t="s">
        <v>195</v>
      </c>
      <c r="F345" s="39" t="s">
        <v>186</v>
      </c>
      <c r="G345" s="39">
        <v>0</v>
      </c>
      <c r="H345" s="39">
        <v>0</v>
      </c>
    </row>
    <row r="346" spans="1:8">
      <c r="A346" s="40"/>
      <c r="B346" s="41"/>
      <c r="C346" s="28"/>
      <c r="D346" s="35" t="s">
        <v>220</v>
      </c>
      <c r="E346" s="38" t="s">
        <v>196</v>
      </c>
      <c r="F346" s="39" t="s">
        <v>186</v>
      </c>
      <c r="G346" s="39">
        <v>0</v>
      </c>
      <c r="H346" s="39">
        <v>0</v>
      </c>
    </row>
    <row r="347" spans="1:8">
      <c r="A347" s="40"/>
      <c r="B347" s="41"/>
      <c r="D347" s="35"/>
      <c r="E347" s="39" t="s">
        <v>155</v>
      </c>
      <c r="F347" s="39" t="s">
        <v>186</v>
      </c>
      <c r="G347" s="39">
        <v>0.25569148936170216</v>
      </c>
      <c r="H347" s="39">
        <v>0.23153617021276596</v>
      </c>
    </row>
    <row r="348" spans="1:8">
      <c r="A348" s="40"/>
      <c r="B348" s="41"/>
      <c r="D348" s="50"/>
      <c r="E348" s="51"/>
      <c r="F348" s="45"/>
      <c r="G348" s="52"/>
      <c r="H348" s="53"/>
    </row>
    <row r="349" spans="1:8">
      <c r="A349" s="40"/>
      <c r="B349" s="41"/>
      <c r="C349" s="46" t="s">
        <v>221</v>
      </c>
      <c r="D349" s="35"/>
      <c r="E349" s="36"/>
      <c r="F349" s="37"/>
      <c r="G349" s="36"/>
      <c r="H349" s="47"/>
    </row>
    <row r="350" spans="1:8">
      <c r="A350" s="40"/>
      <c r="B350" s="41"/>
      <c r="C350" s="28"/>
      <c r="D350" s="35" t="s">
        <v>221</v>
      </c>
      <c r="E350" s="38" t="s">
        <v>185</v>
      </c>
      <c r="F350" s="39" t="s">
        <v>186</v>
      </c>
      <c r="G350" s="39">
        <v>0</v>
      </c>
      <c r="H350" s="39">
        <v>0</v>
      </c>
    </row>
    <row r="351" spans="1:8">
      <c r="A351" s="40"/>
      <c r="B351" s="41"/>
      <c r="C351" s="28"/>
      <c r="D351" s="35" t="s">
        <v>221</v>
      </c>
      <c r="E351" s="38" t="s">
        <v>187</v>
      </c>
      <c r="F351" s="39" t="s">
        <v>186</v>
      </c>
      <c r="G351" s="39">
        <v>5.226</v>
      </c>
      <c r="H351" s="39">
        <v>5.226</v>
      </c>
    </row>
    <row r="352" spans="1:8">
      <c r="A352" s="40"/>
      <c r="B352" s="41"/>
      <c r="C352" s="28"/>
      <c r="D352" s="35" t="s">
        <v>221</v>
      </c>
      <c r="E352" s="38" t="s">
        <v>188</v>
      </c>
      <c r="F352" s="39" t="s">
        <v>186</v>
      </c>
      <c r="G352" s="39">
        <v>0</v>
      </c>
      <c r="H352" s="39">
        <v>0</v>
      </c>
    </row>
    <row r="353" spans="1:8">
      <c r="A353" s="40"/>
      <c r="B353" s="41"/>
      <c r="C353" s="28"/>
      <c r="D353" s="35" t="s">
        <v>221</v>
      </c>
      <c r="E353" s="38" t="s">
        <v>189</v>
      </c>
      <c r="F353" s="39" t="s">
        <v>186</v>
      </c>
      <c r="G353" s="39">
        <v>0</v>
      </c>
      <c r="H353" s="39">
        <v>0</v>
      </c>
    </row>
    <row r="354" spans="1:8">
      <c r="A354" s="40"/>
      <c r="B354" s="41"/>
      <c r="C354" s="42"/>
      <c r="D354" s="35" t="s">
        <v>221</v>
      </c>
      <c r="E354" s="38" t="s">
        <v>190</v>
      </c>
      <c r="F354" s="39" t="s">
        <v>186</v>
      </c>
      <c r="G354" s="39">
        <v>0</v>
      </c>
      <c r="H354" s="39">
        <v>0</v>
      </c>
    </row>
    <row r="355" spans="1:8">
      <c r="C355" s="42"/>
      <c r="D355" s="35" t="s">
        <v>221</v>
      </c>
      <c r="E355" s="38" t="s">
        <v>191</v>
      </c>
      <c r="F355" s="39" t="s">
        <v>186</v>
      </c>
      <c r="G355" s="39">
        <v>0</v>
      </c>
      <c r="H355" s="39">
        <v>0</v>
      </c>
    </row>
    <row r="356" spans="1:8">
      <c r="A356" s="54"/>
      <c r="B356" s="54"/>
      <c r="C356" s="42"/>
      <c r="D356" s="35" t="s">
        <v>221</v>
      </c>
      <c r="E356" s="38" t="s">
        <v>192</v>
      </c>
      <c r="F356" s="39" t="s">
        <v>186</v>
      </c>
      <c r="G356" s="39">
        <v>0</v>
      </c>
      <c r="H356" s="39">
        <v>0</v>
      </c>
    </row>
    <row r="357" spans="1:8">
      <c r="A357" s="48"/>
      <c r="C357" s="42"/>
      <c r="D357" s="35" t="s">
        <v>221</v>
      </c>
      <c r="E357" s="38" t="s">
        <v>193</v>
      </c>
      <c r="F357" s="39" t="s">
        <v>186</v>
      </c>
      <c r="G357" s="39">
        <v>0</v>
      </c>
      <c r="H357" s="39">
        <v>0</v>
      </c>
    </row>
    <row r="358" spans="1:8">
      <c r="A358" s="48"/>
      <c r="C358" s="28"/>
      <c r="D358" s="35" t="s">
        <v>221</v>
      </c>
      <c r="E358" s="38" t="s">
        <v>194</v>
      </c>
      <c r="F358" s="39" t="s">
        <v>186</v>
      </c>
      <c r="G358" s="39">
        <v>7.4059250360725244</v>
      </c>
      <c r="H358" s="39">
        <v>7.2970254886781944</v>
      </c>
    </row>
    <row r="359" spans="1:8">
      <c r="C359" s="28"/>
      <c r="D359" s="35" t="s">
        <v>221</v>
      </c>
      <c r="E359" s="38" t="s">
        <v>195</v>
      </c>
      <c r="F359" s="39" t="s">
        <v>186</v>
      </c>
      <c r="G359" s="39">
        <v>0</v>
      </c>
      <c r="H359" s="39">
        <v>0</v>
      </c>
    </row>
    <row r="360" spans="1:8">
      <c r="A360" s="26"/>
      <c r="B360" s="27"/>
      <c r="C360" s="28"/>
      <c r="D360" s="35" t="s">
        <v>221</v>
      </c>
      <c r="E360" s="38" t="s">
        <v>196</v>
      </c>
      <c r="F360" s="39" t="s">
        <v>186</v>
      </c>
      <c r="G360" s="39">
        <v>0</v>
      </c>
      <c r="H360" s="39">
        <v>0</v>
      </c>
    </row>
    <row r="361" spans="1:8">
      <c r="A361" s="26"/>
      <c r="B361" s="27"/>
      <c r="D361" s="35"/>
      <c r="E361" s="39" t="s">
        <v>155</v>
      </c>
      <c r="F361" s="39" t="s">
        <v>186</v>
      </c>
      <c r="G361" s="39">
        <v>12.631925036072523</v>
      </c>
      <c r="H361" s="39">
        <v>12.523025488678194</v>
      </c>
    </row>
    <row r="362" spans="1:8">
      <c r="A362" s="26"/>
      <c r="B362" s="27"/>
      <c r="D362" s="50"/>
      <c r="E362" s="51"/>
      <c r="F362" s="45"/>
      <c r="G362" s="52"/>
      <c r="H362" s="53"/>
    </row>
    <row r="363" spans="1:8">
      <c r="A363" s="26"/>
      <c r="B363" s="27"/>
      <c r="C363" s="46" t="s">
        <v>222</v>
      </c>
      <c r="D363" s="35"/>
      <c r="E363" s="36"/>
      <c r="F363" s="37"/>
      <c r="G363" s="36"/>
      <c r="H363" s="47"/>
    </row>
    <row r="364" spans="1:8">
      <c r="A364" s="26"/>
      <c r="B364" s="27"/>
      <c r="C364" s="28"/>
      <c r="D364" s="35" t="s">
        <v>222</v>
      </c>
      <c r="E364" s="38" t="s">
        <v>185</v>
      </c>
      <c r="F364" s="39" t="s">
        <v>186</v>
      </c>
      <c r="G364" s="39">
        <v>0</v>
      </c>
      <c r="H364" s="39">
        <v>0</v>
      </c>
    </row>
    <row r="365" spans="1:8">
      <c r="A365" s="40"/>
      <c r="B365" s="41"/>
      <c r="C365" s="28"/>
      <c r="D365" s="35" t="s">
        <v>222</v>
      </c>
      <c r="E365" s="38" t="s">
        <v>187</v>
      </c>
      <c r="F365" s="39" t="s">
        <v>186</v>
      </c>
      <c r="G365" s="39">
        <v>0</v>
      </c>
      <c r="H365" s="39">
        <v>0</v>
      </c>
    </row>
    <row r="366" spans="1:8">
      <c r="A366" s="40"/>
      <c r="B366" s="41"/>
      <c r="C366" s="28"/>
      <c r="D366" s="35" t="s">
        <v>222</v>
      </c>
      <c r="E366" s="38" t="s">
        <v>188</v>
      </c>
      <c r="F366" s="39" t="s">
        <v>186</v>
      </c>
      <c r="G366" s="39">
        <v>0</v>
      </c>
      <c r="H366" s="39">
        <v>0</v>
      </c>
    </row>
    <row r="367" spans="1:8">
      <c r="A367" s="40"/>
      <c r="B367" s="41"/>
      <c r="C367" s="28"/>
      <c r="D367" s="35" t="s">
        <v>222</v>
      </c>
      <c r="E367" s="38" t="s">
        <v>189</v>
      </c>
      <c r="F367" s="39" t="s">
        <v>186</v>
      </c>
      <c r="G367" s="39">
        <v>7.141</v>
      </c>
      <c r="H367" s="39">
        <v>6.5697199999999984</v>
      </c>
    </row>
    <row r="368" spans="1:8">
      <c r="A368" s="40"/>
      <c r="B368" s="41"/>
      <c r="C368" s="42"/>
      <c r="D368" s="35" t="s">
        <v>222</v>
      </c>
      <c r="E368" s="38" t="s">
        <v>190</v>
      </c>
      <c r="F368" s="39" t="s">
        <v>186</v>
      </c>
      <c r="G368" s="39">
        <v>0</v>
      </c>
      <c r="H368" s="39">
        <v>0</v>
      </c>
    </row>
    <row r="369" spans="1:8">
      <c r="A369" s="40"/>
      <c r="B369" s="41"/>
      <c r="C369" s="42"/>
      <c r="D369" s="35" t="s">
        <v>222</v>
      </c>
      <c r="E369" s="38" t="s">
        <v>191</v>
      </c>
      <c r="F369" s="39" t="s">
        <v>186</v>
      </c>
      <c r="G369" s="39">
        <v>0</v>
      </c>
      <c r="H369" s="39">
        <v>0</v>
      </c>
    </row>
    <row r="370" spans="1:8">
      <c r="A370" s="40"/>
      <c r="B370" s="41"/>
      <c r="C370" s="42"/>
      <c r="D370" s="35" t="s">
        <v>222</v>
      </c>
      <c r="E370" s="38" t="s">
        <v>192</v>
      </c>
      <c r="F370" s="39" t="s">
        <v>186</v>
      </c>
      <c r="G370" s="39">
        <v>0</v>
      </c>
      <c r="H370" s="39">
        <v>0</v>
      </c>
    </row>
    <row r="371" spans="1:8">
      <c r="A371" s="40"/>
      <c r="B371" s="41"/>
      <c r="C371" s="42"/>
      <c r="D371" s="35" t="s">
        <v>222</v>
      </c>
      <c r="E371" s="38" t="s">
        <v>193</v>
      </c>
      <c r="F371" s="39" t="s">
        <v>186</v>
      </c>
      <c r="G371" s="39">
        <v>0</v>
      </c>
      <c r="H371" s="39">
        <v>0</v>
      </c>
    </row>
    <row r="372" spans="1:8">
      <c r="A372" s="40"/>
      <c r="B372" s="41"/>
      <c r="C372" s="28"/>
      <c r="D372" s="35" t="s">
        <v>222</v>
      </c>
      <c r="E372" s="38" t="s">
        <v>194</v>
      </c>
      <c r="F372" s="39" t="s">
        <v>186</v>
      </c>
      <c r="G372" s="39">
        <v>0</v>
      </c>
      <c r="H372" s="39">
        <v>0</v>
      </c>
    </row>
    <row r="373" spans="1:8">
      <c r="A373" s="40"/>
      <c r="B373" s="41"/>
      <c r="C373" s="28"/>
      <c r="D373" s="35" t="s">
        <v>222</v>
      </c>
      <c r="E373" s="38" t="s">
        <v>195</v>
      </c>
      <c r="F373" s="39" t="s">
        <v>186</v>
      </c>
      <c r="G373" s="39">
        <v>7.8680739999999991</v>
      </c>
      <c r="H373" s="39">
        <v>7.0812665999999993</v>
      </c>
    </row>
    <row r="374" spans="1:8">
      <c r="C374" s="28"/>
      <c r="D374" s="35" t="s">
        <v>222</v>
      </c>
      <c r="E374" s="38" t="s">
        <v>196</v>
      </c>
      <c r="F374" s="39" t="s">
        <v>186</v>
      </c>
      <c r="G374" s="39">
        <v>0</v>
      </c>
      <c r="H374" s="39">
        <v>0</v>
      </c>
    </row>
    <row r="375" spans="1:8">
      <c r="A375" s="54"/>
      <c r="B375" s="54"/>
      <c r="D375" s="35"/>
      <c r="E375" s="39" t="s">
        <v>155</v>
      </c>
      <c r="F375" s="39" t="s">
        <v>186</v>
      </c>
      <c r="G375" s="39">
        <v>15.009073999999998</v>
      </c>
      <c r="H375" s="39">
        <v>13.6509866</v>
      </c>
    </row>
    <row r="376" spans="1:8">
      <c r="A376" s="48"/>
      <c r="D376" s="50"/>
      <c r="E376" s="51"/>
      <c r="F376" s="45"/>
      <c r="G376" s="52"/>
      <c r="H376" s="53"/>
    </row>
    <row r="377" spans="1:8">
      <c r="A377" s="48"/>
      <c r="C377" s="46" t="s">
        <v>223</v>
      </c>
      <c r="D377" s="35"/>
      <c r="E377" s="36"/>
      <c r="F377" s="37"/>
      <c r="G377" s="36"/>
      <c r="H377" s="47"/>
    </row>
    <row r="378" spans="1:8">
      <c r="C378" s="28"/>
      <c r="D378" s="35" t="s">
        <v>223</v>
      </c>
      <c r="E378" s="38" t="s">
        <v>185</v>
      </c>
      <c r="F378" s="39" t="s">
        <v>186</v>
      </c>
      <c r="G378" s="39">
        <v>0</v>
      </c>
      <c r="H378" s="39">
        <v>0</v>
      </c>
    </row>
    <row r="379" spans="1:8">
      <c r="A379" s="26"/>
      <c r="B379" s="27"/>
      <c r="C379" s="28"/>
      <c r="D379" s="35" t="s">
        <v>223</v>
      </c>
      <c r="E379" s="38" t="s">
        <v>187</v>
      </c>
      <c r="F379" s="39" t="s">
        <v>186</v>
      </c>
      <c r="G379" s="39">
        <v>0</v>
      </c>
      <c r="H379" s="39">
        <v>0</v>
      </c>
    </row>
    <row r="380" spans="1:8">
      <c r="A380" s="26"/>
      <c r="B380" s="27"/>
      <c r="C380" s="28"/>
      <c r="D380" s="35" t="s">
        <v>223</v>
      </c>
      <c r="E380" s="38" t="s">
        <v>188</v>
      </c>
      <c r="F380" s="39" t="s">
        <v>186</v>
      </c>
      <c r="G380" s="39">
        <v>0</v>
      </c>
      <c r="H380" s="39">
        <v>0</v>
      </c>
    </row>
    <row r="381" spans="1:8">
      <c r="A381" s="26"/>
      <c r="B381" s="27"/>
      <c r="C381" s="28"/>
      <c r="D381" s="35" t="s">
        <v>223</v>
      </c>
      <c r="E381" s="38" t="s">
        <v>189</v>
      </c>
      <c r="F381" s="39" t="s">
        <v>186</v>
      </c>
      <c r="G381" s="39">
        <v>0</v>
      </c>
      <c r="H381" s="39">
        <v>0</v>
      </c>
    </row>
    <row r="382" spans="1:8">
      <c r="A382" s="26"/>
      <c r="B382" s="27"/>
      <c r="C382" s="42"/>
      <c r="D382" s="35" t="s">
        <v>223</v>
      </c>
      <c r="E382" s="38" t="s">
        <v>190</v>
      </c>
      <c r="F382" s="39" t="s">
        <v>186</v>
      </c>
      <c r="G382" s="39">
        <v>0</v>
      </c>
      <c r="H382" s="39">
        <v>0</v>
      </c>
    </row>
    <row r="383" spans="1:8">
      <c r="A383" s="26"/>
      <c r="B383" s="27"/>
      <c r="C383" s="42"/>
      <c r="D383" s="35" t="s">
        <v>223</v>
      </c>
      <c r="E383" s="38" t="s">
        <v>191</v>
      </c>
      <c r="F383" s="39" t="s">
        <v>186</v>
      </c>
      <c r="G383" s="39">
        <v>0</v>
      </c>
      <c r="H383" s="39">
        <v>0</v>
      </c>
    </row>
    <row r="384" spans="1:8">
      <c r="A384" s="40"/>
      <c r="B384" s="41"/>
      <c r="C384" s="42"/>
      <c r="D384" s="35" t="s">
        <v>223</v>
      </c>
      <c r="E384" s="38" t="s">
        <v>192</v>
      </c>
      <c r="F384" s="39" t="s">
        <v>186</v>
      </c>
      <c r="G384" s="39">
        <v>0</v>
      </c>
      <c r="H384" s="39">
        <v>0</v>
      </c>
    </row>
    <row r="385" spans="1:8">
      <c r="A385" s="40"/>
      <c r="B385" s="41"/>
      <c r="C385" s="42"/>
      <c r="D385" s="35" t="s">
        <v>223</v>
      </c>
      <c r="E385" s="38" t="s">
        <v>193</v>
      </c>
      <c r="F385" s="39" t="s">
        <v>186</v>
      </c>
      <c r="G385" s="39">
        <v>0</v>
      </c>
      <c r="H385" s="39">
        <v>0</v>
      </c>
    </row>
    <row r="386" spans="1:8">
      <c r="A386" s="40"/>
      <c r="B386" s="41"/>
      <c r="C386" s="28"/>
      <c r="D386" s="35" t="s">
        <v>223</v>
      </c>
      <c r="E386" s="38" t="s">
        <v>194</v>
      </c>
      <c r="F386" s="39" t="s">
        <v>186</v>
      </c>
      <c r="G386" s="39">
        <v>0</v>
      </c>
      <c r="H386" s="39">
        <v>0</v>
      </c>
    </row>
    <row r="387" spans="1:8">
      <c r="A387" s="40"/>
      <c r="B387" s="41"/>
      <c r="C387" s="28"/>
      <c r="D387" s="35" t="s">
        <v>223</v>
      </c>
      <c r="E387" s="38" t="s">
        <v>195</v>
      </c>
      <c r="F387" s="39" t="s">
        <v>186</v>
      </c>
      <c r="G387" s="39">
        <v>0</v>
      </c>
      <c r="H387" s="39">
        <v>0</v>
      </c>
    </row>
    <row r="388" spans="1:8">
      <c r="A388" s="40"/>
      <c r="B388" s="41"/>
      <c r="C388" s="28"/>
      <c r="D388" s="35" t="s">
        <v>223</v>
      </c>
      <c r="E388" s="38" t="s">
        <v>196</v>
      </c>
      <c r="F388" s="39" t="s">
        <v>186</v>
      </c>
      <c r="G388" s="39">
        <v>0</v>
      </c>
      <c r="H388" s="39">
        <v>0</v>
      </c>
    </row>
    <row r="389" spans="1:8">
      <c r="A389" s="40"/>
      <c r="B389" s="41"/>
      <c r="D389" s="35"/>
      <c r="E389" s="39" t="s">
        <v>155</v>
      </c>
      <c r="F389" s="39" t="s">
        <v>186</v>
      </c>
      <c r="G389" s="39">
        <v>0</v>
      </c>
      <c r="H389" s="39">
        <v>0</v>
      </c>
    </row>
    <row r="390" spans="1:8">
      <c r="A390" s="40"/>
      <c r="B390" s="41"/>
      <c r="D390" s="50"/>
      <c r="E390" s="51"/>
      <c r="F390" s="45"/>
      <c r="G390" s="52"/>
      <c r="H390" s="53"/>
    </row>
    <row r="391" spans="1:8">
      <c r="A391" s="40"/>
      <c r="B391" s="41"/>
      <c r="C391" s="46" t="s">
        <v>224</v>
      </c>
      <c r="D391" s="35"/>
      <c r="E391" s="36"/>
      <c r="F391" s="37"/>
      <c r="G391" s="36"/>
      <c r="H391" s="47"/>
    </row>
    <row r="392" spans="1:8">
      <c r="A392" s="40"/>
      <c r="B392" s="41"/>
      <c r="C392" s="28"/>
      <c r="D392" s="35" t="s">
        <v>224</v>
      </c>
      <c r="E392" s="38" t="s">
        <v>185</v>
      </c>
      <c r="F392" s="39" t="s">
        <v>186</v>
      </c>
      <c r="G392" s="39">
        <v>26.28</v>
      </c>
      <c r="H392" s="39">
        <v>26.28</v>
      </c>
    </row>
    <row r="393" spans="1:8">
      <c r="C393" s="28"/>
      <c r="D393" s="35" t="s">
        <v>224</v>
      </c>
      <c r="E393" s="38" t="s">
        <v>187</v>
      </c>
      <c r="F393" s="39" t="s">
        <v>186</v>
      </c>
      <c r="G393" s="39">
        <v>0</v>
      </c>
      <c r="H393" s="39">
        <v>0</v>
      </c>
    </row>
    <row r="394" spans="1:8">
      <c r="A394" s="54"/>
      <c r="B394" s="54"/>
      <c r="C394" s="28"/>
      <c r="D394" s="35" t="s">
        <v>224</v>
      </c>
      <c r="E394" s="38" t="s">
        <v>188</v>
      </c>
      <c r="F394" s="39" t="s">
        <v>186</v>
      </c>
      <c r="G394" s="39">
        <v>0</v>
      </c>
      <c r="H394" s="39">
        <v>0</v>
      </c>
    </row>
    <row r="395" spans="1:8">
      <c r="A395" s="48"/>
      <c r="C395" s="28"/>
      <c r="D395" s="35" t="s">
        <v>224</v>
      </c>
      <c r="E395" s="38" t="s">
        <v>189</v>
      </c>
      <c r="F395" s="39" t="s">
        <v>186</v>
      </c>
      <c r="G395" s="39">
        <v>0</v>
      </c>
      <c r="H395" s="39">
        <v>0</v>
      </c>
    </row>
    <row r="396" spans="1:8">
      <c r="A396" s="48"/>
      <c r="C396" s="42"/>
      <c r="D396" s="35" t="s">
        <v>224</v>
      </c>
      <c r="E396" s="38" t="s">
        <v>190</v>
      </c>
      <c r="F396" s="39" t="s">
        <v>186</v>
      </c>
      <c r="G396" s="39">
        <v>0</v>
      </c>
      <c r="H396" s="39">
        <v>0</v>
      </c>
    </row>
    <row r="397" spans="1:8">
      <c r="C397" s="42"/>
      <c r="D397" s="35" t="s">
        <v>224</v>
      </c>
      <c r="E397" s="38" t="s">
        <v>191</v>
      </c>
      <c r="F397" s="39" t="s">
        <v>186</v>
      </c>
      <c r="G397" s="39">
        <v>0</v>
      </c>
      <c r="H397" s="39">
        <v>0</v>
      </c>
    </row>
    <row r="398" spans="1:8">
      <c r="A398" s="26"/>
      <c r="B398" s="27"/>
      <c r="C398" s="42"/>
      <c r="D398" s="35" t="s">
        <v>224</v>
      </c>
      <c r="E398" s="38" t="s">
        <v>192</v>
      </c>
      <c r="F398" s="39" t="s">
        <v>186</v>
      </c>
      <c r="G398" s="39">
        <v>0</v>
      </c>
      <c r="H398" s="39">
        <v>0</v>
      </c>
    </row>
    <row r="399" spans="1:8">
      <c r="A399" s="26"/>
      <c r="B399" s="27"/>
      <c r="C399" s="42"/>
      <c r="D399" s="35" t="s">
        <v>224</v>
      </c>
      <c r="E399" s="38" t="s">
        <v>193</v>
      </c>
      <c r="F399" s="39" t="s">
        <v>186</v>
      </c>
      <c r="G399" s="39">
        <v>0</v>
      </c>
      <c r="H399" s="39">
        <v>0</v>
      </c>
    </row>
    <row r="400" spans="1:8">
      <c r="A400" s="26"/>
      <c r="B400" s="27"/>
      <c r="C400" s="28"/>
      <c r="D400" s="35" t="s">
        <v>224</v>
      </c>
      <c r="E400" s="38" t="s">
        <v>194</v>
      </c>
      <c r="F400" s="39" t="s">
        <v>186</v>
      </c>
      <c r="G400" s="39">
        <v>0</v>
      </c>
      <c r="H400" s="39">
        <v>0</v>
      </c>
    </row>
    <row r="401" spans="1:8">
      <c r="A401" s="26"/>
      <c r="B401" s="27"/>
      <c r="C401" s="28"/>
      <c r="D401" s="35" t="s">
        <v>224</v>
      </c>
      <c r="E401" s="38" t="s">
        <v>195</v>
      </c>
      <c r="F401" s="39" t="s">
        <v>186</v>
      </c>
      <c r="G401" s="39">
        <v>0</v>
      </c>
      <c r="H401" s="39">
        <v>0</v>
      </c>
    </row>
    <row r="402" spans="1:8">
      <c r="A402" s="26"/>
      <c r="B402" s="27"/>
      <c r="C402" s="28"/>
      <c r="D402" s="35" t="s">
        <v>224</v>
      </c>
      <c r="E402" s="38" t="s">
        <v>196</v>
      </c>
      <c r="F402" s="39" t="s">
        <v>186</v>
      </c>
      <c r="G402" s="39">
        <v>0</v>
      </c>
      <c r="H402" s="39">
        <v>0</v>
      </c>
    </row>
    <row r="403" spans="1:8">
      <c r="A403" s="40"/>
      <c r="B403" s="41"/>
      <c r="D403" s="35"/>
      <c r="E403" s="39" t="s">
        <v>155</v>
      </c>
      <c r="F403" s="39" t="s">
        <v>186</v>
      </c>
      <c r="G403" s="39">
        <v>26.28</v>
      </c>
      <c r="H403" s="39">
        <v>26.28</v>
      </c>
    </row>
    <row r="404" spans="1:8">
      <c r="A404" s="40"/>
      <c r="B404" s="41"/>
      <c r="D404" s="35"/>
      <c r="E404" s="39"/>
      <c r="F404" s="39"/>
      <c r="G404" s="39"/>
      <c r="H404" s="39"/>
    </row>
    <row r="405" spans="1:8">
      <c r="A405" s="32" t="s">
        <v>225</v>
      </c>
      <c r="B405" s="32"/>
      <c r="C405" s="32"/>
      <c r="D405" s="33"/>
      <c r="E405" s="32"/>
      <c r="F405" s="32"/>
      <c r="G405" s="32"/>
      <c r="H405" s="32"/>
    </row>
    <row r="406" spans="1:8">
      <c r="A406" s="40"/>
      <c r="B406" s="41"/>
      <c r="D406" s="50"/>
      <c r="E406" s="51"/>
      <c r="F406" s="45"/>
      <c r="G406" s="52"/>
      <c r="H406" s="53"/>
    </row>
    <row r="407" spans="1:8">
      <c r="A407" s="40"/>
      <c r="B407" s="41"/>
      <c r="C407" s="46" t="s">
        <v>226</v>
      </c>
      <c r="D407" s="35"/>
      <c r="E407" s="36"/>
      <c r="F407" s="37"/>
      <c r="G407" s="36"/>
      <c r="H407" s="47"/>
    </row>
    <row r="408" spans="1:8">
      <c r="A408" s="40"/>
      <c r="B408" s="41"/>
      <c r="C408" s="28"/>
      <c r="D408" s="35" t="s">
        <v>226</v>
      </c>
      <c r="E408" s="38" t="s">
        <v>185</v>
      </c>
      <c r="F408" s="39" t="s">
        <v>186</v>
      </c>
      <c r="G408" s="39">
        <v>0</v>
      </c>
      <c r="H408" s="39">
        <v>0</v>
      </c>
    </row>
    <row r="409" spans="1:8">
      <c r="A409" s="40"/>
      <c r="B409" s="41"/>
      <c r="C409" s="28"/>
      <c r="D409" s="35" t="s">
        <v>226</v>
      </c>
      <c r="E409" s="38" t="s">
        <v>187</v>
      </c>
      <c r="F409" s="39" t="s">
        <v>186</v>
      </c>
      <c r="G409" s="39">
        <v>45.362000000000002</v>
      </c>
      <c r="H409" s="39">
        <v>30.702945000000003</v>
      </c>
    </row>
    <row r="410" spans="1:8">
      <c r="A410" s="40"/>
      <c r="B410" s="41"/>
      <c r="C410" s="28"/>
      <c r="D410" s="35" t="s">
        <v>226</v>
      </c>
      <c r="E410" s="38" t="s">
        <v>188</v>
      </c>
      <c r="F410" s="39" t="s">
        <v>186</v>
      </c>
      <c r="G410" s="39">
        <v>0</v>
      </c>
      <c r="H410" s="39">
        <v>0</v>
      </c>
    </row>
    <row r="411" spans="1:8">
      <c r="A411" s="40"/>
      <c r="B411" s="41"/>
      <c r="C411" s="28"/>
      <c r="D411" s="35" t="s">
        <v>226</v>
      </c>
      <c r="E411" s="38" t="s">
        <v>189</v>
      </c>
      <c r="F411" s="39" t="s">
        <v>186</v>
      </c>
      <c r="G411" s="39">
        <v>0</v>
      </c>
      <c r="H411" s="39">
        <v>0</v>
      </c>
    </row>
    <row r="412" spans="1:8">
      <c r="A412" s="40"/>
      <c r="B412" s="41"/>
      <c r="C412" s="42"/>
      <c r="D412" s="35" t="s">
        <v>226</v>
      </c>
      <c r="E412" s="38" t="s">
        <v>190</v>
      </c>
      <c r="F412" s="39" t="s">
        <v>186</v>
      </c>
      <c r="G412" s="39">
        <v>0</v>
      </c>
      <c r="H412" s="39">
        <v>0</v>
      </c>
    </row>
    <row r="413" spans="1:8">
      <c r="A413" s="40"/>
      <c r="B413" s="41"/>
      <c r="C413" s="42"/>
      <c r="D413" s="35" t="s">
        <v>226</v>
      </c>
      <c r="E413" s="38" t="s">
        <v>191</v>
      </c>
      <c r="F413" s="39" t="s">
        <v>186</v>
      </c>
      <c r="G413" s="39">
        <v>0</v>
      </c>
      <c r="H413" s="39">
        <v>0</v>
      </c>
    </row>
    <row r="414" spans="1:8">
      <c r="C414" s="42"/>
      <c r="D414" s="35" t="s">
        <v>226</v>
      </c>
      <c r="E414" s="38" t="s">
        <v>192</v>
      </c>
      <c r="F414" s="39" t="s">
        <v>186</v>
      </c>
      <c r="G414" s="39">
        <v>0</v>
      </c>
      <c r="H414" s="39">
        <v>0</v>
      </c>
    </row>
    <row r="415" spans="1:8">
      <c r="A415" s="54"/>
      <c r="B415" s="54"/>
      <c r="C415" s="42"/>
      <c r="D415" s="35" t="s">
        <v>226</v>
      </c>
      <c r="E415" s="38" t="s">
        <v>193</v>
      </c>
      <c r="F415" s="39" t="s">
        <v>186</v>
      </c>
      <c r="G415" s="39">
        <v>0</v>
      </c>
      <c r="H415" s="39">
        <v>0</v>
      </c>
    </row>
    <row r="416" spans="1:8">
      <c r="A416" s="48"/>
      <c r="C416" s="28"/>
      <c r="D416" s="35" t="s">
        <v>226</v>
      </c>
      <c r="E416" s="38" t="s">
        <v>194</v>
      </c>
      <c r="F416" s="39" t="s">
        <v>186</v>
      </c>
      <c r="G416" s="39">
        <v>0</v>
      </c>
      <c r="H416" s="39">
        <v>0</v>
      </c>
    </row>
    <row r="417" spans="1:8">
      <c r="A417" s="48"/>
      <c r="C417" s="28"/>
      <c r="D417" s="35" t="s">
        <v>226</v>
      </c>
      <c r="E417" s="38" t="s">
        <v>195</v>
      </c>
      <c r="F417" s="39" t="s">
        <v>186</v>
      </c>
      <c r="G417" s="39">
        <v>0</v>
      </c>
      <c r="H417" s="39">
        <v>0</v>
      </c>
    </row>
    <row r="418" spans="1:8">
      <c r="C418" s="28"/>
      <c r="D418" s="35" t="s">
        <v>226</v>
      </c>
      <c r="E418" s="38" t="s">
        <v>196</v>
      </c>
      <c r="F418" s="39" t="s">
        <v>186</v>
      </c>
      <c r="G418" s="39">
        <v>0</v>
      </c>
      <c r="H418" s="39">
        <v>0</v>
      </c>
    </row>
    <row r="419" spans="1:8">
      <c r="A419" s="26"/>
      <c r="B419" s="27"/>
      <c r="D419" s="35"/>
      <c r="E419" s="39" t="s">
        <v>155</v>
      </c>
      <c r="F419" s="39" t="s">
        <v>186</v>
      </c>
      <c r="G419" s="39">
        <v>45.362000000000002</v>
      </c>
      <c r="H419" s="39">
        <v>30.702945000000003</v>
      </c>
    </row>
    <row r="420" spans="1:8">
      <c r="A420" s="26"/>
      <c r="B420" s="27"/>
      <c r="D420" s="50"/>
      <c r="E420" s="51"/>
      <c r="F420" s="45"/>
      <c r="G420" s="52"/>
      <c r="H420" s="53"/>
    </row>
    <row r="421" spans="1:8">
      <c r="A421" s="26"/>
      <c r="B421" s="27"/>
      <c r="C421" s="46" t="s">
        <v>227</v>
      </c>
      <c r="D421" s="35"/>
      <c r="E421" s="36"/>
      <c r="F421" s="37"/>
      <c r="G421" s="36"/>
      <c r="H421" s="47"/>
    </row>
    <row r="422" spans="1:8">
      <c r="A422" s="26"/>
      <c r="B422" s="27"/>
      <c r="C422" s="28"/>
      <c r="D422" s="35" t="s">
        <v>227</v>
      </c>
      <c r="E422" s="38" t="s">
        <v>185</v>
      </c>
      <c r="F422" s="39" t="s">
        <v>186</v>
      </c>
      <c r="G422" s="39">
        <v>42.359000000000002</v>
      </c>
      <c r="H422" s="39">
        <v>42.359000000000002</v>
      </c>
    </row>
    <row r="423" spans="1:8">
      <c r="A423" s="26"/>
      <c r="B423" s="27"/>
      <c r="C423" s="28"/>
      <c r="D423" s="35" t="s">
        <v>227</v>
      </c>
      <c r="E423" s="38" t="s">
        <v>187</v>
      </c>
      <c r="F423" s="39" t="s">
        <v>186</v>
      </c>
      <c r="G423" s="39">
        <v>16.832999999999998</v>
      </c>
      <c r="H423" s="39">
        <v>14.366409335103516</v>
      </c>
    </row>
    <row r="424" spans="1:8">
      <c r="A424" s="40"/>
      <c r="B424" s="41"/>
      <c r="C424" s="28"/>
      <c r="D424" s="35" t="s">
        <v>227</v>
      </c>
      <c r="E424" s="38" t="s">
        <v>188</v>
      </c>
      <c r="F424" s="39" t="s">
        <v>186</v>
      </c>
      <c r="G424" s="39">
        <v>0</v>
      </c>
      <c r="H424" s="39">
        <v>0</v>
      </c>
    </row>
    <row r="425" spans="1:8">
      <c r="A425" s="40"/>
      <c r="B425" s="41"/>
      <c r="C425" s="28"/>
      <c r="D425" s="35" t="s">
        <v>227</v>
      </c>
      <c r="E425" s="38" t="s">
        <v>189</v>
      </c>
      <c r="F425" s="39" t="s">
        <v>186</v>
      </c>
      <c r="G425" s="39">
        <v>39.713000000000008</v>
      </c>
      <c r="H425" s="39">
        <v>36.94342240228174</v>
      </c>
    </row>
    <row r="426" spans="1:8">
      <c r="A426" s="40"/>
      <c r="B426" s="41"/>
      <c r="C426" s="42"/>
      <c r="D426" s="35" t="s">
        <v>227</v>
      </c>
      <c r="E426" s="38" t="s">
        <v>190</v>
      </c>
      <c r="F426" s="39" t="s">
        <v>186</v>
      </c>
      <c r="G426" s="39">
        <v>17.540761025192953</v>
      </c>
      <c r="H426" s="39">
        <v>17.540761025192957</v>
      </c>
    </row>
    <row r="427" spans="1:8">
      <c r="A427" s="40"/>
      <c r="B427" s="41"/>
      <c r="C427" s="42"/>
      <c r="D427" s="35" t="s">
        <v>227</v>
      </c>
      <c r="E427" s="38" t="s">
        <v>191</v>
      </c>
      <c r="F427" s="39" t="s">
        <v>186</v>
      </c>
      <c r="G427" s="39">
        <v>4.5990000000000002</v>
      </c>
      <c r="H427" s="39">
        <v>4.5990000000000002</v>
      </c>
    </row>
    <row r="428" spans="1:8">
      <c r="A428" s="40"/>
      <c r="B428" s="41"/>
      <c r="C428" s="42"/>
      <c r="D428" s="35" t="s">
        <v>227</v>
      </c>
      <c r="E428" s="38" t="s">
        <v>192</v>
      </c>
      <c r="F428" s="39" t="s">
        <v>186</v>
      </c>
      <c r="G428" s="39">
        <v>51.067999999999998</v>
      </c>
      <c r="H428" s="39">
        <v>51.067999999999998</v>
      </c>
    </row>
    <row r="429" spans="1:8">
      <c r="A429" s="40"/>
      <c r="B429" s="41"/>
      <c r="C429" s="42"/>
      <c r="D429" s="35" t="s">
        <v>227</v>
      </c>
      <c r="E429" s="38" t="s">
        <v>193</v>
      </c>
      <c r="F429" s="39" t="s">
        <v>186</v>
      </c>
      <c r="G429" s="39">
        <v>0</v>
      </c>
      <c r="H429" s="39">
        <v>0</v>
      </c>
    </row>
    <row r="430" spans="1:8">
      <c r="A430" s="40"/>
      <c r="B430" s="41"/>
      <c r="C430" s="28"/>
      <c r="D430" s="35" t="s">
        <v>227</v>
      </c>
      <c r="E430" s="38" t="s">
        <v>194</v>
      </c>
      <c r="F430" s="39" t="s">
        <v>186</v>
      </c>
      <c r="G430" s="39">
        <v>60</v>
      </c>
      <c r="H430" s="39">
        <v>60</v>
      </c>
    </row>
    <row r="431" spans="1:8">
      <c r="A431" s="40"/>
      <c r="B431" s="41"/>
      <c r="C431" s="28"/>
      <c r="D431" s="35" t="s">
        <v>227</v>
      </c>
      <c r="E431" s="38" t="s">
        <v>195</v>
      </c>
      <c r="F431" s="39" t="s">
        <v>186</v>
      </c>
      <c r="G431" s="39">
        <v>44.671825999999996</v>
      </c>
      <c r="H431" s="39">
        <v>43.485093069733438</v>
      </c>
    </row>
    <row r="432" spans="1:8">
      <c r="A432" s="40"/>
      <c r="B432" s="41"/>
      <c r="C432" s="28"/>
      <c r="D432" s="35" t="s">
        <v>227</v>
      </c>
      <c r="E432" s="38" t="s">
        <v>196</v>
      </c>
      <c r="F432" s="39" t="s">
        <v>186</v>
      </c>
      <c r="G432" s="39">
        <v>37.780816000000002</v>
      </c>
      <c r="H432" s="39">
        <v>37.780816000000002</v>
      </c>
    </row>
    <row r="433" spans="1:8">
      <c r="D433" s="35"/>
      <c r="E433" s="39" t="s">
        <v>155</v>
      </c>
      <c r="F433" s="39" t="s">
        <v>186</v>
      </c>
      <c r="G433" s="39">
        <v>314.56540302519295</v>
      </c>
      <c r="H433" s="39">
        <v>308.14250183231167</v>
      </c>
    </row>
    <row r="434" spans="1:8">
      <c r="A434" s="54"/>
      <c r="B434" s="54"/>
      <c r="D434" s="50"/>
      <c r="E434" s="51"/>
      <c r="F434" s="45"/>
      <c r="G434" s="52"/>
      <c r="H434" s="53"/>
    </row>
    <row r="435" spans="1:8">
      <c r="A435" s="48"/>
      <c r="C435" s="46" t="s">
        <v>228</v>
      </c>
      <c r="D435" s="35"/>
      <c r="E435" s="36"/>
      <c r="F435" s="37"/>
      <c r="G435" s="36"/>
      <c r="H435" s="47"/>
    </row>
    <row r="436" spans="1:8">
      <c r="A436" s="48"/>
      <c r="C436" s="28"/>
      <c r="D436" s="35" t="s">
        <v>228</v>
      </c>
      <c r="E436" s="38" t="s">
        <v>185</v>
      </c>
      <c r="F436" s="39" t="s">
        <v>186</v>
      </c>
      <c r="G436" s="39">
        <v>0</v>
      </c>
      <c r="H436" s="39">
        <v>0</v>
      </c>
    </row>
    <row r="437" spans="1:8">
      <c r="C437" s="28"/>
      <c r="D437" s="35" t="s">
        <v>228</v>
      </c>
      <c r="E437" s="38" t="s">
        <v>187</v>
      </c>
      <c r="F437" s="39" t="s">
        <v>186</v>
      </c>
      <c r="G437" s="39">
        <v>0</v>
      </c>
      <c r="H437" s="39">
        <v>0</v>
      </c>
    </row>
    <row r="438" spans="1:8">
      <c r="A438" s="26"/>
      <c r="B438" s="27"/>
      <c r="C438" s="28"/>
      <c r="D438" s="35" t="s">
        <v>228</v>
      </c>
      <c r="E438" s="38" t="s">
        <v>188</v>
      </c>
      <c r="F438" s="39" t="s">
        <v>186</v>
      </c>
      <c r="G438" s="39">
        <v>0</v>
      </c>
      <c r="H438" s="39">
        <v>0</v>
      </c>
    </row>
    <row r="439" spans="1:8">
      <c r="A439" s="26"/>
      <c r="B439" s="27"/>
      <c r="C439" s="28"/>
      <c r="D439" s="35" t="s">
        <v>228</v>
      </c>
      <c r="E439" s="38" t="s">
        <v>189</v>
      </c>
      <c r="F439" s="39" t="s">
        <v>186</v>
      </c>
      <c r="G439" s="39">
        <v>0</v>
      </c>
      <c r="H439" s="39">
        <v>0</v>
      </c>
    </row>
    <row r="440" spans="1:8">
      <c r="A440" s="26"/>
      <c r="B440" s="27"/>
      <c r="C440" s="42"/>
      <c r="D440" s="35" t="s">
        <v>228</v>
      </c>
      <c r="E440" s="38" t="s">
        <v>190</v>
      </c>
      <c r="F440" s="39" t="s">
        <v>186</v>
      </c>
      <c r="G440" s="39">
        <v>0</v>
      </c>
      <c r="H440" s="39">
        <v>0</v>
      </c>
    </row>
    <row r="441" spans="1:8">
      <c r="A441" s="26"/>
      <c r="B441" s="27"/>
      <c r="C441" s="42"/>
      <c r="D441" s="35" t="s">
        <v>228</v>
      </c>
      <c r="E441" s="38" t="s">
        <v>191</v>
      </c>
      <c r="F441" s="39" t="s">
        <v>186</v>
      </c>
      <c r="G441" s="39">
        <v>0</v>
      </c>
      <c r="H441" s="39">
        <v>0</v>
      </c>
    </row>
    <row r="442" spans="1:8">
      <c r="A442" s="26"/>
      <c r="B442" s="27"/>
      <c r="C442" s="42"/>
      <c r="D442" s="35" t="s">
        <v>228</v>
      </c>
      <c r="E442" s="38" t="s">
        <v>192</v>
      </c>
      <c r="F442" s="39" t="s">
        <v>186</v>
      </c>
      <c r="G442" s="39">
        <v>0</v>
      </c>
      <c r="H442" s="39">
        <v>0</v>
      </c>
    </row>
    <row r="443" spans="1:8">
      <c r="A443" s="40"/>
      <c r="B443" s="41"/>
      <c r="C443" s="42"/>
      <c r="D443" s="35" t="s">
        <v>228</v>
      </c>
      <c r="E443" s="38" t="s">
        <v>193</v>
      </c>
      <c r="F443" s="39" t="s">
        <v>186</v>
      </c>
      <c r="G443" s="39">
        <v>0</v>
      </c>
      <c r="H443" s="39">
        <v>0</v>
      </c>
    </row>
    <row r="444" spans="1:8">
      <c r="A444" s="40"/>
      <c r="B444" s="41"/>
      <c r="C444" s="28"/>
      <c r="D444" s="35" t="s">
        <v>228</v>
      </c>
      <c r="E444" s="38" t="s">
        <v>194</v>
      </c>
      <c r="F444" s="39" t="s">
        <v>186</v>
      </c>
      <c r="G444" s="39">
        <v>0</v>
      </c>
      <c r="H444" s="39">
        <v>0</v>
      </c>
    </row>
    <row r="445" spans="1:8">
      <c r="A445" s="40"/>
      <c r="B445" s="41"/>
      <c r="C445" s="28"/>
      <c r="D445" s="35" t="s">
        <v>228</v>
      </c>
      <c r="E445" s="38" t="s">
        <v>195</v>
      </c>
      <c r="F445" s="39" t="s">
        <v>186</v>
      </c>
      <c r="G445" s="39">
        <v>0</v>
      </c>
      <c r="H445" s="39">
        <v>0</v>
      </c>
    </row>
    <row r="446" spans="1:8">
      <c r="A446" s="40"/>
      <c r="B446" s="41"/>
      <c r="C446" s="28"/>
      <c r="D446" s="35" t="s">
        <v>228</v>
      </c>
      <c r="E446" s="38" t="s">
        <v>196</v>
      </c>
      <c r="F446" s="39" t="s">
        <v>186</v>
      </c>
      <c r="G446" s="39">
        <v>0</v>
      </c>
      <c r="H446" s="39">
        <v>0</v>
      </c>
    </row>
    <row r="447" spans="1:8">
      <c r="A447" s="40"/>
      <c r="B447" s="41"/>
      <c r="D447" s="35"/>
      <c r="E447" s="39" t="s">
        <v>155</v>
      </c>
      <c r="F447" s="39" t="s">
        <v>186</v>
      </c>
      <c r="G447" s="39">
        <v>0</v>
      </c>
      <c r="H447" s="39">
        <v>0</v>
      </c>
    </row>
    <row r="448" spans="1:8">
      <c r="A448" s="40"/>
      <c r="B448" s="41"/>
      <c r="D448" s="50"/>
      <c r="E448" s="51"/>
      <c r="F448" s="45"/>
      <c r="G448" s="52"/>
      <c r="H448" s="53"/>
    </row>
    <row r="449" spans="1:8">
      <c r="A449" s="40"/>
      <c r="B449" s="41"/>
      <c r="C449" s="46" t="s">
        <v>229</v>
      </c>
      <c r="D449" s="35"/>
      <c r="E449" s="36"/>
      <c r="F449" s="37"/>
      <c r="G449" s="36"/>
      <c r="H449" s="47"/>
    </row>
    <row r="450" spans="1:8">
      <c r="A450" s="40"/>
      <c r="B450" s="41"/>
      <c r="C450" s="28"/>
      <c r="D450" s="35" t="s">
        <v>229</v>
      </c>
      <c r="E450" s="38" t="s">
        <v>185</v>
      </c>
      <c r="F450" s="39" t="s">
        <v>186</v>
      </c>
      <c r="G450" s="39">
        <v>17.021000000000001</v>
      </c>
      <c r="H450" s="39">
        <v>17.021000000000001</v>
      </c>
    </row>
    <row r="451" spans="1:8">
      <c r="A451" s="40"/>
      <c r="B451" s="41"/>
      <c r="C451" s="28"/>
      <c r="D451" s="35" t="s">
        <v>229</v>
      </c>
      <c r="E451" s="38" t="s">
        <v>187</v>
      </c>
      <c r="F451" s="39" t="s">
        <v>186</v>
      </c>
      <c r="G451" s="39">
        <v>19.995000000000001</v>
      </c>
      <c r="H451" s="39">
        <v>13.996500000000001</v>
      </c>
    </row>
    <row r="452" spans="1:8">
      <c r="C452" s="28"/>
      <c r="D452" s="35" t="s">
        <v>229</v>
      </c>
      <c r="E452" s="38" t="s">
        <v>188</v>
      </c>
      <c r="F452" s="39" t="s">
        <v>186</v>
      </c>
      <c r="G452" s="39">
        <v>0</v>
      </c>
      <c r="H452" s="39">
        <v>0</v>
      </c>
    </row>
    <row r="453" spans="1:8">
      <c r="A453" s="54"/>
      <c r="B453" s="54"/>
      <c r="C453" s="28"/>
      <c r="D453" s="35" t="s">
        <v>229</v>
      </c>
      <c r="E453" s="38" t="s">
        <v>189</v>
      </c>
      <c r="F453" s="39" t="s">
        <v>186</v>
      </c>
      <c r="G453" s="39">
        <v>19.670000000000002</v>
      </c>
      <c r="H453" s="39">
        <v>18.096400000000003</v>
      </c>
    </row>
    <row r="454" spans="1:8">
      <c r="A454" s="48"/>
      <c r="C454" s="42"/>
      <c r="D454" s="35" t="s">
        <v>229</v>
      </c>
      <c r="E454" s="38" t="s">
        <v>190</v>
      </c>
      <c r="F454" s="39" t="s">
        <v>186</v>
      </c>
      <c r="G454" s="39">
        <v>30.655418172807718</v>
      </c>
      <c r="H454" s="39">
        <v>31.639769838025387</v>
      </c>
    </row>
    <row r="455" spans="1:8">
      <c r="A455" s="48"/>
      <c r="C455" s="42"/>
      <c r="D455" s="35" t="s">
        <v>229</v>
      </c>
      <c r="E455" s="38" t="s">
        <v>191</v>
      </c>
      <c r="F455" s="39" t="s">
        <v>186</v>
      </c>
      <c r="G455" s="39">
        <v>36.088000000000001</v>
      </c>
      <c r="H455" s="39">
        <v>28.061999999999994</v>
      </c>
    </row>
    <row r="456" spans="1:8">
      <c r="C456" s="42"/>
      <c r="D456" s="35" t="s">
        <v>229</v>
      </c>
      <c r="E456" s="38" t="s">
        <v>192</v>
      </c>
      <c r="F456" s="39" t="s">
        <v>186</v>
      </c>
      <c r="G456" s="39">
        <v>0</v>
      </c>
      <c r="H456" s="39">
        <v>0</v>
      </c>
    </row>
    <row r="457" spans="1:8">
      <c r="C457" s="42"/>
      <c r="D457" s="35" t="s">
        <v>229</v>
      </c>
      <c r="E457" s="38" t="s">
        <v>193</v>
      </c>
      <c r="F457" s="39" t="s">
        <v>186</v>
      </c>
      <c r="G457" s="39">
        <v>0</v>
      </c>
      <c r="H457" s="39">
        <v>0</v>
      </c>
    </row>
    <row r="458" spans="1:8">
      <c r="C458" s="28"/>
      <c r="D458" s="35" t="s">
        <v>229</v>
      </c>
      <c r="E458" s="38" t="s">
        <v>194</v>
      </c>
      <c r="F458" s="39" t="s">
        <v>186</v>
      </c>
      <c r="G458" s="39">
        <v>33.19212301677242</v>
      </c>
      <c r="H458" s="39">
        <v>33.19212301677242</v>
      </c>
    </row>
    <row r="459" spans="1:8">
      <c r="C459" s="28"/>
      <c r="D459" s="35" t="s">
        <v>229</v>
      </c>
      <c r="E459" s="38" t="s">
        <v>195</v>
      </c>
      <c r="F459" s="39" t="s">
        <v>186</v>
      </c>
      <c r="G459" s="39">
        <v>0</v>
      </c>
      <c r="H459" s="39">
        <v>0</v>
      </c>
    </row>
    <row r="460" spans="1:8">
      <c r="C460" s="28"/>
      <c r="D460" s="35" t="s">
        <v>229</v>
      </c>
      <c r="E460" s="38" t="s">
        <v>196</v>
      </c>
      <c r="F460" s="39" t="s">
        <v>186</v>
      </c>
      <c r="G460" s="39">
        <v>6.0625711999999998</v>
      </c>
      <c r="H460" s="39">
        <v>5.8200683519999998</v>
      </c>
    </row>
    <row r="461" spans="1:8">
      <c r="D461" s="35"/>
      <c r="E461" s="39" t="s">
        <v>155</v>
      </c>
      <c r="F461" s="39" t="s">
        <v>186</v>
      </c>
      <c r="G461" s="39">
        <v>162.68411238958015</v>
      </c>
      <c r="H461" s="39">
        <v>147.82786120679782</v>
      </c>
    </row>
    <row r="462" spans="1:8">
      <c r="D462" s="50"/>
      <c r="E462" s="51"/>
      <c r="F462" s="45"/>
      <c r="G462" s="52"/>
      <c r="H462" s="53"/>
    </row>
    <row r="463" spans="1:8">
      <c r="C463" s="46" t="s">
        <v>230</v>
      </c>
      <c r="D463" s="35"/>
      <c r="E463" s="36"/>
      <c r="F463" s="37"/>
      <c r="G463" s="36"/>
      <c r="H463" s="47"/>
    </row>
    <row r="464" spans="1:8">
      <c r="C464" s="28"/>
      <c r="D464" s="35" t="s">
        <v>230</v>
      </c>
      <c r="E464" s="38" t="s">
        <v>185</v>
      </c>
      <c r="F464" s="39" t="s">
        <v>186</v>
      </c>
      <c r="G464" s="39">
        <v>12.989999999999998</v>
      </c>
      <c r="H464" s="39">
        <v>6.25</v>
      </c>
    </row>
    <row r="465" spans="3:8">
      <c r="C465" s="28"/>
      <c r="D465" s="35" t="s">
        <v>230</v>
      </c>
      <c r="E465" s="38" t="s">
        <v>187</v>
      </c>
      <c r="F465" s="39" t="s">
        <v>186</v>
      </c>
      <c r="G465" s="39">
        <v>0</v>
      </c>
      <c r="H465" s="39">
        <v>0</v>
      </c>
    </row>
    <row r="466" spans="3:8">
      <c r="C466" s="28"/>
      <c r="D466" s="35" t="s">
        <v>230</v>
      </c>
      <c r="E466" s="38" t="s">
        <v>188</v>
      </c>
      <c r="F466" s="39" t="s">
        <v>186</v>
      </c>
      <c r="G466" s="39">
        <v>0</v>
      </c>
      <c r="H466" s="39">
        <v>0</v>
      </c>
    </row>
    <row r="467" spans="3:8">
      <c r="C467" s="28"/>
      <c r="D467" s="35" t="s">
        <v>230</v>
      </c>
      <c r="E467" s="38" t="s">
        <v>189</v>
      </c>
      <c r="F467" s="39" t="s">
        <v>186</v>
      </c>
      <c r="G467" s="39">
        <v>0</v>
      </c>
      <c r="H467" s="39">
        <v>0</v>
      </c>
    </row>
    <row r="468" spans="3:8">
      <c r="C468" s="42"/>
      <c r="D468" s="35" t="s">
        <v>230</v>
      </c>
      <c r="E468" s="38" t="s">
        <v>190</v>
      </c>
      <c r="F468" s="39" t="s">
        <v>186</v>
      </c>
      <c r="G468" s="39">
        <v>234.57185564777677</v>
      </c>
      <c r="H468" s="39">
        <v>187.65748451822142</v>
      </c>
    </row>
    <row r="469" spans="3:8">
      <c r="C469" s="42"/>
      <c r="D469" s="35" t="s">
        <v>230</v>
      </c>
      <c r="E469" s="38" t="s">
        <v>191</v>
      </c>
      <c r="F469" s="39" t="s">
        <v>186</v>
      </c>
      <c r="G469" s="39">
        <v>0</v>
      </c>
      <c r="H469" s="39">
        <v>0</v>
      </c>
    </row>
    <row r="470" spans="3:8">
      <c r="C470" s="42"/>
      <c r="D470" s="35" t="s">
        <v>230</v>
      </c>
      <c r="E470" s="38" t="s">
        <v>192</v>
      </c>
      <c r="F470" s="39" t="s">
        <v>186</v>
      </c>
      <c r="G470" s="39">
        <v>0</v>
      </c>
      <c r="H470" s="39">
        <v>0</v>
      </c>
    </row>
    <row r="471" spans="3:8">
      <c r="C471" s="42"/>
      <c r="D471" s="35" t="s">
        <v>230</v>
      </c>
      <c r="E471" s="38" t="s">
        <v>193</v>
      </c>
      <c r="F471" s="39" t="s">
        <v>186</v>
      </c>
      <c r="G471" s="39">
        <v>0</v>
      </c>
      <c r="H471" s="39">
        <v>0</v>
      </c>
    </row>
    <row r="472" spans="3:8">
      <c r="C472" s="28"/>
      <c r="D472" s="35" t="s">
        <v>230</v>
      </c>
      <c r="E472" s="38" t="s">
        <v>194</v>
      </c>
      <c r="F472" s="39" t="s">
        <v>186</v>
      </c>
      <c r="G472" s="39">
        <v>16.489188864327705</v>
      </c>
      <c r="H472" s="39">
        <v>16.489188864327705</v>
      </c>
    </row>
    <row r="473" spans="3:8">
      <c r="C473" s="28"/>
      <c r="D473" s="35" t="s">
        <v>230</v>
      </c>
      <c r="E473" s="38" t="s">
        <v>195</v>
      </c>
      <c r="F473" s="39" t="s">
        <v>186</v>
      </c>
      <c r="G473" s="39">
        <v>0</v>
      </c>
      <c r="H473" s="39">
        <v>0</v>
      </c>
    </row>
    <row r="474" spans="3:8">
      <c r="C474" s="28"/>
      <c r="D474" s="35" t="s">
        <v>230</v>
      </c>
      <c r="E474" s="38" t="s">
        <v>196</v>
      </c>
      <c r="F474" s="39" t="s">
        <v>186</v>
      </c>
      <c r="G474" s="39">
        <v>0</v>
      </c>
      <c r="H474" s="39">
        <v>0</v>
      </c>
    </row>
    <row r="475" spans="3:8">
      <c r="D475" s="35"/>
      <c r="E475" s="39" t="s">
        <v>155</v>
      </c>
      <c r="F475" s="39" t="s">
        <v>186</v>
      </c>
      <c r="G475" s="39">
        <v>264.05104451210451</v>
      </c>
      <c r="H475" s="39">
        <v>210.39667338254912</v>
      </c>
    </row>
    <row r="476" spans="3:8">
      <c r="D476" s="50"/>
      <c r="E476" s="51"/>
      <c r="F476" s="45"/>
      <c r="G476" s="52"/>
      <c r="H476" s="53"/>
    </row>
    <row r="477" spans="3:8">
      <c r="C477" s="46" t="s">
        <v>231</v>
      </c>
      <c r="D477" s="35"/>
      <c r="E477" s="36"/>
      <c r="F477" s="37"/>
      <c r="G477" s="36"/>
      <c r="H477" s="47"/>
    </row>
    <row r="478" spans="3:8">
      <c r="C478" s="28"/>
      <c r="D478" s="35" t="s">
        <v>231</v>
      </c>
      <c r="E478" s="38" t="s">
        <v>185</v>
      </c>
      <c r="F478" s="39" t="s">
        <v>186</v>
      </c>
      <c r="G478" s="39">
        <v>0</v>
      </c>
      <c r="H478" s="39">
        <v>0</v>
      </c>
    </row>
    <row r="479" spans="3:8">
      <c r="C479" s="28"/>
      <c r="D479" s="35" t="s">
        <v>231</v>
      </c>
      <c r="E479" s="38" t="s">
        <v>187</v>
      </c>
      <c r="F479" s="39" t="s">
        <v>186</v>
      </c>
      <c r="G479" s="39">
        <v>21.043000000000003</v>
      </c>
      <c r="H479" s="39">
        <v>18.938700000000004</v>
      </c>
    </row>
    <row r="480" spans="3:8">
      <c r="C480" s="28"/>
      <c r="D480" s="35" t="s">
        <v>231</v>
      </c>
      <c r="E480" s="38" t="s">
        <v>188</v>
      </c>
      <c r="F480" s="39" t="s">
        <v>186</v>
      </c>
      <c r="G480" s="39">
        <v>0</v>
      </c>
      <c r="H480" s="39">
        <v>0</v>
      </c>
    </row>
    <row r="481" spans="1:8">
      <c r="C481" s="28"/>
      <c r="D481" s="35" t="s">
        <v>231</v>
      </c>
      <c r="E481" s="38" t="s">
        <v>189</v>
      </c>
      <c r="F481" s="39" t="s">
        <v>186</v>
      </c>
      <c r="G481" s="39">
        <v>0</v>
      </c>
      <c r="H481" s="39">
        <v>0</v>
      </c>
    </row>
    <row r="482" spans="1:8">
      <c r="C482" s="42"/>
      <c r="D482" s="35" t="s">
        <v>231</v>
      </c>
      <c r="E482" s="38" t="s">
        <v>190</v>
      </c>
      <c r="F482" s="39" t="s">
        <v>186</v>
      </c>
      <c r="G482" s="39">
        <v>0</v>
      </c>
      <c r="H482" s="39">
        <v>0</v>
      </c>
    </row>
    <row r="483" spans="1:8">
      <c r="C483" s="42"/>
      <c r="D483" s="35" t="s">
        <v>231</v>
      </c>
      <c r="E483" s="38" t="s">
        <v>191</v>
      </c>
      <c r="F483" s="39" t="s">
        <v>186</v>
      </c>
      <c r="G483" s="39">
        <v>0</v>
      </c>
      <c r="H483" s="39">
        <v>0</v>
      </c>
    </row>
    <row r="484" spans="1:8">
      <c r="C484" s="42"/>
      <c r="D484" s="35" t="s">
        <v>231</v>
      </c>
      <c r="E484" s="38" t="s">
        <v>192</v>
      </c>
      <c r="F484" s="39" t="s">
        <v>186</v>
      </c>
      <c r="G484" s="39">
        <v>0</v>
      </c>
      <c r="H484" s="39">
        <v>0</v>
      </c>
    </row>
    <row r="485" spans="1:8">
      <c r="C485" s="42"/>
      <c r="D485" s="35" t="s">
        <v>231</v>
      </c>
      <c r="E485" s="38" t="s">
        <v>193</v>
      </c>
      <c r="F485" s="39" t="s">
        <v>186</v>
      </c>
      <c r="G485" s="39">
        <v>0</v>
      </c>
      <c r="H485" s="39">
        <v>0</v>
      </c>
    </row>
    <row r="486" spans="1:8">
      <c r="C486" s="28"/>
      <c r="D486" s="35" t="s">
        <v>231</v>
      </c>
      <c r="E486" s="38" t="s">
        <v>194</v>
      </c>
      <c r="F486" s="39" t="s">
        <v>186</v>
      </c>
      <c r="G486" s="39">
        <v>0</v>
      </c>
      <c r="H486" s="39">
        <v>0</v>
      </c>
    </row>
    <row r="487" spans="1:8">
      <c r="C487" s="28"/>
      <c r="D487" s="35" t="s">
        <v>231</v>
      </c>
      <c r="E487" s="38" t="s">
        <v>195</v>
      </c>
      <c r="F487" s="39" t="s">
        <v>186</v>
      </c>
      <c r="G487" s="39">
        <v>0</v>
      </c>
      <c r="H487" s="39">
        <v>0</v>
      </c>
    </row>
    <row r="488" spans="1:8">
      <c r="C488" s="28"/>
      <c r="D488" s="35" t="s">
        <v>231</v>
      </c>
      <c r="E488" s="38" t="s">
        <v>196</v>
      </c>
      <c r="F488" s="39" t="s">
        <v>186</v>
      </c>
      <c r="G488" s="39">
        <v>0</v>
      </c>
      <c r="H488" s="39">
        <v>0</v>
      </c>
    </row>
    <row r="489" spans="1:8">
      <c r="D489" s="35"/>
      <c r="E489" s="39" t="s">
        <v>155</v>
      </c>
      <c r="F489" s="39" t="s">
        <v>186</v>
      </c>
      <c r="G489" s="39">
        <v>21.043000000000003</v>
      </c>
      <c r="H489" s="39">
        <v>18.938700000000004</v>
      </c>
    </row>
    <row r="490" spans="1:8">
      <c r="D490" s="35"/>
      <c r="E490" s="39"/>
      <c r="F490" s="39"/>
      <c r="G490" s="39"/>
      <c r="H490" s="39"/>
    </row>
    <row r="491" spans="1:8">
      <c r="A491" s="32" t="s">
        <v>232</v>
      </c>
      <c r="B491" s="32"/>
      <c r="C491" s="32"/>
      <c r="D491" s="33"/>
      <c r="E491" s="32"/>
      <c r="F491" s="32"/>
      <c r="G491" s="32"/>
      <c r="H491" s="32"/>
    </row>
    <row r="492" spans="1:8">
      <c r="D492" s="50"/>
      <c r="E492" s="51"/>
      <c r="F492" s="45"/>
      <c r="G492" s="52"/>
      <c r="H492" s="53"/>
    </row>
    <row r="493" spans="1:8">
      <c r="C493" s="46" t="s">
        <v>233</v>
      </c>
      <c r="D493" s="35"/>
      <c r="E493" s="36"/>
      <c r="F493" s="37"/>
      <c r="G493" s="36"/>
      <c r="H493" s="47"/>
    </row>
    <row r="494" spans="1:8">
      <c r="C494" s="28"/>
      <c r="D494" s="35" t="s">
        <v>233</v>
      </c>
      <c r="E494" s="38" t="s">
        <v>185</v>
      </c>
      <c r="F494" s="39" t="s">
        <v>186</v>
      </c>
      <c r="G494" s="39">
        <v>265.25300000000004</v>
      </c>
      <c r="H494" s="39">
        <v>280.16983206586673</v>
      </c>
    </row>
    <row r="495" spans="1:8">
      <c r="C495" s="28"/>
      <c r="D495" s="35" t="s">
        <v>233</v>
      </c>
      <c r="E495" s="38" t="s">
        <v>187</v>
      </c>
      <c r="F495" s="39" t="s">
        <v>186</v>
      </c>
      <c r="G495" s="39">
        <v>72.683999999999997</v>
      </c>
      <c r="H495" s="39">
        <v>124.86050594141172</v>
      </c>
    </row>
    <row r="496" spans="1:8">
      <c r="C496" s="28"/>
      <c r="D496" s="35" t="s">
        <v>233</v>
      </c>
      <c r="E496" s="38" t="s">
        <v>188</v>
      </c>
      <c r="F496" s="39" t="s">
        <v>186</v>
      </c>
      <c r="G496" s="39">
        <v>0.88000000000000012</v>
      </c>
      <c r="H496" s="39">
        <v>0.87999998382966915</v>
      </c>
    </row>
    <row r="497" spans="3:8">
      <c r="C497" s="28"/>
      <c r="D497" s="35" t="s">
        <v>233</v>
      </c>
      <c r="E497" s="38" t="s">
        <v>189</v>
      </c>
      <c r="F497" s="39" t="s">
        <v>186</v>
      </c>
      <c r="G497" s="39">
        <v>53.438909969999997</v>
      </c>
      <c r="H497" s="39">
        <v>38.194792375179567</v>
      </c>
    </row>
    <row r="498" spans="3:8">
      <c r="C498" s="42"/>
      <c r="D498" s="35" t="s">
        <v>233</v>
      </c>
      <c r="E498" s="38" t="s">
        <v>190</v>
      </c>
      <c r="F498" s="39" t="s">
        <v>186</v>
      </c>
      <c r="G498" s="39">
        <v>929.53551611126966</v>
      </c>
      <c r="H498" s="39">
        <v>701.61010838855202</v>
      </c>
    </row>
    <row r="499" spans="3:8">
      <c r="C499" s="42"/>
      <c r="D499" s="35" t="s">
        <v>233</v>
      </c>
      <c r="E499" s="38" t="s">
        <v>191</v>
      </c>
      <c r="F499" s="39" t="s">
        <v>186</v>
      </c>
      <c r="G499" s="39">
        <v>34.4</v>
      </c>
      <c r="H499" s="39">
        <v>21.340425712065102</v>
      </c>
    </row>
    <row r="500" spans="3:8">
      <c r="C500" s="42"/>
      <c r="D500" s="35" t="s">
        <v>233</v>
      </c>
      <c r="E500" s="38" t="s">
        <v>192</v>
      </c>
      <c r="F500" s="39" t="s">
        <v>186</v>
      </c>
      <c r="G500" s="39">
        <v>348.00200000000001</v>
      </c>
      <c r="H500" s="39">
        <v>228.5653704617599</v>
      </c>
    </row>
    <row r="501" spans="3:8">
      <c r="C501" s="42"/>
      <c r="D501" s="35" t="s">
        <v>233</v>
      </c>
      <c r="E501" s="38" t="s">
        <v>193</v>
      </c>
      <c r="F501" s="39" t="s">
        <v>186</v>
      </c>
      <c r="G501" s="39">
        <v>355.166</v>
      </c>
      <c r="H501" s="39">
        <v>182.54232941861855</v>
      </c>
    </row>
    <row r="502" spans="3:8">
      <c r="C502" s="28"/>
      <c r="D502" s="35" t="s">
        <v>233</v>
      </c>
      <c r="E502" s="38" t="s">
        <v>194</v>
      </c>
      <c r="F502" s="39" t="s">
        <v>186</v>
      </c>
      <c r="G502" s="39">
        <v>109.29747791032699</v>
      </c>
      <c r="H502" s="39">
        <v>99.580700784560477</v>
      </c>
    </row>
    <row r="503" spans="3:8">
      <c r="C503" s="28"/>
      <c r="D503" s="35" t="s">
        <v>233</v>
      </c>
      <c r="E503" s="38" t="s">
        <v>195</v>
      </c>
      <c r="F503" s="39" t="s">
        <v>186</v>
      </c>
      <c r="G503" s="39">
        <v>176.212807</v>
      </c>
      <c r="H503" s="39">
        <v>121.97553588866862</v>
      </c>
    </row>
    <row r="504" spans="3:8">
      <c r="C504" s="28"/>
      <c r="D504" s="35" t="s">
        <v>233</v>
      </c>
      <c r="E504" s="38" t="s">
        <v>196</v>
      </c>
      <c r="F504" s="39" t="s">
        <v>186</v>
      </c>
      <c r="G504" s="39">
        <v>39.142798399999997</v>
      </c>
      <c r="H504" s="39">
        <v>24.651520769409167</v>
      </c>
    </row>
    <row r="505" spans="3:8">
      <c r="D505" s="35"/>
      <c r="E505" s="39" t="s">
        <v>155</v>
      </c>
      <c r="F505" s="39" t="s">
        <v>186</v>
      </c>
      <c r="G505" s="39">
        <v>2384.0125093915967</v>
      </c>
      <c r="H505" s="39">
        <v>1824.3711217899215</v>
      </c>
    </row>
    <row r="506" spans="3:8">
      <c r="D506" s="50"/>
      <c r="E506" s="51"/>
      <c r="F506" s="45"/>
      <c r="G506" s="52"/>
      <c r="H506" s="53"/>
    </row>
    <row r="507" spans="3:8">
      <c r="C507" s="46" t="s">
        <v>234</v>
      </c>
      <c r="D507" s="35"/>
      <c r="E507" s="36"/>
      <c r="F507" s="37"/>
      <c r="G507" s="36"/>
      <c r="H507" s="47"/>
    </row>
    <row r="508" spans="3:8">
      <c r="C508" s="28"/>
      <c r="D508" s="35" t="s">
        <v>234</v>
      </c>
      <c r="E508" s="38" t="s">
        <v>185</v>
      </c>
      <c r="F508" s="39" t="s">
        <v>186</v>
      </c>
      <c r="G508" s="39">
        <v>59.158999999999999</v>
      </c>
      <c r="H508" s="39">
        <v>59.728944261662953</v>
      </c>
    </row>
    <row r="509" spans="3:8">
      <c r="C509" s="28"/>
      <c r="D509" s="35" t="s">
        <v>234</v>
      </c>
      <c r="E509" s="38" t="s">
        <v>187</v>
      </c>
      <c r="F509" s="39" t="s">
        <v>186</v>
      </c>
      <c r="G509" s="39">
        <v>10.815999999999999</v>
      </c>
      <c r="H509" s="39">
        <v>6.7202236239636308</v>
      </c>
    </row>
    <row r="510" spans="3:8">
      <c r="C510" s="28"/>
      <c r="D510" s="35" t="s">
        <v>234</v>
      </c>
      <c r="E510" s="38" t="s">
        <v>188</v>
      </c>
      <c r="F510" s="39" t="s">
        <v>186</v>
      </c>
      <c r="G510" s="39">
        <v>0</v>
      </c>
      <c r="H510" s="39">
        <v>0</v>
      </c>
    </row>
    <row r="511" spans="3:8">
      <c r="C511" s="28"/>
      <c r="D511" s="35" t="s">
        <v>234</v>
      </c>
      <c r="E511" s="38" t="s">
        <v>189</v>
      </c>
      <c r="F511" s="39" t="s">
        <v>186</v>
      </c>
      <c r="G511" s="39">
        <v>2.4805029200000006</v>
      </c>
      <c r="H511" s="39">
        <v>6.6644381995542696</v>
      </c>
    </row>
    <row r="512" spans="3:8">
      <c r="C512" s="42"/>
      <c r="D512" s="35" t="s">
        <v>234</v>
      </c>
      <c r="E512" s="38" t="s">
        <v>190</v>
      </c>
      <c r="F512" s="39" t="s">
        <v>186</v>
      </c>
      <c r="G512" s="39">
        <v>24.663422865519841</v>
      </c>
      <c r="H512" s="39">
        <v>23.896099847597693</v>
      </c>
    </row>
    <row r="513" spans="3:8">
      <c r="C513" s="42"/>
      <c r="D513" s="35" t="s">
        <v>234</v>
      </c>
      <c r="E513" s="38" t="s">
        <v>191</v>
      </c>
      <c r="F513" s="39" t="s">
        <v>186</v>
      </c>
      <c r="G513" s="39">
        <v>33.574755000000003</v>
      </c>
      <c r="H513" s="39">
        <v>23.502326965332028</v>
      </c>
    </row>
    <row r="514" spans="3:8">
      <c r="C514" s="42"/>
      <c r="D514" s="35" t="s">
        <v>234</v>
      </c>
      <c r="E514" s="38" t="s">
        <v>192</v>
      </c>
      <c r="F514" s="39" t="s">
        <v>186</v>
      </c>
      <c r="G514" s="39">
        <v>5.6369999999999996</v>
      </c>
      <c r="H514" s="39">
        <v>6.8874339203459094</v>
      </c>
    </row>
    <row r="515" spans="3:8">
      <c r="C515" s="42"/>
      <c r="D515" s="35" t="s">
        <v>234</v>
      </c>
      <c r="E515" s="38" t="s">
        <v>193</v>
      </c>
      <c r="F515" s="39" t="s">
        <v>186</v>
      </c>
      <c r="G515" s="39">
        <v>9.8439999999999994</v>
      </c>
      <c r="H515" s="39">
        <v>9.750954576058561</v>
      </c>
    </row>
    <row r="516" spans="3:8">
      <c r="C516" s="28"/>
      <c r="D516" s="35" t="s">
        <v>234</v>
      </c>
      <c r="E516" s="38" t="s">
        <v>194</v>
      </c>
      <c r="F516" s="39" t="s">
        <v>186</v>
      </c>
      <c r="G516" s="39">
        <v>5.7784395850036665</v>
      </c>
      <c r="H516" s="39">
        <v>5.9370137000714749</v>
      </c>
    </row>
    <row r="517" spans="3:8">
      <c r="C517" s="28"/>
      <c r="D517" s="35" t="s">
        <v>234</v>
      </c>
      <c r="E517" s="38" t="s">
        <v>195</v>
      </c>
      <c r="F517" s="39" t="s">
        <v>186</v>
      </c>
      <c r="G517" s="39">
        <v>5.3119589999999999</v>
      </c>
      <c r="H517" s="39">
        <v>3.7871206717572781</v>
      </c>
    </row>
    <row r="518" spans="3:8">
      <c r="C518" s="28"/>
      <c r="D518" s="35" t="s">
        <v>234</v>
      </c>
      <c r="E518" s="38" t="s">
        <v>196</v>
      </c>
      <c r="F518" s="39" t="s">
        <v>186</v>
      </c>
      <c r="G518" s="39">
        <v>5.8347264000000001</v>
      </c>
      <c r="H518" s="39">
        <v>8.6024520166741478</v>
      </c>
    </row>
    <row r="519" spans="3:8">
      <c r="D519" s="35"/>
      <c r="E519" s="39" t="s">
        <v>155</v>
      </c>
      <c r="F519" s="39" t="s">
        <v>186</v>
      </c>
      <c r="G519" s="39">
        <v>163.09980577052352</v>
      </c>
      <c r="H519" s="39">
        <v>155.47700778301794</v>
      </c>
    </row>
    <row r="520" spans="3:8">
      <c r="D520" s="50"/>
      <c r="E520" s="51"/>
      <c r="F520" s="45"/>
      <c r="G520" s="52"/>
      <c r="H520" s="53"/>
    </row>
    <row r="521" spans="3:8">
      <c r="C521" s="46" t="s">
        <v>235</v>
      </c>
      <c r="D521" s="35"/>
      <c r="E521" s="36"/>
      <c r="F521" s="37"/>
      <c r="G521" s="36"/>
      <c r="H521" s="47"/>
    </row>
    <row r="522" spans="3:8">
      <c r="C522" s="28"/>
      <c r="D522" s="35" t="s">
        <v>235</v>
      </c>
      <c r="E522" s="38" t="s">
        <v>185</v>
      </c>
      <c r="F522" s="39" t="s">
        <v>186</v>
      </c>
      <c r="G522" s="39">
        <v>0</v>
      </c>
      <c r="H522" s="39">
        <v>0</v>
      </c>
    </row>
    <row r="523" spans="3:8">
      <c r="C523" s="28"/>
      <c r="D523" s="35" t="s">
        <v>235</v>
      </c>
      <c r="E523" s="38" t="s">
        <v>187</v>
      </c>
      <c r="F523" s="39" t="s">
        <v>186</v>
      </c>
      <c r="G523" s="39">
        <v>22.369</v>
      </c>
      <c r="H523" s="39">
        <v>15.658300000000001</v>
      </c>
    </row>
    <row r="524" spans="3:8">
      <c r="C524" s="28"/>
      <c r="D524" s="35" t="s">
        <v>235</v>
      </c>
      <c r="E524" s="38" t="s">
        <v>188</v>
      </c>
      <c r="F524" s="39" t="s">
        <v>186</v>
      </c>
      <c r="G524" s="39">
        <v>0</v>
      </c>
      <c r="H524" s="39">
        <v>0</v>
      </c>
    </row>
    <row r="525" spans="3:8">
      <c r="C525" s="28"/>
      <c r="D525" s="35" t="s">
        <v>235</v>
      </c>
      <c r="E525" s="38" t="s">
        <v>189</v>
      </c>
      <c r="F525" s="39" t="s">
        <v>186</v>
      </c>
      <c r="G525" s="39">
        <v>0</v>
      </c>
      <c r="H525" s="39">
        <v>0</v>
      </c>
    </row>
    <row r="526" spans="3:8">
      <c r="C526" s="42"/>
      <c r="D526" s="35" t="s">
        <v>235</v>
      </c>
      <c r="E526" s="38" t="s">
        <v>190</v>
      </c>
      <c r="F526" s="39" t="s">
        <v>186</v>
      </c>
      <c r="G526" s="39">
        <v>0</v>
      </c>
      <c r="H526" s="39">
        <v>0</v>
      </c>
    </row>
    <row r="527" spans="3:8">
      <c r="C527" s="42"/>
      <c r="D527" s="35" t="s">
        <v>235</v>
      </c>
      <c r="E527" s="38" t="s">
        <v>191</v>
      </c>
      <c r="F527" s="39" t="s">
        <v>186</v>
      </c>
      <c r="G527" s="39">
        <v>0</v>
      </c>
      <c r="H527" s="39">
        <v>0</v>
      </c>
    </row>
    <row r="528" spans="3:8">
      <c r="C528" s="42"/>
      <c r="D528" s="35" t="s">
        <v>235</v>
      </c>
      <c r="E528" s="38" t="s">
        <v>192</v>
      </c>
      <c r="F528" s="39" t="s">
        <v>186</v>
      </c>
      <c r="G528" s="39">
        <v>0</v>
      </c>
      <c r="H528" s="39">
        <v>0</v>
      </c>
    </row>
    <row r="529" spans="3:8">
      <c r="C529" s="42"/>
      <c r="D529" s="35" t="s">
        <v>235</v>
      </c>
      <c r="E529" s="38" t="s">
        <v>193</v>
      </c>
      <c r="F529" s="39" t="s">
        <v>186</v>
      </c>
      <c r="G529" s="39">
        <v>0</v>
      </c>
      <c r="H529" s="39">
        <v>0</v>
      </c>
    </row>
    <row r="530" spans="3:8">
      <c r="C530" s="28"/>
      <c r="D530" s="35" t="s">
        <v>235</v>
      </c>
      <c r="E530" s="38" t="s">
        <v>194</v>
      </c>
      <c r="F530" s="39" t="s">
        <v>186</v>
      </c>
      <c r="G530" s="39">
        <v>0</v>
      </c>
      <c r="H530" s="39">
        <v>0</v>
      </c>
    </row>
    <row r="531" spans="3:8">
      <c r="C531" s="28"/>
      <c r="D531" s="35" t="s">
        <v>235</v>
      </c>
      <c r="E531" s="38" t="s">
        <v>195</v>
      </c>
      <c r="F531" s="39" t="s">
        <v>186</v>
      </c>
      <c r="G531" s="39">
        <v>0</v>
      </c>
      <c r="H531" s="39">
        <v>0</v>
      </c>
    </row>
    <row r="532" spans="3:8">
      <c r="C532" s="28"/>
      <c r="D532" s="35" t="s">
        <v>235</v>
      </c>
      <c r="E532" s="38" t="s">
        <v>196</v>
      </c>
      <c r="F532" s="39" t="s">
        <v>186</v>
      </c>
      <c r="G532" s="39">
        <v>0</v>
      </c>
      <c r="H532" s="39">
        <v>0</v>
      </c>
    </row>
    <row r="533" spans="3:8">
      <c r="D533" s="35"/>
      <c r="E533" s="39" t="s">
        <v>155</v>
      </c>
      <c r="F533" s="39" t="s">
        <v>186</v>
      </c>
      <c r="G533" s="39">
        <v>22.369</v>
      </c>
      <c r="H533" s="39">
        <v>15.658300000000001</v>
      </c>
    </row>
    <row r="534" spans="3:8">
      <c r="D534" s="50"/>
      <c r="E534" s="51"/>
      <c r="F534" s="45"/>
      <c r="G534" s="52"/>
      <c r="H534" s="53"/>
    </row>
    <row r="535" spans="3:8">
      <c r="C535" s="46" t="s">
        <v>236</v>
      </c>
      <c r="D535" s="35"/>
      <c r="E535" s="36"/>
      <c r="F535" s="37"/>
      <c r="G535" s="36"/>
      <c r="H535" s="47"/>
    </row>
    <row r="536" spans="3:8">
      <c r="C536" s="28"/>
      <c r="D536" s="35" t="s">
        <v>236</v>
      </c>
      <c r="E536" s="38" t="s">
        <v>185</v>
      </c>
      <c r="F536" s="39" t="s">
        <v>186</v>
      </c>
      <c r="G536" s="39">
        <v>16.899999999999999</v>
      </c>
      <c r="H536" s="39">
        <v>16.490000000000002</v>
      </c>
    </row>
    <row r="537" spans="3:8">
      <c r="C537" s="28"/>
      <c r="D537" s="35" t="s">
        <v>236</v>
      </c>
      <c r="E537" s="38" t="s">
        <v>187</v>
      </c>
      <c r="F537" s="39" t="s">
        <v>186</v>
      </c>
      <c r="G537" s="39">
        <v>18.599</v>
      </c>
      <c r="H537" s="39">
        <v>9.9280000000000008</v>
      </c>
    </row>
    <row r="538" spans="3:8">
      <c r="C538" s="28"/>
      <c r="D538" s="35" t="s">
        <v>236</v>
      </c>
      <c r="E538" s="38" t="s">
        <v>188</v>
      </c>
      <c r="F538" s="39" t="s">
        <v>186</v>
      </c>
      <c r="G538" s="39">
        <v>0.2</v>
      </c>
      <c r="H538" s="39">
        <v>0.20799999999999999</v>
      </c>
    </row>
    <row r="539" spans="3:8">
      <c r="C539" s="28"/>
      <c r="D539" s="35" t="s">
        <v>236</v>
      </c>
      <c r="E539" s="38" t="s">
        <v>189</v>
      </c>
      <c r="F539" s="39" t="s">
        <v>186</v>
      </c>
      <c r="G539" s="39">
        <v>76.614999999999995</v>
      </c>
      <c r="H539" s="39">
        <v>23.753311999999994</v>
      </c>
    </row>
    <row r="540" spans="3:8">
      <c r="C540" s="42"/>
      <c r="D540" s="35" t="s">
        <v>236</v>
      </c>
      <c r="E540" s="38" t="s">
        <v>190</v>
      </c>
      <c r="F540" s="39" t="s">
        <v>186</v>
      </c>
      <c r="G540" s="39">
        <v>31.25987870019469</v>
      </c>
      <c r="H540" s="39">
        <v>25.190000000000005</v>
      </c>
    </row>
    <row r="541" spans="3:8">
      <c r="C541" s="42"/>
      <c r="D541" s="35" t="s">
        <v>236</v>
      </c>
      <c r="E541" s="38" t="s">
        <v>191</v>
      </c>
      <c r="F541" s="39" t="s">
        <v>186</v>
      </c>
      <c r="G541" s="39">
        <v>0</v>
      </c>
      <c r="H541" s="39">
        <v>0</v>
      </c>
    </row>
    <row r="542" spans="3:8">
      <c r="C542" s="42"/>
      <c r="D542" s="35" t="s">
        <v>236</v>
      </c>
      <c r="E542" s="38" t="s">
        <v>192</v>
      </c>
      <c r="F542" s="39" t="s">
        <v>186</v>
      </c>
      <c r="G542" s="39">
        <v>61.189</v>
      </c>
      <c r="H542" s="39">
        <v>48.114082779999997</v>
      </c>
    </row>
    <row r="543" spans="3:8">
      <c r="C543" s="42"/>
      <c r="D543" s="35" t="s">
        <v>236</v>
      </c>
      <c r="E543" s="38" t="s">
        <v>193</v>
      </c>
      <c r="F543" s="39" t="s">
        <v>186</v>
      </c>
      <c r="G543" s="39">
        <v>28.896999999999998</v>
      </c>
      <c r="H543" s="39">
        <v>32.18</v>
      </c>
    </row>
    <row r="544" spans="3:8">
      <c r="C544" s="28"/>
      <c r="D544" s="35" t="s">
        <v>236</v>
      </c>
      <c r="E544" s="38" t="s">
        <v>194</v>
      </c>
      <c r="F544" s="39" t="s">
        <v>186</v>
      </c>
      <c r="G544" s="39">
        <v>75.111553359200002</v>
      </c>
      <c r="H544" s="39">
        <v>75.111800000000002</v>
      </c>
    </row>
    <row r="545" spans="3:8">
      <c r="C545" s="28"/>
      <c r="D545" s="35" t="s">
        <v>236</v>
      </c>
      <c r="E545" s="38" t="s">
        <v>195</v>
      </c>
      <c r="F545" s="39" t="s">
        <v>186</v>
      </c>
      <c r="G545" s="39">
        <v>21.855960000000003</v>
      </c>
      <c r="H545" s="39">
        <v>9.3529999999999998</v>
      </c>
    </row>
    <row r="546" spans="3:8">
      <c r="C546" s="28"/>
      <c r="D546" s="35" t="s">
        <v>236</v>
      </c>
      <c r="E546" s="38" t="s">
        <v>196</v>
      </c>
      <c r="F546" s="39" t="s">
        <v>186</v>
      </c>
      <c r="G546" s="39">
        <v>15.000883200000002</v>
      </c>
      <c r="H546" s="39">
        <v>15.479000000000003</v>
      </c>
    </row>
    <row r="547" spans="3:8">
      <c r="D547" s="35"/>
      <c r="E547" s="39" t="s">
        <v>155</v>
      </c>
      <c r="F547" s="39" t="s">
        <v>186</v>
      </c>
      <c r="G547" s="39">
        <v>345.62827525939463</v>
      </c>
      <c r="H547" s="39">
        <v>255.80719477999997</v>
      </c>
    </row>
    <row r="548" spans="3:8">
      <c r="D548" s="50"/>
      <c r="E548" s="51"/>
      <c r="F548" s="45"/>
      <c r="G548" s="52"/>
      <c r="H548" s="53"/>
    </row>
    <row r="549" spans="3:8">
      <c r="C549" s="46" t="s">
        <v>237</v>
      </c>
      <c r="D549" s="35"/>
      <c r="E549" s="36"/>
      <c r="F549" s="37"/>
      <c r="G549" s="36"/>
      <c r="H549" s="47"/>
    </row>
    <row r="550" spans="3:8">
      <c r="C550" s="28"/>
      <c r="D550" s="35" t="s">
        <v>237</v>
      </c>
      <c r="E550" s="38" t="s">
        <v>185</v>
      </c>
      <c r="F550" s="39" t="s">
        <v>186</v>
      </c>
      <c r="G550" s="39">
        <v>13.120999999999997</v>
      </c>
      <c r="H550" s="39">
        <v>13.120999999999999</v>
      </c>
    </row>
    <row r="551" spans="3:8">
      <c r="C551" s="28"/>
      <c r="D551" s="35" t="s">
        <v>237</v>
      </c>
      <c r="E551" s="38" t="s">
        <v>187</v>
      </c>
      <c r="F551" s="39" t="s">
        <v>186</v>
      </c>
      <c r="G551" s="39">
        <v>0</v>
      </c>
      <c r="H551" s="39">
        <v>0</v>
      </c>
    </row>
    <row r="552" spans="3:8">
      <c r="C552" s="28"/>
      <c r="D552" s="35" t="s">
        <v>237</v>
      </c>
      <c r="E552" s="38" t="s">
        <v>188</v>
      </c>
      <c r="F552" s="39" t="s">
        <v>186</v>
      </c>
      <c r="G552" s="39">
        <v>0</v>
      </c>
      <c r="H552" s="39">
        <v>0</v>
      </c>
    </row>
    <row r="553" spans="3:8">
      <c r="C553" s="28"/>
      <c r="D553" s="35" t="s">
        <v>237</v>
      </c>
      <c r="E553" s="38" t="s">
        <v>189</v>
      </c>
      <c r="F553" s="39" t="s">
        <v>186</v>
      </c>
      <c r="G553" s="39">
        <v>13.262403558200001</v>
      </c>
      <c r="H553" s="39">
        <v>13.262403558200001</v>
      </c>
    </row>
    <row r="554" spans="3:8">
      <c r="C554" s="42"/>
      <c r="D554" s="35" t="s">
        <v>237</v>
      </c>
      <c r="E554" s="38" t="s">
        <v>190</v>
      </c>
      <c r="F554" s="39" t="s">
        <v>186</v>
      </c>
      <c r="G554" s="39">
        <v>0</v>
      </c>
      <c r="H554" s="39">
        <v>0</v>
      </c>
    </row>
    <row r="555" spans="3:8">
      <c r="C555" s="42"/>
      <c r="D555" s="35" t="s">
        <v>237</v>
      </c>
      <c r="E555" s="38" t="s">
        <v>191</v>
      </c>
      <c r="F555" s="39" t="s">
        <v>186</v>
      </c>
      <c r="G555" s="39">
        <v>0</v>
      </c>
      <c r="H555" s="39">
        <v>0</v>
      </c>
    </row>
    <row r="556" spans="3:8">
      <c r="C556" s="42"/>
      <c r="D556" s="35" t="s">
        <v>237</v>
      </c>
      <c r="E556" s="38" t="s">
        <v>192</v>
      </c>
      <c r="F556" s="39" t="s">
        <v>186</v>
      </c>
      <c r="G556" s="39">
        <v>0</v>
      </c>
      <c r="H556" s="39">
        <v>0</v>
      </c>
    </row>
    <row r="557" spans="3:8">
      <c r="C557" s="42"/>
      <c r="D557" s="35" t="s">
        <v>237</v>
      </c>
      <c r="E557" s="38" t="s">
        <v>193</v>
      </c>
      <c r="F557" s="39" t="s">
        <v>186</v>
      </c>
      <c r="G557" s="39">
        <v>0</v>
      </c>
      <c r="H557" s="39">
        <v>0</v>
      </c>
    </row>
    <row r="558" spans="3:8">
      <c r="C558" s="28"/>
      <c r="D558" s="35" t="s">
        <v>237</v>
      </c>
      <c r="E558" s="38" t="s">
        <v>194</v>
      </c>
      <c r="F558" s="39" t="s">
        <v>186</v>
      </c>
      <c r="G558" s="39">
        <v>0</v>
      </c>
      <c r="H558" s="39">
        <v>0</v>
      </c>
    </row>
    <row r="559" spans="3:8">
      <c r="C559" s="28"/>
      <c r="D559" s="35" t="s">
        <v>237</v>
      </c>
      <c r="E559" s="38" t="s">
        <v>195</v>
      </c>
      <c r="F559" s="39" t="s">
        <v>186</v>
      </c>
      <c r="G559" s="39">
        <v>0</v>
      </c>
      <c r="H559" s="39">
        <v>0</v>
      </c>
    </row>
    <row r="560" spans="3:8">
      <c r="C560" s="28"/>
      <c r="D560" s="35" t="s">
        <v>237</v>
      </c>
      <c r="E560" s="38" t="s">
        <v>196</v>
      </c>
      <c r="F560" s="39" t="s">
        <v>186</v>
      </c>
      <c r="G560" s="39">
        <v>0</v>
      </c>
      <c r="H560" s="39">
        <v>0</v>
      </c>
    </row>
    <row r="561" spans="3:8">
      <c r="D561" s="35"/>
      <c r="E561" s="39" t="s">
        <v>155</v>
      </c>
      <c r="F561" s="39" t="s">
        <v>186</v>
      </c>
      <c r="G561" s="39">
        <v>26.383403558199998</v>
      </c>
      <c r="H561" s="39">
        <v>26.383403558200001</v>
      </c>
    </row>
    <row r="562" spans="3:8">
      <c r="D562" s="50"/>
      <c r="E562" s="51"/>
      <c r="F562" s="45"/>
      <c r="G562" s="52"/>
      <c r="H562" s="53"/>
    </row>
    <row r="563" spans="3:8">
      <c r="C563" s="46" t="s">
        <v>238</v>
      </c>
      <c r="D563" s="35"/>
      <c r="E563" s="36"/>
      <c r="F563" s="37"/>
      <c r="G563" s="36"/>
      <c r="H563" s="47"/>
    </row>
    <row r="564" spans="3:8">
      <c r="C564" s="28"/>
      <c r="D564" s="35" t="s">
        <v>238</v>
      </c>
      <c r="E564" s="38" t="s">
        <v>185</v>
      </c>
      <c r="F564" s="39" t="s">
        <v>186</v>
      </c>
      <c r="G564" s="39">
        <v>0</v>
      </c>
      <c r="H564" s="39">
        <v>0</v>
      </c>
    </row>
    <row r="565" spans="3:8">
      <c r="C565" s="28"/>
      <c r="D565" s="35" t="s">
        <v>238</v>
      </c>
      <c r="E565" s="38" t="s">
        <v>187</v>
      </c>
      <c r="F565" s="39" t="s">
        <v>186</v>
      </c>
      <c r="G565" s="39">
        <v>5.5140000000000011</v>
      </c>
      <c r="H565" s="55">
        <v>5.5140000000000011</v>
      </c>
    </row>
    <row r="566" spans="3:8">
      <c r="C566" s="28"/>
      <c r="D566" s="35" t="s">
        <v>238</v>
      </c>
      <c r="E566" s="38" t="s">
        <v>188</v>
      </c>
      <c r="F566" s="39" t="s">
        <v>186</v>
      </c>
      <c r="G566" s="39">
        <v>0</v>
      </c>
      <c r="H566" s="39">
        <v>0</v>
      </c>
    </row>
    <row r="567" spans="3:8">
      <c r="C567" s="28"/>
      <c r="D567" s="35" t="s">
        <v>238</v>
      </c>
      <c r="E567" s="38" t="s">
        <v>189</v>
      </c>
      <c r="F567" s="39" t="s">
        <v>186</v>
      </c>
      <c r="G567" s="39">
        <v>0</v>
      </c>
      <c r="H567" s="39">
        <v>0</v>
      </c>
    </row>
    <row r="568" spans="3:8">
      <c r="C568" s="42"/>
      <c r="D568" s="35" t="s">
        <v>238</v>
      </c>
      <c r="E568" s="38" t="s">
        <v>190</v>
      </c>
      <c r="F568" s="39" t="s">
        <v>186</v>
      </c>
      <c r="G568" s="39">
        <v>13.931404107810808</v>
      </c>
      <c r="H568" s="55">
        <v>13.234833902420267</v>
      </c>
    </row>
    <row r="569" spans="3:8">
      <c r="C569" s="42"/>
      <c r="D569" s="35" t="s">
        <v>238</v>
      </c>
      <c r="E569" s="38" t="s">
        <v>191</v>
      </c>
      <c r="F569" s="39" t="s">
        <v>186</v>
      </c>
      <c r="G569" s="39">
        <v>0</v>
      </c>
      <c r="H569" s="39">
        <v>0</v>
      </c>
    </row>
    <row r="570" spans="3:8">
      <c r="C570" s="42"/>
      <c r="D570" s="35" t="s">
        <v>238</v>
      </c>
      <c r="E570" s="38" t="s">
        <v>192</v>
      </c>
      <c r="F570" s="39" t="s">
        <v>186</v>
      </c>
      <c r="G570" s="39">
        <v>0</v>
      </c>
      <c r="H570" s="39">
        <v>0</v>
      </c>
    </row>
    <row r="571" spans="3:8">
      <c r="C571" s="42"/>
      <c r="D571" s="35" t="s">
        <v>238</v>
      </c>
      <c r="E571" s="38" t="s">
        <v>193</v>
      </c>
      <c r="F571" s="39" t="s">
        <v>186</v>
      </c>
      <c r="G571" s="39">
        <v>80.829000000000008</v>
      </c>
      <c r="H571" s="55">
        <v>68.704650000000001</v>
      </c>
    </row>
    <row r="572" spans="3:8">
      <c r="C572" s="28"/>
      <c r="D572" s="35" t="s">
        <v>238</v>
      </c>
      <c r="E572" s="38" t="s">
        <v>194</v>
      </c>
      <c r="F572" s="39" t="s">
        <v>186</v>
      </c>
      <c r="G572" s="39">
        <v>0</v>
      </c>
      <c r="H572" s="39">
        <v>0</v>
      </c>
    </row>
    <row r="573" spans="3:8">
      <c r="C573" s="28"/>
      <c r="D573" s="35" t="s">
        <v>238</v>
      </c>
      <c r="E573" s="38" t="s">
        <v>195</v>
      </c>
      <c r="F573" s="39" t="s">
        <v>186</v>
      </c>
      <c r="G573" s="39">
        <v>0</v>
      </c>
      <c r="H573" s="39">
        <v>0</v>
      </c>
    </row>
    <row r="574" spans="3:8">
      <c r="C574" s="28"/>
      <c r="D574" s="35" t="s">
        <v>238</v>
      </c>
      <c r="E574" s="38" t="s">
        <v>196</v>
      </c>
      <c r="F574" s="39" t="s">
        <v>186</v>
      </c>
      <c r="G574" s="39">
        <v>0</v>
      </c>
      <c r="H574" s="39">
        <v>0</v>
      </c>
    </row>
    <row r="575" spans="3:8">
      <c r="D575" s="35"/>
      <c r="E575" s="39" t="s">
        <v>155</v>
      </c>
      <c r="F575" s="39" t="s">
        <v>186</v>
      </c>
      <c r="G575" s="39">
        <v>100.27440410781082</v>
      </c>
      <c r="H575" s="39">
        <v>87.45348390242026</v>
      </c>
    </row>
    <row r="576" spans="3:8">
      <c r="G576" s="45"/>
      <c r="H576" s="45"/>
    </row>
    <row r="577" spans="3:8">
      <c r="C577" s="46" t="s">
        <v>239</v>
      </c>
      <c r="D577" s="35"/>
      <c r="E577" s="36"/>
      <c r="F577" s="37"/>
      <c r="G577" s="36"/>
      <c r="H577" s="47"/>
    </row>
    <row r="578" spans="3:8">
      <c r="C578" s="28"/>
      <c r="D578" s="35" t="s">
        <v>239</v>
      </c>
      <c r="E578" s="38" t="s">
        <v>185</v>
      </c>
      <c r="F578" s="39" t="s">
        <v>186</v>
      </c>
      <c r="G578" s="39">
        <v>76.207000000000008</v>
      </c>
      <c r="H578" s="39">
        <v>76.205625569999995</v>
      </c>
    </row>
    <row r="579" spans="3:8">
      <c r="C579" s="28"/>
      <c r="D579" s="35" t="s">
        <v>239</v>
      </c>
      <c r="E579" s="38" t="s">
        <v>187</v>
      </c>
      <c r="F579" s="39" t="s">
        <v>186</v>
      </c>
      <c r="G579" s="39">
        <v>36.629999999999995</v>
      </c>
      <c r="H579" s="39">
        <v>35.357956375684836</v>
      </c>
    </row>
    <row r="580" spans="3:8">
      <c r="C580" s="28"/>
      <c r="D580" s="35" t="s">
        <v>239</v>
      </c>
      <c r="E580" s="38" t="s">
        <v>188</v>
      </c>
      <c r="F580" s="39" t="s">
        <v>186</v>
      </c>
      <c r="G580" s="39">
        <v>0.86199999999999999</v>
      </c>
      <c r="H580" s="39">
        <v>0.86354997506999998</v>
      </c>
    </row>
    <row r="581" spans="3:8">
      <c r="C581" s="28"/>
      <c r="D581" s="35" t="s">
        <v>239</v>
      </c>
      <c r="E581" s="38" t="s">
        <v>189</v>
      </c>
      <c r="F581" s="39" t="s">
        <v>186</v>
      </c>
      <c r="G581" s="39">
        <v>0</v>
      </c>
      <c r="H581" s="39">
        <v>0</v>
      </c>
    </row>
    <row r="582" spans="3:8">
      <c r="C582" s="42"/>
      <c r="D582" s="35" t="s">
        <v>239</v>
      </c>
      <c r="E582" s="38" t="s">
        <v>190</v>
      </c>
      <c r="F582" s="39" t="s">
        <v>186</v>
      </c>
      <c r="G582" s="39">
        <v>418.17031275254323</v>
      </c>
      <c r="H582" s="39">
        <v>350.59299999999996</v>
      </c>
    </row>
    <row r="583" spans="3:8">
      <c r="C583" s="42"/>
      <c r="D583" s="35" t="s">
        <v>239</v>
      </c>
      <c r="E583" s="38" t="s">
        <v>191</v>
      </c>
      <c r="F583" s="39" t="s">
        <v>186</v>
      </c>
      <c r="G583" s="39">
        <v>0</v>
      </c>
      <c r="H583" s="39">
        <v>0</v>
      </c>
    </row>
    <row r="584" spans="3:8">
      <c r="C584" s="42"/>
      <c r="D584" s="35" t="s">
        <v>239</v>
      </c>
      <c r="E584" s="38" t="s">
        <v>192</v>
      </c>
      <c r="F584" s="39" t="s">
        <v>186</v>
      </c>
      <c r="G584" s="39">
        <v>0</v>
      </c>
      <c r="H584" s="39">
        <v>0</v>
      </c>
    </row>
    <row r="585" spans="3:8">
      <c r="C585" s="42"/>
      <c r="D585" s="35" t="s">
        <v>239</v>
      </c>
      <c r="E585" s="38" t="s">
        <v>193</v>
      </c>
      <c r="F585" s="39" t="s">
        <v>186</v>
      </c>
      <c r="G585" s="39">
        <v>0</v>
      </c>
      <c r="H585" s="39">
        <v>0</v>
      </c>
    </row>
    <row r="586" spans="3:8">
      <c r="C586" s="28"/>
      <c r="D586" s="35" t="s">
        <v>239</v>
      </c>
      <c r="E586" s="38" t="s">
        <v>194</v>
      </c>
      <c r="F586" s="39" t="s">
        <v>186</v>
      </c>
      <c r="G586" s="39">
        <v>42.152715417644465</v>
      </c>
      <c r="H586" s="39">
        <v>35.120842832078623</v>
      </c>
    </row>
    <row r="587" spans="3:8">
      <c r="C587" s="28"/>
      <c r="D587" s="35" t="s">
        <v>239</v>
      </c>
      <c r="E587" s="38" t="s">
        <v>195</v>
      </c>
      <c r="F587" s="39" t="s">
        <v>186</v>
      </c>
      <c r="G587" s="39">
        <v>5.661435</v>
      </c>
      <c r="H587" s="39">
        <v>2.2210820603046546</v>
      </c>
    </row>
    <row r="588" spans="3:8">
      <c r="C588" s="28"/>
      <c r="D588" s="35" t="s">
        <v>239</v>
      </c>
      <c r="E588" s="38" t="s">
        <v>196</v>
      </c>
      <c r="F588" s="39" t="s">
        <v>186</v>
      </c>
      <c r="G588" s="39">
        <v>23.210854399999999</v>
      </c>
      <c r="H588" s="39">
        <v>23.21</v>
      </c>
    </row>
    <row r="589" spans="3:8">
      <c r="D589" s="35"/>
      <c r="E589" s="39" t="s">
        <v>155</v>
      </c>
      <c r="F589" s="39" t="s">
        <v>186</v>
      </c>
      <c r="G589" s="39">
        <v>602.8943175701877</v>
      </c>
      <c r="H589" s="39">
        <v>523.57205681313815</v>
      </c>
    </row>
    <row r="590" spans="3:8">
      <c r="G590" s="45"/>
      <c r="H590" s="45"/>
    </row>
    <row r="591" spans="3:8">
      <c r="C591" s="46" t="s">
        <v>240</v>
      </c>
      <c r="D591" s="35"/>
      <c r="E591" s="36"/>
      <c r="F591" s="37"/>
      <c r="G591" s="36"/>
      <c r="H591" s="47"/>
    </row>
    <row r="592" spans="3:8">
      <c r="C592" s="28"/>
      <c r="D592" s="35" t="s">
        <v>240</v>
      </c>
      <c r="E592" s="38" t="s">
        <v>185</v>
      </c>
      <c r="F592" s="39" t="s">
        <v>186</v>
      </c>
      <c r="G592" s="39">
        <v>38.97199999999998</v>
      </c>
      <c r="H592" s="39">
        <v>3.5900000000000003</v>
      </c>
    </row>
    <row r="593" spans="3:8">
      <c r="C593" s="28"/>
      <c r="D593" s="35" t="s">
        <v>240</v>
      </c>
      <c r="E593" s="38" t="s">
        <v>187</v>
      </c>
      <c r="F593" s="39" t="s">
        <v>186</v>
      </c>
      <c r="G593" s="39">
        <v>68.274000000000001</v>
      </c>
      <c r="H593" s="39">
        <v>13.670000000000002</v>
      </c>
    </row>
    <row r="594" spans="3:8">
      <c r="C594" s="28"/>
      <c r="D594" s="35" t="s">
        <v>240</v>
      </c>
      <c r="E594" s="38" t="s">
        <v>188</v>
      </c>
      <c r="F594" s="39" t="s">
        <v>186</v>
      </c>
      <c r="G594" s="39">
        <v>7.9999999999991189E-3</v>
      </c>
      <c r="H594" s="39">
        <v>7.9999999999999984E-3</v>
      </c>
    </row>
    <row r="595" spans="3:8">
      <c r="C595" s="28"/>
      <c r="D595" s="35" t="s">
        <v>240</v>
      </c>
      <c r="E595" s="38" t="s">
        <v>189</v>
      </c>
      <c r="F595" s="39" t="s">
        <v>186</v>
      </c>
      <c r="G595" s="39">
        <v>14.066535689999995</v>
      </c>
      <c r="H595" s="39">
        <v>0</v>
      </c>
    </row>
    <row r="596" spans="3:8">
      <c r="C596" s="42"/>
      <c r="D596" s="35" t="s">
        <v>240</v>
      </c>
      <c r="E596" s="38" t="s">
        <v>190</v>
      </c>
      <c r="F596" s="39" t="s">
        <v>186</v>
      </c>
      <c r="G596" s="39">
        <v>1.6419664834484138</v>
      </c>
      <c r="H596" s="39">
        <v>0.77232501782311269</v>
      </c>
    </row>
    <row r="597" spans="3:8">
      <c r="C597" s="42"/>
      <c r="D597" s="35" t="s">
        <v>240</v>
      </c>
      <c r="E597" s="38" t="s">
        <v>191</v>
      </c>
      <c r="F597" s="39" t="s">
        <v>186</v>
      </c>
      <c r="G597" s="39">
        <v>0</v>
      </c>
      <c r="H597" s="39">
        <v>0</v>
      </c>
    </row>
    <row r="598" spans="3:8">
      <c r="C598" s="42"/>
      <c r="D598" s="35" t="s">
        <v>240</v>
      </c>
      <c r="E598" s="38" t="s">
        <v>192</v>
      </c>
      <c r="F598" s="39" t="s">
        <v>186</v>
      </c>
      <c r="G598" s="39">
        <v>0</v>
      </c>
      <c r="H598" s="39">
        <v>0</v>
      </c>
    </row>
    <row r="599" spans="3:8">
      <c r="C599" s="42"/>
      <c r="D599" s="35" t="s">
        <v>240</v>
      </c>
      <c r="E599" s="38" t="s">
        <v>193</v>
      </c>
      <c r="F599" s="39" t="s">
        <v>186</v>
      </c>
      <c r="G599" s="39">
        <v>1556.2019999999998</v>
      </c>
      <c r="H599" s="39">
        <v>750</v>
      </c>
    </row>
    <row r="600" spans="3:8">
      <c r="C600" s="28"/>
      <c r="D600" s="35" t="s">
        <v>240</v>
      </c>
      <c r="E600" s="38" t="s">
        <v>194</v>
      </c>
      <c r="F600" s="39" t="s">
        <v>186</v>
      </c>
      <c r="G600" s="39">
        <v>10.568581845704557</v>
      </c>
      <c r="H600" s="39">
        <v>0</v>
      </c>
    </row>
    <row r="601" spans="3:8">
      <c r="C601" s="28"/>
      <c r="D601" s="35" t="s">
        <v>240</v>
      </c>
      <c r="E601" s="38" t="s">
        <v>195</v>
      </c>
      <c r="F601" s="39" t="s">
        <v>186</v>
      </c>
      <c r="G601" s="39">
        <v>31.987320000000025</v>
      </c>
      <c r="H601" s="39">
        <v>2.0211899999999998</v>
      </c>
    </row>
    <row r="602" spans="3:8">
      <c r="C602" s="28"/>
      <c r="D602" s="35" t="s">
        <v>240</v>
      </c>
      <c r="E602" s="38" t="s">
        <v>196</v>
      </c>
      <c r="F602" s="39" t="s">
        <v>186</v>
      </c>
      <c r="G602" s="39">
        <v>36.249539200000015</v>
      </c>
      <c r="H602" s="39">
        <v>21</v>
      </c>
    </row>
    <row r="603" spans="3:8">
      <c r="D603" s="35"/>
      <c r="E603" s="39" t="s">
        <v>155</v>
      </c>
      <c r="F603" s="39" t="s">
        <v>186</v>
      </c>
      <c r="G603" s="39">
        <v>1757.9699432191528</v>
      </c>
      <c r="H603" s="39">
        <v>791.06151501782313</v>
      </c>
    </row>
    <row r="604" spans="3:8">
      <c r="G604" s="56"/>
      <c r="H604" s="45"/>
    </row>
    <row r="605" spans="3:8">
      <c r="C605" s="23" t="s">
        <v>241</v>
      </c>
      <c r="G605" s="45"/>
      <c r="H605" s="45"/>
    </row>
    <row r="606" spans="3:8">
      <c r="D606" s="57" t="s">
        <v>241</v>
      </c>
      <c r="E606" s="38" t="s">
        <v>185</v>
      </c>
      <c r="F606" s="39" t="s">
        <v>186</v>
      </c>
      <c r="G606" s="39">
        <v>115.19075993495632</v>
      </c>
      <c r="H606" s="58">
        <v>104.44798938019397</v>
      </c>
    </row>
    <row r="607" spans="3:8">
      <c r="D607" s="57" t="s">
        <v>241</v>
      </c>
      <c r="E607" s="38" t="s">
        <v>187</v>
      </c>
      <c r="F607" s="39" t="s">
        <v>186</v>
      </c>
      <c r="G607" s="39">
        <v>14.3</v>
      </c>
      <c r="H607" s="58">
        <v>14.299999999999999</v>
      </c>
    </row>
    <row r="608" spans="3:8">
      <c r="D608" s="57" t="s">
        <v>241</v>
      </c>
      <c r="E608" s="38" t="s">
        <v>188</v>
      </c>
      <c r="F608" s="39" t="s">
        <v>186</v>
      </c>
      <c r="G608" s="39">
        <v>0</v>
      </c>
      <c r="H608" s="58">
        <v>0</v>
      </c>
    </row>
    <row r="609" spans="3:8">
      <c r="D609" s="57" t="s">
        <v>241</v>
      </c>
      <c r="E609" s="38" t="s">
        <v>189</v>
      </c>
      <c r="F609" s="39" t="s">
        <v>186</v>
      </c>
      <c r="G609" s="39">
        <v>0</v>
      </c>
      <c r="H609" s="58">
        <v>0</v>
      </c>
    </row>
    <row r="610" spans="3:8">
      <c r="D610" s="57" t="s">
        <v>241</v>
      </c>
      <c r="E610" s="38" t="s">
        <v>190</v>
      </c>
      <c r="F610" s="39" t="s">
        <v>186</v>
      </c>
      <c r="G610" s="39">
        <v>190.73130122464391</v>
      </c>
      <c r="H610" s="58">
        <v>274.32687132700323</v>
      </c>
    </row>
    <row r="611" spans="3:8">
      <c r="D611" s="57" t="s">
        <v>241</v>
      </c>
      <c r="E611" s="38" t="s">
        <v>191</v>
      </c>
      <c r="F611" s="39" t="s">
        <v>186</v>
      </c>
      <c r="G611" s="39">
        <v>47.134999999999998</v>
      </c>
      <c r="H611" s="58">
        <v>38.985034360964889</v>
      </c>
    </row>
    <row r="612" spans="3:8">
      <c r="D612" s="57" t="s">
        <v>241</v>
      </c>
      <c r="E612" s="38" t="s">
        <v>192</v>
      </c>
      <c r="F612" s="39" t="s">
        <v>186</v>
      </c>
      <c r="G612" s="39">
        <v>171.119</v>
      </c>
      <c r="H612" s="58">
        <v>137.65238787983574</v>
      </c>
    </row>
    <row r="613" spans="3:8">
      <c r="D613" s="57" t="s">
        <v>241</v>
      </c>
      <c r="E613" s="38" t="s">
        <v>193</v>
      </c>
      <c r="F613" s="39" t="s">
        <v>186</v>
      </c>
      <c r="G613" s="39">
        <v>534.28599999999994</v>
      </c>
      <c r="H613" s="58">
        <v>299.67025245499241</v>
      </c>
    </row>
    <row r="614" spans="3:8">
      <c r="D614" s="57" t="s">
        <v>241</v>
      </c>
      <c r="E614" s="38" t="s">
        <v>194</v>
      </c>
      <c r="F614" s="39" t="s">
        <v>186</v>
      </c>
      <c r="G614" s="39">
        <v>232.87667758241003</v>
      </c>
      <c r="H614" s="58">
        <v>238.25766260708787</v>
      </c>
    </row>
    <row r="615" spans="3:8">
      <c r="D615" s="57" t="s">
        <v>241</v>
      </c>
      <c r="E615" s="38" t="s">
        <v>195</v>
      </c>
      <c r="F615" s="39" t="s">
        <v>186</v>
      </c>
      <c r="G615" s="39">
        <v>116.76454900000002</v>
      </c>
      <c r="H615" s="58">
        <v>76.155653203527805</v>
      </c>
    </row>
    <row r="616" spans="3:8">
      <c r="D616" s="57" t="s">
        <v>241</v>
      </c>
      <c r="E616" s="38" t="s">
        <v>196</v>
      </c>
      <c r="F616" s="39" t="s">
        <v>186</v>
      </c>
      <c r="G616" s="39">
        <v>72.513715200000021</v>
      </c>
      <c r="H616" s="58">
        <v>81.441410537405602</v>
      </c>
    </row>
    <row r="617" spans="3:8">
      <c r="E617" s="39" t="s">
        <v>155</v>
      </c>
      <c r="F617" s="39" t="s">
        <v>186</v>
      </c>
      <c r="G617" s="39">
        <v>1494.9170029420104</v>
      </c>
      <c r="H617" s="39">
        <v>1265.2372617510116</v>
      </c>
    </row>
    <row r="618" spans="3:8">
      <c r="G618" s="45"/>
      <c r="H618" s="45"/>
    </row>
    <row r="619" spans="3:8">
      <c r="C619" s="23" t="s">
        <v>242</v>
      </c>
      <c r="G619" s="45"/>
      <c r="H619" s="45"/>
    </row>
    <row r="620" spans="3:8">
      <c r="D620" s="59" t="s">
        <v>242</v>
      </c>
      <c r="E620" s="38" t="s">
        <v>185</v>
      </c>
      <c r="F620" s="39" t="s">
        <v>186</v>
      </c>
      <c r="G620" s="39">
        <v>0</v>
      </c>
      <c r="H620" s="58">
        <v>8.5919468952899294</v>
      </c>
    </row>
    <row r="621" spans="3:8">
      <c r="D621" s="59" t="s">
        <v>242</v>
      </c>
      <c r="E621" s="38" t="s">
        <v>187</v>
      </c>
      <c r="F621" s="39" t="s">
        <v>186</v>
      </c>
      <c r="G621" s="39">
        <v>0</v>
      </c>
      <c r="H621" s="58">
        <v>0</v>
      </c>
    </row>
    <row r="622" spans="3:8">
      <c r="D622" s="59" t="s">
        <v>242</v>
      </c>
      <c r="E622" s="38" t="s">
        <v>188</v>
      </c>
      <c r="F622" s="39" t="s">
        <v>186</v>
      </c>
      <c r="G622" s="39">
        <v>0</v>
      </c>
      <c r="H622" s="58">
        <v>0</v>
      </c>
    </row>
    <row r="623" spans="3:8">
      <c r="D623" s="59" t="s">
        <v>242</v>
      </c>
      <c r="E623" s="38" t="s">
        <v>189</v>
      </c>
      <c r="F623" s="39" t="s">
        <v>186</v>
      </c>
      <c r="G623" s="39">
        <v>0</v>
      </c>
      <c r="H623" s="58">
        <v>8.5115686536047228</v>
      </c>
    </row>
    <row r="624" spans="3:8">
      <c r="D624" s="59" t="s">
        <v>242</v>
      </c>
      <c r="E624" s="38" t="s">
        <v>190</v>
      </c>
      <c r="F624" s="39" t="s">
        <v>186</v>
      </c>
      <c r="G624" s="39">
        <v>0</v>
      </c>
      <c r="H624" s="58">
        <v>0</v>
      </c>
    </row>
    <row r="625" spans="3:8">
      <c r="D625" s="59" t="s">
        <v>242</v>
      </c>
      <c r="E625" s="38" t="s">
        <v>191</v>
      </c>
      <c r="F625" s="39" t="s">
        <v>186</v>
      </c>
      <c r="G625" s="39">
        <v>0</v>
      </c>
      <c r="H625" s="58">
        <v>0</v>
      </c>
    </row>
    <row r="626" spans="3:8">
      <c r="D626" s="59" t="s">
        <v>242</v>
      </c>
      <c r="E626" s="38" t="s">
        <v>192</v>
      </c>
      <c r="F626" s="39" t="s">
        <v>186</v>
      </c>
      <c r="G626" s="39">
        <v>87.25</v>
      </c>
      <c r="H626" s="58">
        <v>94.044339748133183</v>
      </c>
    </row>
    <row r="627" spans="3:8">
      <c r="D627" s="59" t="s">
        <v>242</v>
      </c>
      <c r="E627" s="38" t="s">
        <v>193</v>
      </c>
      <c r="F627" s="39" t="s">
        <v>186</v>
      </c>
      <c r="G627" s="39">
        <v>1007.223</v>
      </c>
      <c r="H627" s="58">
        <v>906.03048445530237</v>
      </c>
    </row>
    <row r="628" spans="3:8">
      <c r="D628" s="59" t="s">
        <v>242</v>
      </c>
      <c r="E628" s="38" t="s">
        <v>194</v>
      </c>
      <c r="F628" s="39" t="s">
        <v>186</v>
      </c>
      <c r="G628" s="39">
        <v>31.668751</v>
      </c>
      <c r="H628" s="58">
        <v>32.602784754253378</v>
      </c>
    </row>
    <row r="629" spans="3:8">
      <c r="D629" s="59" t="s">
        <v>242</v>
      </c>
      <c r="E629" s="38" t="s">
        <v>195</v>
      </c>
      <c r="F629" s="39" t="s">
        <v>186</v>
      </c>
      <c r="G629" s="39">
        <v>0</v>
      </c>
      <c r="H629" s="58">
        <v>0.78489344242149661</v>
      </c>
    </row>
    <row r="630" spans="3:8">
      <c r="D630" s="59" t="s">
        <v>242</v>
      </c>
      <c r="E630" s="38" t="s">
        <v>196</v>
      </c>
      <c r="F630" s="39" t="s">
        <v>186</v>
      </c>
      <c r="G630" s="39">
        <v>35.519513599999996</v>
      </c>
      <c r="H630" s="58">
        <v>36.635702776184573</v>
      </c>
    </row>
    <row r="631" spans="3:8">
      <c r="E631" s="39" t="s">
        <v>155</v>
      </c>
      <c r="F631" s="39" t="s">
        <v>186</v>
      </c>
      <c r="G631" s="39">
        <v>1161.6612645999999</v>
      </c>
      <c r="H631" s="39">
        <v>1087.2017207251897</v>
      </c>
    </row>
    <row r="632" spans="3:8">
      <c r="G632" s="45"/>
      <c r="H632" s="45"/>
    </row>
    <row r="633" spans="3:8">
      <c r="C633" s="23" t="s">
        <v>243</v>
      </c>
      <c r="G633" s="45"/>
      <c r="H633" s="45"/>
    </row>
    <row r="634" spans="3:8">
      <c r="D634" s="59" t="s">
        <v>243</v>
      </c>
      <c r="E634" s="38" t="s">
        <v>185</v>
      </c>
      <c r="F634" s="39" t="s">
        <v>186</v>
      </c>
      <c r="G634" s="39">
        <v>0</v>
      </c>
      <c r="H634" s="58">
        <v>0</v>
      </c>
    </row>
    <row r="635" spans="3:8">
      <c r="D635" s="59" t="s">
        <v>243</v>
      </c>
      <c r="E635" s="38" t="s">
        <v>187</v>
      </c>
      <c r="F635" s="39" t="s">
        <v>186</v>
      </c>
      <c r="G635" s="39">
        <v>0</v>
      </c>
      <c r="H635" s="58">
        <v>0</v>
      </c>
    </row>
    <row r="636" spans="3:8">
      <c r="D636" s="59" t="s">
        <v>243</v>
      </c>
      <c r="E636" s="38" t="s">
        <v>188</v>
      </c>
      <c r="F636" s="39" t="s">
        <v>186</v>
      </c>
      <c r="G636" s="39">
        <v>0</v>
      </c>
      <c r="H636" s="58">
        <v>0</v>
      </c>
    </row>
    <row r="637" spans="3:8">
      <c r="D637" s="59" t="s">
        <v>243</v>
      </c>
      <c r="E637" s="38" t="s">
        <v>189</v>
      </c>
      <c r="F637" s="39" t="s">
        <v>186</v>
      </c>
      <c r="G637" s="39">
        <v>0</v>
      </c>
      <c r="H637" s="58">
        <v>0</v>
      </c>
    </row>
    <row r="638" spans="3:8">
      <c r="D638" s="59" t="s">
        <v>243</v>
      </c>
      <c r="E638" s="38" t="s">
        <v>190</v>
      </c>
      <c r="F638" s="39" t="s">
        <v>186</v>
      </c>
      <c r="G638" s="39">
        <v>0</v>
      </c>
      <c r="H638" s="58">
        <v>0</v>
      </c>
    </row>
    <row r="639" spans="3:8">
      <c r="D639" s="59" t="s">
        <v>243</v>
      </c>
      <c r="E639" s="38" t="s">
        <v>191</v>
      </c>
      <c r="F639" s="39" t="s">
        <v>186</v>
      </c>
      <c r="G639" s="39">
        <v>0</v>
      </c>
      <c r="H639" s="58">
        <v>0</v>
      </c>
    </row>
    <row r="640" spans="3:8">
      <c r="D640" s="59" t="s">
        <v>243</v>
      </c>
      <c r="E640" s="38" t="s">
        <v>192</v>
      </c>
      <c r="F640" s="39" t="s">
        <v>186</v>
      </c>
      <c r="G640" s="39">
        <v>0</v>
      </c>
      <c r="H640" s="58">
        <v>0</v>
      </c>
    </row>
    <row r="641" spans="1:8">
      <c r="D641" s="59" t="s">
        <v>243</v>
      </c>
      <c r="E641" s="38" t="s">
        <v>193</v>
      </c>
      <c r="F641" s="39" t="s">
        <v>186</v>
      </c>
      <c r="G641" s="39">
        <v>0</v>
      </c>
      <c r="H641" s="58">
        <v>0</v>
      </c>
    </row>
    <row r="642" spans="1:8">
      <c r="D642" s="59" t="s">
        <v>243</v>
      </c>
      <c r="E642" s="38" t="s">
        <v>194</v>
      </c>
      <c r="F642" s="39" t="s">
        <v>186</v>
      </c>
      <c r="G642" s="39">
        <v>52.018999999999998</v>
      </c>
      <c r="H642" s="58">
        <v>52.018703022549118</v>
      </c>
    </row>
    <row r="643" spans="1:8">
      <c r="D643" s="59" t="s">
        <v>243</v>
      </c>
      <c r="E643" s="38" t="s">
        <v>195</v>
      </c>
      <c r="F643" s="39" t="s">
        <v>186</v>
      </c>
      <c r="G643" s="39">
        <v>0</v>
      </c>
      <c r="H643" s="58">
        <v>0</v>
      </c>
    </row>
    <row r="644" spans="1:8">
      <c r="D644" s="59" t="s">
        <v>243</v>
      </c>
      <c r="E644" s="38" t="s">
        <v>196</v>
      </c>
      <c r="F644" s="39" t="s">
        <v>186</v>
      </c>
      <c r="G644" s="39">
        <v>0</v>
      </c>
      <c r="H644" s="58">
        <v>0</v>
      </c>
    </row>
    <row r="645" spans="1:8">
      <c r="E645" s="39" t="s">
        <v>155</v>
      </c>
      <c r="F645" s="39" t="s">
        <v>186</v>
      </c>
      <c r="G645" s="39">
        <v>52.018999999999998</v>
      </c>
      <c r="H645" s="39">
        <v>52.018703022549118</v>
      </c>
    </row>
    <row r="646" spans="1:8">
      <c r="G646" s="45"/>
      <c r="H646" s="45"/>
    </row>
    <row r="647" spans="1:8">
      <c r="A647" s="32" t="s">
        <v>244</v>
      </c>
      <c r="B647" s="32"/>
      <c r="C647" s="32"/>
      <c r="D647" s="33"/>
      <c r="E647" s="32"/>
      <c r="F647" s="32"/>
      <c r="G647" s="32"/>
      <c r="H647" s="32"/>
    </row>
    <row r="648" spans="1:8">
      <c r="G648" s="45"/>
      <c r="H648" s="45"/>
    </row>
    <row r="649" spans="1:8">
      <c r="C649" s="23" t="s">
        <v>245</v>
      </c>
      <c r="G649" s="45"/>
      <c r="H649" s="45"/>
    </row>
    <row r="650" spans="1:8">
      <c r="D650" s="57" t="s">
        <v>245</v>
      </c>
      <c r="E650" s="38" t="s">
        <v>185</v>
      </c>
      <c r="F650" s="39" t="s">
        <v>186</v>
      </c>
      <c r="G650" s="39">
        <v>0</v>
      </c>
      <c r="H650" s="58">
        <v>0</v>
      </c>
    </row>
    <row r="651" spans="1:8">
      <c r="D651" s="57" t="s">
        <v>245</v>
      </c>
      <c r="E651" s="38" t="s">
        <v>187</v>
      </c>
      <c r="F651" s="39" t="s">
        <v>186</v>
      </c>
      <c r="G651" s="39">
        <v>0</v>
      </c>
      <c r="H651" s="58">
        <v>0</v>
      </c>
    </row>
    <row r="652" spans="1:8">
      <c r="D652" s="57" t="s">
        <v>245</v>
      </c>
      <c r="E652" s="38" t="s">
        <v>188</v>
      </c>
      <c r="F652" s="39" t="s">
        <v>186</v>
      </c>
      <c r="G652" s="39">
        <v>0</v>
      </c>
      <c r="H652" s="58">
        <v>0</v>
      </c>
    </row>
    <row r="653" spans="1:8">
      <c r="D653" s="57" t="s">
        <v>245</v>
      </c>
      <c r="E653" s="38" t="s">
        <v>189</v>
      </c>
      <c r="F653" s="39" t="s">
        <v>186</v>
      </c>
      <c r="G653" s="39">
        <v>0</v>
      </c>
      <c r="H653" s="58">
        <v>0</v>
      </c>
    </row>
    <row r="654" spans="1:8">
      <c r="D654" s="57" t="s">
        <v>245</v>
      </c>
      <c r="E654" s="38" t="s">
        <v>190</v>
      </c>
      <c r="F654" s="39" t="s">
        <v>186</v>
      </c>
      <c r="G654" s="39">
        <v>0</v>
      </c>
      <c r="H654" s="58">
        <v>0</v>
      </c>
    </row>
    <row r="655" spans="1:8">
      <c r="D655" s="57" t="s">
        <v>245</v>
      </c>
      <c r="E655" s="38" t="s">
        <v>191</v>
      </c>
      <c r="F655" s="39" t="s">
        <v>186</v>
      </c>
      <c r="G655" s="39">
        <v>0</v>
      </c>
      <c r="H655" s="58">
        <v>0</v>
      </c>
    </row>
    <row r="656" spans="1:8">
      <c r="D656" s="57" t="s">
        <v>245</v>
      </c>
      <c r="E656" s="38" t="s">
        <v>192</v>
      </c>
      <c r="F656" s="39" t="s">
        <v>186</v>
      </c>
      <c r="G656" s="39">
        <v>0</v>
      </c>
      <c r="H656" s="58">
        <v>0</v>
      </c>
    </row>
    <row r="657" spans="1:8">
      <c r="D657" s="57" t="s">
        <v>245</v>
      </c>
      <c r="E657" s="38" t="s">
        <v>193</v>
      </c>
      <c r="F657" s="39" t="s">
        <v>186</v>
      </c>
      <c r="G657" s="39">
        <v>60.799015384269545</v>
      </c>
      <c r="H657" s="58">
        <v>40.517970905011168</v>
      </c>
    </row>
    <row r="658" spans="1:8">
      <c r="D658" s="57" t="s">
        <v>245</v>
      </c>
      <c r="E658" s="38" t="s">
        <v>194</v>
      </c>
      <c r="F658" s="39" t="s">
        <v>186</v>
      </c>
      <c r="G658" s="39">
        <v>0</v>
      </c>
      <c r="H658" s="58">
        <v>0</v>
      </c>
    </row>
    <row r="659" spans="1:8">
      <c r="D659" s="57" t="s">
        <v>245</v>
      </c>
      <c r="E659" s="38" t="s">
        <v>195</v>
      </c>
      <c r="F659" s="39" t="s">
        <v>186</v>
      </c>
      <c r="G659" s="39">
        <v>0</v>
      </c>
      <c r="H659" s="58">
        <v>0</v>
      </c>
    </row>
    <row r="660" spans="1:8">
      <c r="D660" s="57" t="s">
        <v>245</v>
      </c>
      <c r="E660" s="38" t="s">
        <v>196</v>
      </c>
      <c r="F660" s="39" t="s">
        <v>186</v>
      </c>
      <c r="G660" s="39">
        <v>0</v>
      </c>
      <c r="H660" s="58">
        <v>0</v>
      </c>
    </row>
    <row r="661" spans="1:8">
      <c r="E661" s="39" t="s">
        <v>155</v>
      </c>
      <c r="F661" s="39" t="s">
        <v>186</v>
      </c>
      <c r="G661" s="58">
        <v>60.799015384269545</v>
      </c>
      <c r="H661" s="58">
        <v>40.517970905011168</v>
      </c>
    </row>
    <row r="662" spans="1:8"/>
    <row r="663" spans="1:8">
      <c r="A663" s="60" t="s">
        <v>246</v>
      </c>
      <c r="B663" s="60"/>
      <c r="C663" s="60"/>
      <c r="D663" s="61"/>
      <c r="E663" s="60"/>
      <c r="F663" s="60"/>
      <c r="G663" s="60"/>
      <c r="H663" s="60"/>
    </row>
    <row r="664" spans="1:8"/>
    <row r="665" spans="1:8">
      <c r="C665" s="23" t="s">
        <v>247</v>
      </c>
    </row>
    <row r="666" spans="1:8">
      <c r="E666" s="38" t="s">
        <v>185</v>
      </c>
      <c r="F666" s="39" t="s">
        <v>186</v>
      </c>
      <c r="G666" s="62">
        <v>2651.4772166700004</v>
      </c>
      <c r="H666" s="62">
        <v>2695.4391998647247</v>
      </c>
    </row>
    <row r="667" spans="1:8">
      <c r="E667" s="38" t="s">
        <v>187</v>
      </c>
      <c r="F667" s="39" t="s">
        <v>186</v>
      </c>
      <c r="G667" s="62">
        <v>1765.3649999999998</v>
      </c>
      <c r="H667" s="62">
        <v>1807.6681747428365</v>
      </c>
    </row>
    <row r="668" spans="1:8">
      <c r="E668" s="38" t="s">
        <v>188</v>
      </c>
      <c r="F668" s="39" t="s">
        <v>186</v>
      </c>
      <c r="G668" s="62">
        <v>23.86</v>
      </c>
      <c r="H668" s="62">
        <v>24.814508193927683</v>
      </c>
    </row>
    <row r="669" spans="1:8">
      <c r="E669" s="38" t="s">
        <v>189</v>
      </c>
      <c r="F669" s="39" t="s">
        <v>186</v>
      </c>
      <c r="G669" s="62">
        <v>1891.1683634004482</v>
      </c>
      <c r="H669" s="62">
        <v>1566.924115751377</v>
      </c>
    </row>
    <row r="670" spans="1:8">
      <c r="E670" s="38" t="s">
        <v>190</v>
      </c>
      <c r="F670" s="39" t="s">
        <v>186</v>
      </c>
      <c r="G670" s="62">
        <v>4494.8754364265269</v>
      </c>
      <c r="H670" s="62">
        <v>3907.5815983774351</v>
      </c>
    </row>
    <row r="671" spans="1:8">
      <c r="E671" s="38" t="s">
        <v>191</v>
      </c>
      <c r="F671" s="39" t="s">
        <v>186</v>
      </c>
      <c r="G671" s="62">
        <v>1113.1649210091093</v>
      </c>
      <c r="H671" s="62">
        <v>1077.9157957833556</v>
      </c>
    </row>
    <row r="672" spans="1:8">
      <c r="E672" s="38" t="s">
        <v>192</v>
      </c>
      <c r="F672" s="39" t="s">
        <v>186</v>
      </c>
      <c r="G672" s="62">
        <v>2636.098</v>
      </c>
      <c r="H672" s="62">
        <v>2407.2088410197393</v>
      </c>
    </row>
    <row r="673" spans="3:8">
      <c r="E673" s="38" t="s">
        <v>193</v>
      </c>
      <c r="F673" s="39" t="s">
        <v>186</v>
      </c>
      <c r="G673" s="62">
        <v>5924.5890153842693</v>
      </c>
      <c r="H673" s="62">
        <v>4386.528653677462</v>
      </c>
    </row>
    <row r="674" spans="3:8">
      <c r="E674" s="38" t="s">
        <v>194</v>
      </c>
      <c r="F674" s="39" t="s">
        <v>186</v>
      </c>
      <c r="G674" s="62">
        <v>5576.9919562479472</v>
      </c>
      <c r="H674" s="62">
        <v>4419.8456759237215</v>
      </c>
    </row>
    <row r="675" spans="3:8">
      <c r="E675" s="38" t="s">
        <v>195</v>
      </c>
      <c r="F675" s="39" t="s">
        <v>186</v>
      </c>
      <c r="G675" s="62">
        <v>2163.277619</v>
      </c>
      <c r="H675" s="62">
        <v>1737.0055781534338</v>
      </c>
    </row>
    <row r="676" spans="3:8">
      <c r="E676" s="38" t="s">
        <v>196</v>
      </c>
      <c r="F676" s="39" t="s">
        <v>186</v>
      </c>
      <c r="G676" s="62">
        <v>2327.3821872000003</v>
      </c>
      <c r="H676" s="62">
        <v>2353.1591774652579</v>
      </c>
    </row>
    <row r="677" spans="3:8">
      <c r="E677" s="39" t="s">
        <v>155</v>
      </c>
      <c r="F677" s="39" t="s">
        <v>186</v>
      </c>
      <c r="G677" s="58">
        <v>30568.249715338301</v>
      </c>
      <c r="H677" s="58">
        <v>26384.091318953269</v>
      </c>
    </row>
    <row r="678" spans="3:8"/>
    <row r="679" spans="3:8">
      <c r="C679" s="23" t="s">
        <v>248</v>
      </c>
    </row>
    <row r="680" spans="3:8">
      <c r="E680" s="38" t="s">
        <v>185</v>
      </c>
      <c r="F680" s="39" t="s">
        <v>186</v>
      </c>
      <c r="G680" s="62">
        <v>187.56075993495631</v>
      </c>
      <c r="H680" s="62">
        <v>170.07798938019397</v>
      </c>
    </row>
    <row r="681" spans="3:8">
      <c r="E681" s="38" t="s">
        <v>187</v>
      </c>
      <c r="F681" s="39" t="s">
        <v>186</v>
      </c>
      <c r="G681" s="62">
        <v>117.533</v>
      </c>
      <c r="H681" s="62">
        <v>92.304554335103518</v>
      </c>
    </row>
    <row r="682" spans="3:8">
      <c r="E682" s="38" t="s">
        <v>188</v>
      </c>
      <c r="F682" s="39" t="s">
        <v>186</v>
      </c>
      <c r="G682" s="62">
        <v>0</v>
      </c>
      <c r="H682" s="62">
        <v>0</v>
      </c>
    </row>
    <row r="683" spans="3:8">
      <c r="E683" s="38" t="s">
        <v>189</v>
      </c>
      <c r="F683" s="39" t="s">
        <v>186</v>
      </c>
      <c r="G683" s="62">
        <v>59.38300000000001</v>
      </c>
      <c r="H683" s="62">
        <v>55.039822402281743</v>
      </c>
    </row>
    <row r="684" spans="3:8">
      <c r="E684" s="38" t="s">
        <v>190</v>
      </c>
      <c r="F684" s="39" t="s">
        <v>186</v>
      </c>
      <c r="G684" s="62">
        <v>473.49933607042135</v>
      </c>
      <c r="H684" s="62">
        <v>511.16488670844296</v>
      </c>
    </row>
    <row r="685" spans="3:8">
      <c r="E685" s="38" t="s">
        <v>191</v>
      </c>
      <c r="F685" s="39" t="s">
        <v>186</v>
      </c>
      <c r="G685" s="62">
        <v>87.822000000000003</v>
      </c>
      <c r="H685" s="62">
        <v>71.64603436096489</v>
      </c>
    </row>
    <row r="686" spans="3:8">
      <c r="E686" s="38" t="s">
        <v>192</v>
      </c>
      <c r="F686" s="39" t="s">
        <v>186</v>
      </c>
      <c r="G686" s="62">
        <v>222.18700000000001</v>
      </c>
      <c r="H686" s="62">
        <v>188.72038787983576</v>
      </c>
    </row>
    <row r="687" spans="3:8">
      <c r="E687" s="38" t="s">
        <v>193</v>
      </c>
      <c r="F687" s="39" t="s">
        <v>186</v>
      </c>
      <c r="G687" s="62">
        <v>534.28599999999994</v>
      </c>
      <c r="H687" s="62">
        <v>299.67025245499241</v>
      </c>
    </row>
    <row r="688" spans="3:8">
      <c r="E688" s="38" t="s">
        <v>194</v>
      </c>
      <c r="F688" s="39" t="s">
        <v>186</v>
      </c>
      <c r="G688" s="62">
        <v>342.55798946351013</v>
      </c>
      <c r="H688" s="62">
        <v>347.93897448818802</v>
      </c>
    </row>
    <row r="689" spans="1:13">
      <c r="E689" s="38" t="s">
        <v>195</v>
      </c>
      <c r="F689" s="39" t="s">
        <v>186</v>
      </c>
      <c r="G689" s="62">
        <v>161.436375</v>
      </c>
      <c r="H689" s="62">
        <v>119.64074627326124</v>
      </c>
    </row>
    <row r="690" spans="1:13">
      <c r="E690" s="38" t="s">
        <v>196</v>
      </c>
      <c r="F690" s="39" t="s">
        <v>186</v>
      </c>
      <c r="G690" s="62">
        <v>116.35710240000003</v>
      </c>
      <c r="H690" s="62">
        <v>125.04229488940561</v>
      </c>
    </row>
    <row r="691" spans="1:13">
      <c r="E691" s="39" t="s">
        <v>155</v>
      </c>
      <c r="F691" s="39" t="s">
        <v>186</v>
      </c>
      <c r="G691" s="58">
        <v>2302.6225628688881</v>
      </c>
      <c r="H691" s="58">
        <v>1981.2459431726702</v>
      </c>
    </row>
    <row r="692" spans="1:13"/>
    <row r="693" spans="1:13"/>
    <row r="694" spans="1:13">
      <c r="A694" s="298" t="s">
        <v>23</v>
      </c>
      <c r="B694" s="298"/>
      <c r="C694" s="298"/>
      <c r="D694" s="298"/>
      <c r="E694" s="298"/>
      <c r="F694" s="298"/>
      <c r="G694" s="298"/>
      <c r="H694" s="298"/>
      <c r="I694" s="298"/>
      <c r="J694" s="298"/>
      <c r="K694" s="298"/>
      <c r="L694" s="298"/>
      <c r="M694" s="298"/>
    </row>
    <row r="695" spans="1:13"/>
    <row r="696" spans="1:13" hidden="1">
      <c r="E696" s="38"/>
      <c r="G696" s="62"/>
      <c r="H696" s="62"/>
    </row>
    <row r="697" spans="1:13" hidden="1">
      <c r="E697" s="38"/>
      <c r="G697" s="62"/>
      <c r="H697" s="62"/>
    </row>
    <row r="698" spans="1:13" hidden="1">
      <c r="E698" s="38"/>
      <c r="G698" s="62"/>
      <c r="H698" s="62"/>
    </row>
    <row r="699" spans="1:13" hidden="1">
      <c r="E699" s="38"/>
      <c r="G699" s="62"/>
      <c r="H699" s="62"/>
    </row>
    <row r="700" spans="1:13" hidden="1">
      <c r="E700" s="38"/>
      <c r="G700" s="62"/>
      <c r="H700" s="62"/>
    </row>
    <row r="701" spans="1:13" hidden="1">
      <c r="E701" s="38"/>
      <c r="G701" s="62"/>
      <c r="H701" s="62"/>
    </row>
    <row r="702" spans="1:13" hidden="1">
      <c r="E702" s="38"/>
      <c r="G702" s="62"/>
      <c r="H702" s="62"/>
    </row>
    <row r="703" spans="1:13" hidden="1">
      <c r="E703" s="38"/>
      <c r="G703" s="62"/>
      <c r="H703" s="62"/>
    </row>
    <row r="704" spans="1:13" hidden="1">
      <c r="E704" s="38"/>
      <c r="G704" s="62"/>
      <c r="H704" s="62"/>
    </row>
    <row r="705" spans="5:8" hidden="1">
      <c r="E705" s="38"/>
      <c r="G705" s="62"/>
      <c r="H705" s="62"/>
    </row>
    <row r="706" spans="5:8" hidden="1">
      <c r="E706" s="38"/>
      <c r="G706" s="62"/>
      <c r="H706" s="62"/>
    </row>
    <row r="707" spans="5:8" hidden="1">
      <c r="E707" s="39"/>
    </row>
  </sheetData>
  <mergeCells count="2">
    <mergeCell ref="G5:H5"/>
    <mergeCell ref="A9:H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14915-64AC-4679-A5CD-499EEB03F454}">
  <sheetPr>
    <tabColor rgb="FFFFDB8E"/>
  </sheetPr>
  <dimension ref="A1:P63"/>
  <sheetViews>
    <sheetView workbookViewId="0">
      <pane xSplit="9" topLeftCell="J1" activePane="topRight" state="frozen"/>
      <selection pane="topRight" activeCell="O33" sqref="O33"/>
    </sheetView>
  </sheetViews>
  <sheetFormatPr defaultColWidth="0" defaultRowHeight="13.15" zeroHeight="1"/>
  <cols>
    <col min="1" max="1" width="3.28515625" style="109" customWidth="1"/>
    <col min="2" max="2" width="2.7109375" style="109" customWidth="1"/>
    <col min="3" max="3" width="1.85546875" style="109" customWidth="1"/>
    <col min="4" max="4" width="3.140625" style="109" customWidth="1"/>
    <col min="5" max="5" width="64.7109375" style="109" customWidth="1"/>
    <col min="6" max="8" width="9" style="109" customWidth="1"/>
    <col min="9" max="9" width="5" style="109" customWidth="1"/>
    <col min="10" max="10" width="10" style="109" customWidth="1"/>
    <col min="11" max="16" width="9" style="109" customWidth="1"/>
    <col min="17" max="16384" width="9" style="109" hidden="1"/>
  </cols>
  <sheetData>
    <row r="1" spans="1:15" s="112" customFormat="1" ht="30.75">
      <c r="A1" s="111" t="e">
        <f ca="1" xml:space="preserve"> RIGHT(CELL("filename", A1), LEN(CELL("filename", A1)) - SEARCH("]", CELL("filename", A1)))</f>
        <v>#VALUE!</v>
      </c>
      <c r="B1" s="111"/>
    </row>
    <row r="2" spans="1:15" s="114" customFormat="1">
      <c r="A2" s="113"/>
      <c r="E2" s="109" t="s">
        <v>148</v>
      </c>
      <c r="F2" s="116">
        <v>0</v>
      </c>
      <c r="G2" s="238" t="s">
        <v>149</v>
      </c>
      <c r="H2" s="115"/>
      <c r="J2" s="117">
        <f>Time!J$13</f>
        <v>46112</v>
      </c>
      <c r="K2" s="117">
        <f>Time!K$13</f>
        <v>46477</v>
      </c>
      <c r="L2" s="117">
        <f>Time!L$13</f>
        <v>46843</v>
      </c>
      <c r="M2" s="117">
        <f>Time!M$13</f>
        <v>47208</v>
      </c>
      <c r="N2" s="117">
        <f>Time!N$13</f>
        <v>47573</v>
      </c>
      <c r="O2" s="117">
        <f>Time!O$13</f>
        <v>47938</v>
      </c>
    </row>
    <row r="3" spans="1:15">
      <c r="A3" s="118"/>
      <c r="E3" s="109" t="s">
        <v>150</v>
      </c>
      <c r="G3" s="119"/>
      <c r="J3" s="109" t="s">
        <v>151</v>
      </c>
      <c r="K3" s="109" t="s">
        <v>151</v>
      </c>
      <c r="L3" s="109" t="s">
        <v>151</v>
      </c>
      <c r="M3" s="109" t="s">
        <v>151</v>
      </c>
      <c r="N3" s="109" t="s">
        <v>151</v>
      </c>
      <c r="O3" s="109" t="s">
        <v>151</v>
      </c>
    </row>
    <row r="4" spans="1:15">
      <c r="A4" s="118"/>
      <c r="E4" s="109" t="s">
        <v>152</v>
      </c>
      <c r="J4" s="109" t="s">
        <v>151</v>
      </c>
      <c r="K4" s="109" t="s">
        <v>151</v>
      </c>
      <c r="L4" s="109" t="s">
        <v>151</v>
      </c>
      <c r="M4" s="109" t="s">
        <v>151</v>
      </c>
      <c r="N4" s="109" t="s">
        <v>151</v>
      </c>
      <c r="O4" s="109" t="s">
        <v>151</v>
      </c>
    </row>
    <row r="5" spans="1:15" s="121" customFormat="1">
      <c r="A5" s="120"/>
      <c r="E5" s="122"/>
      <c r="F5" s="232" t="s">
        <v>153</v>
      </c>
      <c r="G5" s="141" t="s">
        <v>154</v>
      </c>
      <c r="H5" s="141" t="s">
        <v>155</v>
      </c>
      <c r="J5" s="123">
        <f>Time!J$17</f>
        <v>1</v>
      </c>
      <c r="K5" s="123">
        <f>Time!K$17</f>
        <v>2</v>
      </c>
      <c r="L5" s="123">
        <f>Time!L$17</f>
        <v>3</v>
      </c>
      <c r="M5" s="123">
        <f>Time!M$17</f>
        <v>4</v>
      </c>
      <c r="N5" s="123">
        <f>Time!N$17</f>
        <v>5</v>
      </c>
      <c r="O5" s="123">
        <f>Time!O$17</f>
        <v>6</v>
      </c>
    </row>
    <row r="6" spans="1:15"/>
    <row r="7" spans="1:15"/>
    <row r="8" spans="1:15">
      <c r="A8" s="110" t="s">
        <v>249</v>
      </c>
    </row>
    <row r="9" spans="1:15">
      <c r="E9" s="92" t="s">
        <v>250</v>
      </c>
      <c r="G9" s="124" t="s">
        <v>251</v>
      </c>
      <c r="J9" s="132">
        <v>0</v>
      </c>
      <c r="K9" s="132">
        <v>0</v>
      </c>
      <c r="L9" s="132">
        <v>0</v>
      </c>
      <c r="M9" s="132">
        <v>0</v>
      </c>
      <c r="N9" s="132">
        <v>0.02</v>
      </c>
      <c r="O9" s="132">
        <v>0.02</v>
      </c>
    </row>
    <row r="10" spans="1:15">
      <c r="E10" s="109" t="s">
        <v>252</v>
      </c>
      <c r="G10" s="124" t="s">
        <v>251</v>
      </c>
      <c r="J10" s="132">
        <v>0</v>
      </c>
      <c r="K10" s="132">
        <v>8.7741270075143429E-2</v>
      </c>
      <c r="L10" s="132">
        <v>5.5469014561462915E-2</v>
      </c>
      <c r="M10" s="132">
        <v>3.0395539042268771E-2</v>
      </c>
      <c r="N10" s="132">
        <v>2.296428344375423E-2</v>
      </c>
      <c r="O10" s="132">
        <v>2.208587240823201E-2</v>
      </c>
    </row>
    <row r="11" spans="1:15">
      <c r="E11" s="109" t="s">
        <v>252</v>
      </c>
      <c r="G11" s="125" t="s">
        <v>253</v>
      </c>
      <c r="J11" s="133">
        <v>0.9193362682018289</v>
      </c>
      <c r="K11" s="133">
        <v>1</v>
      </c>
      <c r="L11" s="133">
        <v>1.0554690145614629</v>
      </c>
      <c r="M11" s="133">
        <v>1.0875505642014709</v>
      </c>
      <c r="N11" s="133">
        <v>1.1125253836172082</v>
      </c>
      <c r="O11" s="133">
        <v>1.1370964772906973</v>
      </c>
    </row>
    <row r="12" spans="1:15"/>
    <row r="13" spans="1:15"/>
    <row r="14" spans="1:15">
      <c r="A14" s="108" t="s">
        <v>254</v>
      </c>
    </row>
    <row r="15" spans="1:15"/>
    <row r="16" spans="1:15">
      <c r="E16" s="109" t="s">
        <v>255</v>
      </c>
      <c r="G16" s="109" t="s">
        <v>186</v>
      </c>
      <c r="H16" s="126">
        <f>SUM(J16:O16)</f>
        <v>0</v>
      </c>
      <c r="J16" s="128">
        <v>0</v>
      </c>
      <c r="K16" s="128">
        <v>0</v>
      </c>
      <c r="L16" s="128">
        <v>0</v>
      </c>
      <c r="M16" s="128">
        <v>0</v>
      </c>
      <c r="N16" s="128">
        <v>0</v>
      </c>
      <c r="O16" s="128">
        <v>0</v>
      </c>
    </row>
    <row r="17" spans="1:15"/>
    <row r="18" spans="1:15">
      <c r="E18" s="109" t="s">
        <v>256</v>
      </c>
      <c r="G18" s="109" t="s">
        <v>186</v>
      </c>
      <c r="H18" s="126">
        <f>SUM(J18:O18)</f>
        <v>0</v>
      </c>
      <c r="J18" s="128" t="s">
        <v>151</v>
      </c>
      <c r="K18" s="128" t="s">
        <v>151</v>
      </c>
      <c r="L18" s="128">
        <v>0</v>
      </c>
      <c r="M18" s="128">
        <v>0</v>
      </c>
      <c r="N18" s="128">
        <v>0</v>
      </c>
      <c r="O18" s="128">
        <v>0</v>
      </c>
    </row>
    <row r="19" spans="1:15"/>
    <row r="20" spans="1:15">
      <c r="A20" s="107" t="s">
        <v>257</v>
      </c>
    </row>
    <row r="21" spans="1:15">
      <c r="E21" s="126" t="s">
        <v>258</v>
      </c>
      <c r="G21" s="109" t="s">
        <v>251</v>
      </c>
      <c r="J21" s="132">
        <v>0</v>
      </c>
      <c r="K21" s="132">
        <v>0</v>
      </c>
      <c r="L21" s="132">
        <v>0</v>
      </c>
      <c r="M21" s="132">
        <v>0</v>
      </c>
      <c r="N21" s="132">
        <v>5.5630295634180038E-2</v>
      </c>
      <c r="O21" s="132">
        <v>5.5630295634180038E-2</v>
      </c>
    </row>
    <row r="22" spans="1:15"/>
    <row r="23" spans="1:15">
      <c r="E23" s="126" t="s">
        <v>259</v>
      </c>
      <c r="G23" s="109" t="s">
        <v>251</v>
      </c>
      <c r="J23" s="132">
        <v>0</v>
      </c>
      <c r="K23" s="132">
        <v>0</v>
      </c>
      <c r="L23" s="132">
        <v>0</v>
      </c>
      <c r="M23" s="132">
        <v>0</v>
      </c>
      <c r="N23" s="132">
        <v>0.55000000000000004</v>
      </c>
      <c r="O23" s="132">
        <v>0.55000000000000004</v>
      </c>
    </row>
    <row r="24" spans="1:15"/>
    <row r="25" spans="1:15">
      <c r="E25" s="126" t="s">
        <v>260</v>
      </c>
      <c r="G25" s="109" t="s">
        <v>251</v>
      </c>
      <c r="J25" s="132">
        <v>0</v>
      </c>
      <c r="K25" s="132">
        <v>0</v>
      </c>
      <c r="L25" s="132">
        <v>0</v>
      </c>
      <c r="M25" s="132">
        <v>0</v>
      </c>
      <c r="N25" s="132">
        <v>7.0642784371854894E-2</v>
      </c>
      <c r="O25" s="132">
        <v>7.0642784371854894E-2</v>
      </c>
    </row>
    <row r="26" spans="1:15"/>
    <row r="27" spans="1:15">
      <c r="E27" s="126" t="s">
        <v>261</v>
      </c>
      <c r="G27" s="109" t="s">
        <v>251</v>
      </c>
      <c r="J27" s="132"/>
      <c r="K27" s="132"/>
      <c r="L27" s="132"/>
      <c r="M27" s="132"/>
      <c r="N27" s="132">
        <v>0</v>
      </c>
      <c r="O27" s="132">
        <v>0</v>
      </c>
    </row>
    <row r="28" spans="1:15"/>
    <row r="29" spans="1:15">
      <c r="E29" s="126" t="s">
        <v>262</v>
      </c>
      <c r="F29" s="237">
        <v>0.5</v>
      </c>
      <c r="G29" s="109" t="s">
        <v>251</v>
      </c>
    </row>
    <row r="30" spans="1:15">
      <c r="E30" s="92"/>
      <c r="G30" s="92"/>
    </row>
    <row r="31" spans="1:15">
      <c r="A31" s="88" t="s">
        <v>263</v>
      </c>
    </row>
    <row r="32" spans="1:15"/>
    <row r="33" spans="1:15">
      <c r="E33" s="96" t="s">
        <v>264</v>
      </c>
      <c r="G33" s="96" t="s">
        <v>251</v>
      </c>
      <c r="J33" s="136">
        <f>J21*J23+J25*(1-J23)</f>
        <v>0</v>
      </c>
      <c r="K33" s="136">
        <f t="shared" ref="K33:O33" si="0">K21*K23+K25*(1-K23)</f>
        <v>0</v>
      </c>
      <c r="L33" s="136">
        <f t="shared" si="0"/>
        <v>0</v>
      </c>
      <c r="M33" s="136">
        <f t="shared" si="0"/>
        <v>0</v>
      </c>
      <c r="N33" s="136">
        <f t="shared" si="0"/>
        <v>6.2385915566133723E-2</v>
      </c>
      <c r="O33" s="136">
        <f t="shared" si="0"/>
        <v>6.2385915566133723E-2</v>
      </c>
    </row>
    <row r="34" spans="1:15"/>
    <row r="35" spans="1:15">
      <c r="A35" s="107" t="s">
        <v>265</v>
      </c>
    </row>
    <row r="36" spans="1:15"/>
    <row r="37" spans="1:15">
      <c r="E37" s="109" t="s">
        <v>266</v>
      </c>
      <c r="G37" s="109" t="s">
        <v>251</v>
      </c>
      <c r="J37" s="136">
        <f>(1+J33)/(1+J$9)-1</f>
        <v>0</v>
      </c>
      <c r="K37" s="136">
        <f t="shared" ref="K37:O37" si="1">(1+K33)/(1+K$9)-1</f>
        <v>0</v>
      </c>
      <c r="L37" s="136">
        <f t="shared" si="1"/>
        <v>0</v>
      </c>
      <c r="M37" s="136">
        <f t="shared" si="1"/>
        <v>0</v>
      </c>
      <c r="N37" s="136">
        <f t="shared" si="1"/>
        <v>4.1554819182483937E-2</v>
      </c>
      <c r="O37" s="136">
        <f t="shared" si="1"/>
        <v>4.1554819182483937E-2</v>
      </c>
    </row>
    <row r="38" spans="1:15">
      <c r="J38" s="136"/>
      <c r="K38" s="136"/>
      <c r="L38" s="136"/>
      <c r="M38" s="136"/>
      <c r="N38" s="136"/>
      <c r="O38" s="136"/>
    </row>
    <row r="39" spans="1:15">
      <c r="A39" s="107" t="s">
        <v>267</v>
      </c>
    </row>
    <row r="40" spans="1:15">
      <c r="E40" s="126" t="s">
        <v>170</v>
      </c>
      <c r="F40" s="130">
        <v>5</v>
      </c>
      <c r="G40" s="126" t="s">
        <v>171</v>
      </c>
    </row>
    <row r="41" spans="1:15">
      <c r="E41" s="126" t="s">
        <v>169</v>
      </c>
      <c r="F41" s="131">
        <v>45748</v>
      </c>
      <c r="G41" s="126" t="s">
        <v>161</v>
      </c>
    </row>
    <row r="42" spans="1:15"/>
    <row r="43" spans="1:15">
      <c r="A43" s="129" t="s">
        <v>268</v>
      </c>
      <c r="B43" s="126"/>
      <c r="C43" s="126"/>
      <c r="D43" s="126"/>
      <c r="E43" s="126"/>
      <c r="F43" s="126"/>
      <c r="G43" s="126"/>
    </row>
    <row r="44" spans="1:15">
      <c r="A44" s="126"/>
      <c r="B44" s="126"/>
      <c r="C44" s="126"/>
      <c r="D44" s="126"/>
      <c r="E44" s="126"/>
      <c r="F44" s="126"/>
      <c r="G44" s="126"/>
    </row>
    <row r="45" spans="1:15">
      <c r="A45" s="126"/>
      <c r="B45" s="126"/>
      <c r="C45" s="126"/>
      <c r="D45" s="126"/>
      <c r="E45" s="126" t="s">
        <v>158</v>
      </c>
      <c r="F45" s="130">
        <v>12</v>
      </c>
      <c r="G45" s="126" t="s">
        <v>159</v>
      </c>
    </row>
    <row r="46" spans="1:15">
      <c r="A46" s="126"/>
      <c r="B46" s="126"/>
      <c r="C46" s="126"/>
      <c r="D46" s="126"/>
      <c r="E46" s="126" t="s">
        <v>269</v>
      </c>
      <c r="F46" s="130">
        <v>3</v>
      </c>
      <c r="G46" s="126"/>
    </row>
    <row r="47" spans="1:15">
      <c r="A47" s="126"/>
      <c r="B47" s="126"/>
      <c r="C47" s="126"/>
      <c r="D47" s="126"/>
      <c r="E47" s="126" t="s">
        <v>172</v>
      </c>
      <c r="F47" s="130">
        <v>12</v>
      </c>
      <c r="G47" s="126"/>
    </row>
    <row r="48" spans="1:15">
      <c r="A48" s="126"/>
      <c r="B48" s="126"/>
      <c r="C48" s="126"/>
      <c r="D48" s="126"/>
      <c r="E48" s="126" t="s">
        <v>164</v>
      </c>
      <c r="F48" s="131">
        <v>45382</v>
      </c>
      <c r="G48" s="126" t="s">
        <v>161</v>
      </c>
    </row>
    <row r="49" spans="1:16"/>
    <row r="50" spans="1:16">
      <c r="A50" s="129" t="s">
        <v>270</v>
      </c>
      <c r="B50" s="126"/>
      <c r="C50" s="126"/>
      <c r="D50" s="126"/>
      <c r="E50" s="126"/>
      <c r="F50" s="126"/>
      <c r="G50" s="126"/>
      <c r="H50" s="126"/>
      <c r="I50" s="126"/>
    </row>
    <row r="51" spans="1:16">
      <c r="A51" s="126"/>
      <c r="B51" s="126"/>
      <c r="C51" s="126"/>
      <c r="D51" s="126"/>
      <c r="E51" s="126"/>
      <c r="F51" s="126"/>
      <c r="G51" s="126"/>
      <c r="H51" s="126"/>
      <c r="I51" s="126"/>
    </row>
    <row r="52" spans="1:16">
      <c r="A52" s="126"/>
      <c r="B52" s="126"/>
      <c r="C52" s="126"/>
      <c r="D52" s="126"/>
      <c r="E52" s="126" t="s">
        <v>271</v>
      </c>
      <c r="F52" s="126">
        <v>0</v>
      </c>
      <c r="G52" s="126" t="s">
        <v>272</v>
      </c>
      <c r="H52" s="126"/>
      <c r="I52" s="126"/>
    </row>
    <row r="53" spans="1:16">
      <c r="A53" s="126"/>
      <c r="B53" s="126"/>
      <c r="C53" s="126"/>
      <c r="D53" s="126"/>
      <c r="E53" s="126" t="s">
        <v>273</v>
      </c>
      <c r="F53" s="126"/>
      <c r="G53" s="126" t="s">
        <v>272</v>
      </c>
      <c r="H53" s="126"/>
      <c r="I53" s="126"/>
    </row>
    <row r="54" spans="1:16">
      <c r="A54" s="126"/>
      <c r="B54" s="126"/>
      <c r="C54" s="126"/>
      <c r="D54" s="126"/>
      <c r="E54" s="126" t="s">
        <v>274</v>
      </c>
      <c r="F54" s="127">
        <v>47939</v>
      </c>
      <c r="G54" s="126" t="s">
        <v>161</v>
      </c>
      <c r="H54" s="126"/>
      <c r="I54" s="126"/>
    </row>
    <row r="55" spans="1:16">
      <c r="A55" s="126"/>
      <c r="B55" s="126"/>
      <c r="C55" s="126"/>
      <c r="D55" s="126"/>
      <c r="E55" s="126" t="s">
        <v>275</v>
      </c>
      <c r="F55" s="126">
        <v>0.5</v>
      </c>
      <c r="G55" s="126"/>
      <c r="H55" s="126"/>
      <c r="I55" s="126"/>
    </row>
    <row r="56" spans="1:16">
      <c r="A56" s="126"/>
      <c r="B56" s="126"/>
      <c r="C56" s="126"/>
      <c r="D56" s="126"/>
      <c r="E56" s="126"/>
      <c r="F56" s="126"/>
      <c r="G56" s="126"/>
      <c r="H56" s="126"/>
      <c r="I56" s="126"/>
    </row>
    <row r="57" spans="1:16">
      <c r="A57" s="129" t="s">
        <v>276</v>
      </c>
      <c r="B57" s="126"/>
      <c r="C57" s="126"/>
      <c r="D57" s="126"/>
      <c r="E57" s="126"/>
      <c r="F57" s="126"/>
      <c r="G57" s="126"/>
      <c r="H57" s="126"/>
      <c r="I57" s="126"/>
    </row>
    <row r="58" spans="1:16">
      <c r="A58" s="126"/>
      <c r="B58" s="126"/>
      <c r="C58" s="126"/>
      <c r="D58" s="126"/>
      <c r="E58" s="126"/>
      <c r="F58" s="126"/>
      <c r="G58" s="126"/>
      <c r="H58" s="126"/>
      <c r="I58" s="126"/>
    </row>
    <row r="59" spans="1:16">
      <c r="A59" s="126"/>
      <c r="B59" s="126"/>
      <c r="C59" s="126"/>
      <c r="D59" s="126"/>
      <c r="E59" s="126"/>
      <c r="F59" s="126"/>
      <c r="G59" s="126"/>
      <c r="H59" s="126"/>
      <c r="I59" s="126"/>
    </row>
    <row r="60" spans="1:16">
      <c r="A60" s="129" t="s">
        <v>156</v>
      </c>
      <c r="B60" s="126"/>
      <c r="C60" s="126"/>
      <c r="D60" s="126"/>
      <c r="E60" s="126"/>
      <c r="F60" s="126"/>
      <c r="G60" s="126"/>
      <c r="H60" s="126"/>
      <c r="I60" s="126"/>
    </row>
    <row r="61" spans="1:16">
      <c r="A61" s="126"/>
      <c r="B61" s="126"/>
      <c r="C61" s="126"/>
      <c r="D61" s="126"/>
      <c r="E61" s="126"/>
      <c r="F61" s="126"/>
      <c r="G61" s="126"/>
      <c r="H61" s="126"/>
      <c r="I61" s="126"/>
    </row>
    <row r="62" spans="1:16">
      <c r="A62" s="298" t="s">
        <v>23</v>
      </c>
      <c r="B62" s="298"/>
      <c r="C62" s="298"/>
      <c r="D62" s="298"/>
      <c r="E62" s="298"/>
      <c r="F62" s="298"/>
      <c r="G62" s="298"/>
      <c r="H62" s="298"/>
      <c r="I62" s="298"/>
      <c r="J62" s="298"/>
      <c r="K62" s="298"/>
      <c r="L62" s="298"/>
      <c r="M62" s="298"/>
      <c r="N62" s="298"/>
      <c r="O62" s="298"/>
      <c r="P62" s="298"/>
    </row>
    <row r="63" spans="1:16"/>
  </sheetData>
  <conditionalFormatting sqref="F2">
    <cfRule type="cellIs" dxfId="5" priority="1" stopIfTrue="1" operator="notEqual">
      <formula>0</formula>
    </cfRule>
    <cfRule type="cellIs" dxfId="4" priority="2" stopIfTrue="1" operator="equal">
      <formul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785D62-C764-4F34-AC78-6F456DEFD182}"/>
</file>

<file path=customXml/itemProps2.xml><?xml version="1.0" encoding="utf-8"?>
<ds:datastoreItem xmlns:ds="http://schemas.openxmlformats.org/officeDocument/2006/customXml" ds:itemID="{8344841B-D39C-4B2C-93D2-5B5388241532}"/>
</file>

<file path=customXml/itemProps3.xml><?xml version="1.0" encoding="utf-8"?>
<ds:datastoreItem xmlns:ds="http://schemas.openxmlformats.org/officeDocument/2006/customXml" ds:itemID="{EF223C00-6A98-45F7-A6E1-5AA279BABA06}"/>
</file>

<file path=docProps/app.xml><?xml version="1.0" encoding="utf-8"?>
<Properties xmlns="http://schemas.openxmlformats.org/officeDocument/2006/extended-properties" xmlns:vt="http://schemas.openxmlformats.org/officeDocument/2006/docPropsVTypes">
  <Application>Microsoft Excel Online</Application>
  <Manager/>
  <Company>Water Services Regulation Authority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model and FAST template</dc:title>
  <dc:subject/>
  <dc:creator>Lizzie McGrail</dc:creator>
  <cp:keywords/>
  <dc:description/>
  <cp:lastModifiedBy>AnaMaria MorenoRuiz</cp:lastModifiedBy>
  <cp:revision/>
  <dcterms:created xsi:type="dcterms:W3CDTF">2015-02-10T14:45:54Z</dcterms:created>
  <dcterms:modified xsi:type="dcterms:W3CDTF">2025-11-19T09:05:04Z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y fmtid="{D5CDD505-2E9C-101B-9397-08002B2CF9AE}" pid="8" name="Order">
    <vt:r8>8700</vt:r8>
  </property>
  <property fmtid="{D5CDD505-2E9C-101B-9397-08002B2CF9AE}" pid="9" name="Area">
    <vt:lpwstr>2;#All Ofwat|a2f0c570-ff2d-47bb-b6f0-977a73bf09bf</vt:lpwstr>
  </property>
  <property fmtid="{D5CDD505-2E9C-101B-9397-08002B2CF9AE}" pid="10" name="DocumentType">
    <vt:lpwstr>4;#Form|0296d661-b298-4bb3-82b3-ac8e6c6047c5</vt:lpwstr>
  </property>
  <property fmtid="{D5CDD505-2E9C-101B-9397-08002B2CF9AE}" pid="11" name="PageName">
    <vt:lpwstr/>
  </property>
  <property fmtid="{D5CDD505-2E9C-101B-9397-08002B2CF9AE}" pid="12" name="OfwatPolicyType">
    <vt:lpwstr>2;#Form|370855c6-d98d-422f-af45-033b01692a3f</vt:lpwstr>
  </property>
  <property fmtid="{D5CDD505-2E9C-101B-9397-08002B2CF9AE}" pid="13" name="OfwatPolicyTopic">
    <vt:lpwstr/>
  </property>
  <property fmtid="{D5CDD505-2E9C-101B-9397-08002B2CF9AE}" pid="14" name="OfwatPolicyCategory">
    <vt:lpwstr>3;#All Ofwat|818d8686-f149-4d61-afd2-beebc820126a</vt:lpwstr>
  </property>
  <property fmtid="{D5CDD505-2E9C-101B-9397-08002B2CF9AE}" pid="15" name="xd_Signature">
    <vt:bool>false</vt:bool>
  </property>
  <property fmtid="{D5CDD505-2E9C-101B-9397-08002B2CF9AE}" pid="16" name="e3282ffb8aa84113a2fc01ee206d1f3f">
    <vt:lpwstr>Form|370855c6-d98d-422f-af45-033b01692a3f</vt:lpwstr>
  </property>
  <property fmtid="{D5CDD505-2E9C-101B-9397-08002B2CF9AE}" pid="17" name="a3e3f1078fb942d09b9b3b0aad8c1e11">
    <vt:lpwstr>All Ofwat|818d8686-f149-4d61-afd2-beebc820126a</vt:lpwstr>
  </property>
  <property fmtid="{D5CDD505-2E9C-101B-9397-08002B2CF9AE}" pid="18" name="xd_ProgID">
    <vt:lpwstr/>
  </property>
  <property fmtid="{D5CDD505-2E9C-101B-9397-08002B2CF9AE}" pid="19" name="_ExtendedDescription">
    <vt:lpwstr/>
  </property>
  <property fmtid="{D5CDD505-2E9C-101B-9397-08002B2CF9AE}" pid="20" name="TriggerFlowInfo">
    <vt:lpwstr/>
  </property>
  <property fmtid="{D5CDD505-2E9C-101B-9397-08002B2CF9AE}" pid="21" name="TemplateUrl">
    <vt:lpwstr/>
  </property>
  <property fmtid="{D5CDD505-2E9C-101B-9397-08002B2CF9AE}" pid="22" name="ComplianceAssetId">
    <vt:lpwstr/>
  </property>
</Properties>
</file>