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filterPrivacy="1" codeName="ThisWorkbook"/>
  <xr:revisionPtr revIDLastSave="675" documentId="13_ncr:1_{8B2D4658-9BA0-4243-8DCF-5C3F72B45B04}" xr6:coauthVersionLast="47" xr6:coauthVersionMax="47" xr10:uidLastSave="{9930A725-5035-4F61-B69A-B50847E05FD6}"/>
  <bookViews>
    <workbookView xWindow="43080" yWindow="-120" windowWidth="29040" windowHeight="15720" tabRatio="601" firstSheet="3" activeTab="3" xr2:uid="{00000000-000D-0000-FFFF-FFFF00000000}"/>
  </bookViews>
  <sheets>
    <sheet name="Cover" sheetId="49" r:id="rId1"/>
    <sheet name="Conceptual model" sheetId="51" r:id="rId2"/>
    <sheet name="Inputs" sheetId="40" r:id="rId3"/>
    <sheet name="Forecasts" sheetId="7" r:id="rId4"/>
    <sheet name="Interface" sheetId="22" r:id="rId5"/>
  </sheets>
  <definedNames>
    <definedName name="\\k" localSheetId="0">#REF!</definedName>
    <definedName name="\\k">#REF!</definedName>
    <definedName name="\0" localSheetId="0">#REF!</definedName>
    <definedName name="\0">#REF!</definedName>
    <definedName name="\A" localSheetId="0">#REF!</definedName>
    <definedName name="\A">#REF!</definedName>
    <definedName name="\AA" localSheetId="0">#REF!</definedName>
    <definedName name="\AA">#REF!</definedName>
    <definedName name="\AB" localSheetId="0">#REF!</definedName>
    <definedName name="\AB">#REF!</definedName>
    <definedName name="\AD" localSheetId="0">#REF!</definedName>
    <definedName name="\AD">#REF!</definedName>
    <definedName name="\AE" localSheetId="0">#REF!</definedName>
    <definedName name="\AE">#REF!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O" localSheetId="0">#REF!</definedName>
    <definedName name="\O">#REF!</definedName>
    <definedName name="\P" localSheetId="0">#REF!</definedName>
    <definedName name="\P">#REF!</definedName>
    <definedName name="\PAGE" localSheetId="0">#REF!</definedName>
    <definedName name="\PAGE">#REF!</definedName>
    <definedName name="\PR" localSheetId="0">#REF!</definedName>
    <definedName name="\PR">#REF!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XA" localSheetId="0">#REF!</definedName>
    <definedName name="\XA">#REF!</definedName>
    <definedName name="\XX" localSheetId="0">#REF!</definedName>
    <definedName name="\XX">#REF!</definedName>
    <definedName name="\XXX" localSheetId="0">#REF!</definedName>
    <definedName name="\XXX">#REF!</definedName>
    <definedName name="\XXXX" localSheetId="0">#REF!</definedName>
    <definedName name="\XXXX">#REF!</definedName>
    <definedName name="\Y" localSheetId="0">#REF!</definedName>
    <definedName name="\Y">#REF!</definedName>
    <definedName name="\YY" localSheetId="0">#REF!</definedName>
    <definedName name="\YY">#REF!</definedName>
    <definedName name="\YYY" localSheetId="0">#REF!</definedName>
    <definedName name="\YYY">#REF!</definedName>
    <definedName name="\Z" localSheetId="0">#REF!</definedName>
    <definedName name="\Z">#REF!</definedName>
    <definedName name="\ZZ" localSheetId="0">#REF!</definedName>
    <definedName name="\ZZ">#REF!</definedName>
    <definedName name="_____C" localSheetId="0">#REF!</definedName>
    <definedName name="_____C">#REF!</definedName>
    <definedName name="_____R" localSheetId="0">#REF!</definedName>
    <definedName name="_____R">#REF!</definedName>
    <definedName name="____C" localSheetId="0">#REF!</definedName>
    <definedName name="____C">#REF!</definedName>
    <definedName name="____net1" localSheetId="1" hidden="1">{"NET",#N/A,FALSE,"401C11"}</definedName>
    <definedName name="____net1" localSheetId="0" hidden="1">{"NET",#N/A,FALSE,"401C11"}</definedName>
    <definedName name="____net1" hidden="1">{"NET",#N/A,FALSE,"401C11"}</definedName>
    <definedName name="____R" localSheetId="0">#REF!</definedName>
    <definedName name="____R">#REF!</definedName>
    <definedName name="___C" localSheetId="0">#REF!</definedName>
    <definedName name="___C">#REF!</definedName>
    <definedName name="___INDEX_SHEET___ASAP_Utilities" localSheetId="0">#REF!</definedName>
    <definedName name="___INDEX_SHEET___ASAP_Utilities">#REF!</definedName>
    <definedName name="___R" localSheetId="0">#REF!</definedName>
    <definedName name="___R">#REF!</definedName>
    <definedName name="__123Graph_A" localSheetId="1" hidden="1">#REF!</definedName>
    <definedName name="__123Graph_A" localSheetId="0" hidden="1">#REF!</definedName>
    <definedName name="__123Graph_A" hidden="1">#REF!</definedName>
    <definedName name="__123Graph_AHSIZE" localSheetId="0" hidden="1">#REF!</definedName>
    <definedName name="__123Graph_AHSIZE" hidden="1">#REF!</definedName>
    <definedName name="__123Graph_B" localSheetId="1" hidden="1">#REF!</definedName>
    <definedName name="__123Graph_B" localSheetId="0" hidden="1">#REF!</definedName>
    <definedName name="__123Graph_B" hidden="1">#REF!</definedName>
    <definedName name="__123Graph_BHSIZE" localSheetId="0" hidden="1">#REF!</definedName>
    <definedName name="__123Graph_BHSIZE" hidden="1">#REF!</definedName>
    <definedName name="__123Graph_C" localSheetId="1" hidden="1">#REF!</definedName>
    <definedName name="__123Graph_C" localSheetId="0" hidden="1">#REF!</definedName>
    <definedName name="__123Graph_C" hidden="1">#REF!</definedName>
    <definedName name="__123Graph_CHSIZE" localSheetId="0" hidden="1">#REF!</definedName>
    <definedName name="__123Graph_CHSIZE" hidden="1">#REF!</definedName>
    <definedName name="__123Graph_X" localSheetId="1" hidden="1">#REF!</definedName>
    <definedName name="__123Graph_X" localSheetId="0" hidden="1">#REF!</definedName>
    <definedName name="__123Graph_X" hidden="1">#REF!</definedName>
    <definedName name="__123Graph_XHSIZE" localSheetId="0" hidden="1">#REF!</definedName>
    <definedName name="__123Graph_XHSIZE" hidden="1">#REF!</definedName>
    <definedName name="__C" localSheetId="0">#REF!</definedName>
    <definedName name="__C">#REF!</definedName>
    <definedName name="__net1" localSheetId="1" hidden="1">{"NET",#N/A,FALSE,"401C11"}</definedName>
    <definedName name="__net1" localSheetId="0" hidden="1">{"NET",#N/A,FALSE,"401C11"}</definedName>
    <definedName name="__net1" hidden="1">{"NET",#N/A,FALSE,"401C11"}</definedName>
    <definedName name="__R" localSheetId="0">#REF!</definedName>
    <definedName name="__R">#REF!</definedName>
    <definedName name="_1___Data_table_for_graph___Leakage___AR4__AR3__AR2__AR1_and_Ofwat_leakage_targets" localSheetId="1">#REF!</definedName>
    <definedName name="_1___Data_table_for_graph___Leakage___AR4__AR3__AR2__AR1_and_Ofwat_leakage_targets" localSheetId="0">#REF!</definedName>
    <definedName name="_1___Data_table_for_graph___Leakage___AR4__AR3__AR2__AR1_and_Ofwat_leakage_targets">#REF!</definedName>
    <definedName name="_1__Data_table_for_graph___meter_penetration___AR4__AR3__AR2__and_AR1" localSheetId="1">#REF!</definedName>
    <definedName name="_1__Data_table_for_graph___meter_penetration___AR4__AR3__AR2__and_AR1" localSheetId="0">#REF!</definedName>
    <definedName name="_1__Data_table_for_graph___meter_penetration___AR4__AR3__AR2__and_AR1">#REF!</definedName>
    <definedName name="_1__Graph___meter_penetration___AR4__AR3__AR2__and_AR1" localSheetId="1">#REF!</definedName>
    <definedName name="_1__Graph___meter_penetration___AR4__AR3__AR2__and_AR1" localSheetId="0">#REF!</definedName>
    <definedName name="_1__Graph___meter_penetration___AR4__AR3__AR2__and_AR1">#REF!</definedName>
    <definedName name="_1_0__123Grap" localSheetId="1" hidden="1">#REF!</definedName>
    <definedName name="_1_0__123Grap" localSheetId="0" hidden="1">#REF!</definedName>
    <definedName name="_1_0__123Grap" hidden="1">#REF!</definedName>
    <definedName name="_1_123Grap" localSheetId="1" hidden="1">#REF!</definedName>
    <definedName name="_1_123Grap" localSheetId="0" hidden="1">#REF!</definedName>
    <definedName name="_1_123Grap" hidden="1">#REF!</definedName>
    <definedName name="_1_8_4_Step2" localSheetId="0">#REF!</definedName>
    <definedName name="_1_8_4_Step2">#REF!</definedName>
    <definedName name="_123Graph_F" localSheetId="1" hidden="1">#REF!</definedName>
    <definedName name="_123Graph_F" localSheetId="0" hidden="1">#REF!</definedName>
    <definedName name="_123Graph_F" hidden="1">#REF!</definedName>
    <definedName name="_1st_model_column_flag">#REF!</definedName>
    <definedName name="_2__Graph___Leakage_AR4__AR3__AR2__AR1_and_Ofwat_leakage_targets" localSheetId="1">#REF!</definedName>
    <definedName name="_2__Graph___Leakage_AR4__AR3__AR2__AR1_and_Ofwat_leakage_targets" localSheetId="0">#REF!</definedName>
    <definedName name="_2__Graph___Leakage_AR4__AR3__AR2__AR1_and_Ofwat_leakage_targets">#REF!</definedName>
    <definedName name="_2__Graph___meter_penetration___AR4__AR3__AR2__and_AR1" localSheetId="1">#REF!</definedName>
    <definedName name="_2__Graph___meter_penetration___AR4__AR3__AR2__and_AR1" localSheetId="0">#REF!</definedName>
    <definedName name="_2__Graph___meter_penetration___AR4__AR3__AR2__and_AR1">#REF!</definedName>
    <definedName name="_2_0__123Grap" localSheetId="1" hidden="1">#REF!</definedName>
    <definedName name="_2_0__123Grap" localSheetId="0" hidden="1">#REF!</definedName>
    <definedName name="_2_0__123Grap" hidden="1">#REF!</definedName>
    <definedName name="_2_123Grap" localSheetId="1" hidden="1">#REF!</definedName>
    <definedName name="_2_123Grap" localSheetId="0" hidden="1">#REF!</definedName>
    <definedName name="_2_123Grap" hidden="1">#REF!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3__Table_of_Leakage__Ml_d__percent_change_since_AR3__AR2__AR1" localSheetId="1">#REF!</definedName>
    <definedName name="_3__Table_of_Leakage__Ml_d__percent_change_since_AR3__AR2__AR1" localSheetId="0">#REF!</definedName>
    <definedName name="_3__Table_of_Leakage__Ml_d__percent_change_since_AR3__AR2__AR1">#REF!</definedName>
    <definedName name="_3__Table_of_meter_penetration_percent_change_since_AR3__AR2_and_AR1" localSheetId="1">#REF!</definedName>
    <definedName name="_3__Table_of_meter_penetration_percent_change_since_AR3__AR2_and_AR1" localSheetId="0">#REF!</definedName>
    <definedName name="_3__Table_of_meter_penetration_percent_change_since_AR3__AR2_and_AR1">#REF!</definedName>
    <definedName name="_3_0_S" localSheetId="1" hidden="1">#REF!</definedName>
    <definedName name="_3_0_S" localSheetId="0" hidden="1">#REF!</definedName>
    <definedName name="_3_0_S" hidden="1">#REF!</definedName>
    <definedName name="_3_123Grap" localSheetId="1" hidden="1">#REF!</definedName>
    <definedName name="_3_123Grap" localSheetId="0" hidden="1">#REF!</definedName>
    <definedName name="_3_123Grap" hidden="1">#REF!</definedName>
    <definedName name="_3_8_4_Step2" localSheetId="0">#REF!</definedName>
    <definedName name="_3_8_4_Step2">#REF!</definedName>
    <definedName name="_34_123Grap" localSheetId="1" hidden="1">#REF!</definedName>
    <definedName name="_34_123Grap" localSheetId="0" hidden="1">#REF!</definedName>
    <definedName name="_34_123Grap" hidden="1">#REF!</definedName>
    <definedName name="_42S" localSheetId="1" hidden="1">#REF!</definedName>
    <definedName name="_42S" localSheetId="0" hidden="1">#REF!</definedName>
    <definedName name="_42S" hidden="1">#REF!</definedName>
    <definedName name="_4S" localSheetId="1" hidden="1">#REF!</definedName>
    <definedName name="_4S" localSheetId="0" hidden="1">#REF!</definedName>
    <definedName name="_4S" hidden="1">#REF!</definedName>
    <definedName name="_5_0__123Grap" localSheetId="1" hidden="1">#REF!</definedName>
    <definedName name="_5_0__123Grap" localSheetId="0" hidden="1">#REF!</definedName>
    <definedName name="_5_0__123Grap" hidden="1">#REF!</definedName>
    <definedName name="_6_0_S" localSheetId="1" hidden="1">#REF!</definedName>
    <definedName name="_6_0_S" localSheetId="0" hidden="1">#REF!</definedName>
    <definedName name="_6_0_S" hidden="1">#REF!</definedName>
    <definedName name="_6_123Grap" localSheetId="1" hidden="1">#REF!</definedName>
    <definedName name="_6_123Grap" localSheetId="0" hidden="1">#REF!</definedName>
    <definedName name="_6_123Grap" hidden="1">#REF!</definedName>
    <definedName name="_8_123Grap" localSheetId="1" hidden="1">#REF!</definedName>
    <definedName name="_8_123Grap" localSheetId="0" hidden="1">#REF!</definedName>
    <definedName name="_8_123Grap" hidden="1">#REF!</definedName>
    <definedName name="_8S" localSheetId="1" hidden="1">#REF!</definedName>
    <definedName name="_8S" localSheetId="0" hidden="1">#REF!</definedName>
    <definedName name="_8S" hidden="1">#REF!</definedName>
    <definedName name="_Amp1" localSheetId="0">#REF!</definedName>
    <definedName name="_Amp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Yr3" localSheetId="0">#REF!</definedName>
    <definedName name="_BYr3">#REF!</definedName>
    <definedName name="_C" localSheetId="0">#REF!</definedName>
    <definedName name="_C">#REF!</definedName>
    <definedName name="_Dec02" localSheetId="0">#REF!</definedName>
    <definedName name="_Dec02">#REF!</definedName>
    <definedName name="_Dist_Values" localSheetId="1" hidden="1">#REF!</definedName>
    <definedName name="_Dist_Values" localSheetId="0" hidden="1">#REF!</definedName>
    <definedName name="_Dist_Values" hidden="1">#REF!</definedName>
    <definedName name="_Feb03" localSheetId="0">#REF!</definedName>
    <definedName name="_Feb03">#REF!</definedName>
    <definedName name="_Fill" localSheetId="1" hidden="1">#REF!</definedName>
    <definedName name="_Fill" localSheetId="0" hidden="1">#REF!</definedName>
    <definedName name="_Fill" hidden="1">#REF!</definedName>
    <definedName name="_xlnm._FilterDatabase" localSheetId="0" hidden="1">#REF!</definedName>
    <definedName name="_xlnm._FilterDatabase" localSheetId="4" hidden="1">Interface!$A$2:$J$2</definedName>
    <definedName name="_xlnm._FilterDatabase" hidden="1">#REF!</definedName>
    <definedName name="_Jan03" localSheetId="0">#REF!</definedName>
    <definedName name="_Jan03">#REF!</definedName>
    <definedName name="_Key1" localSheetId="1" hidden="1">#REF!</definedName>
    <definedName name="_Key1" localSheetId="0" hidden="1">#REF!</definedName>
    <definedName name="_Key1" hidden="1">#REF!</definedName>
    <definedName name="_Key2" localSheetId="1" hidden="1">#REF!</definedName>
    <definedName name="_Key2" localSheetId="0" hidden="1">#REF!</definedName>
    <definedName name="_Key2" hidden="1">#REF!</definedName>
    <definedName name="_mQg3710" localSheetId="0">OFFSET(#REF!,0,#REF!,1,#REF!)</definedName>
    <definedName name="_mQg3710">OFFSET(#REF!,0,#REF!,1,#REF!)</definedName>
    <definedName name="_mQg3810" localSheetId="0">OFFSET(#REF!,0,#REF!,1,#REF!)</definedName>
    <definedName name="_mQg3810">OFFSET(#REF!,0,#REF!,1,#REF!)</definedName>
    <definedName name="_mQg57" localSheetId="0">OFFSET(#REF!,0,#REF!,1,#REF!)</definedName>
    <definedName name="_mQg57">OFFSET(#REF!,0,#REF!,1,#REF!)</definedName>
    <definedName name="_net1" localSheetId="1" hidden="1">{"NET",#N/A,FALSE,"401C11"}</definedName>
    <definedName name="_net1" localSheetId="0" hidden="1">{"NET",#N/A,FALSE,"401C11"}</definedName>
    <definedName name="_net1" hidden="1">{"NET",#N/A,FALSE,"401C11"}</definedName>
    <definedName name="_Order1" localSheetId="1" hidden="1">255</definedName>
    <definedName name="_Order1" localSheetId="0" hidden="1">255</definedName>
    <definedName name="_Order1" hidden="1">0</definedName>
    <definedName name="_Order2" hidden="1">255</definedName>
    <definedName name="_R" localSheetId="0">#REF!</definedName>
    <definedName name="_R">#REF!</definedName>
    <definedName name="_Sort" localSheetId="1" hidden="1">#REF!</definedName>
    <definedName name="_Sort" localSheetId="0" hidden="1">#REF!</definedName>
    <definedName name="_Sort" hidden="1">#REF!</definedName>
    <definedName name="_SYr3" localSheetId="0">#REF!</definedName>
    <definedName name="_SYr3">#REF!</definedName>
    <definedName name="_UYr3" localSheetId="0">#REF!</definedName>
    <definedName name="_UYr3">#REF!</definedName>
    <definedName name="a" localSheetId="1" hidden="1">{"CHARGE",#N/A,FALSE,"401C11"}</definedName>
    <definedName name="a" localSheetId="0" hidden="1">{"CHARGE",#N/A,FALSE,"401C11"}</definedName>
    <definedName name="a" hidden="1">{"CHARGE",#N/A,FALSE,"401C11"}</definedName>
    <definedName name="A_A_H">#REF!</definedName>
    <definedName name="A_A_L" localSheetId="0">#REF!</definedName>
    <definedName name="A_A_L">#REF!</definedName>
    <definedName name="A_A_M" localSheetId="0">#REF!</definedName>
    <definedName name="A_A_M">#REF!</definedName>
    <definedName name="A_AL_W" localSheetId="0">#REF!</definedName>
    <definedName name="A_AL_W">#REF!</definedName>
    <definedName name="A_AW_H" localSheetId="0">#REF!</definedName>
    <definedName name="A_AW_H">#REF!</definedName>
    <definedName name="A_AW_L" localSheetId="0">#REF!</definedName>
    <definedName name="A_AW_L">#REF!</definedName>
    <definedName name="A_AW_M" localSheetId="0">#REF!</definedName>
    <definedName name="A_AW_M">#REF!</definedName>
    <definedName name="A_E" localSheetId="0">#REF!</definedName>
    <definedName name="A_E">#REF!</definedName>
    <definedName name="A_G" localSheetId="0">#REF!</definedName>
    <definedName name="A_G">#REF!</definedName>
    <definedName name="A_H" localSheetId="0">#REF!</definedName>
    <definedName name="A_H">#REF!</definedName>
    <definedName name="A_H_No" localSheetId="0">#REF!</definedName>
    <definedName name="A_H_No">#REF!</definedName>
    <definedName name="A_L" localSheetId="0">#REF!</definedName>
    <definedName name="A_L">#REF!</definedName>
    <definedName name="A_L_No" localSheetId="0">#REF!</definedName>
    <definedName name="A_L_No">#REF!</definedName>
    <definedName name="A_M" localSheetId="0">#REF!</definedName>
    <definedName name="A_M">#REF!</definedName>
    <definedName name="A_M_No" localSheetId="0">#REF!</definedName>
    <definedName name="A_M_No">#REF!</definedName>
    <definedName name="A_N_No" localSheetId="0">#REF!</definedName>
    <definedName name="A_N_No">#REF!</definedName>
    <definedName name="A_W" localSheetId="0">#REF!</definedName>
    <definedName name="A_W">#REF!</definedName>
    <definedName name="aa" localSheetId="1" hidden="1">{"CHARGE",#N/A,FALSE,"401C11"}</definedName>
    <definedName name="aa" localSheetId="0" hidden="1">{"CHARGE",#N/A,FALSE,"401C11"}</definedName>
    <definedName name="aa" hidden="1">{"CHARGE",#N/A,FALSE,"401C11"}</definedName>
    <definedName name="aaa" localSheetId="1" hidden="1">{"CHARGE",#N/A,FALSE,"401C11"}</definedName>
    <definedName name="aaa" localSheetId="0" hidden="1">{"CHARGE",#N/A,FALSE,"401C11"}</definedName>
    <definedName name="aaa" hidden="1">{"CHARGE",#N/A,FALSE,"401C11"}</definedName>
    <definedName name="aaaa" localSheetId="1" hidden="1">{"CHARGE",#N/A,FALSE,"401C11"}</definedName>
    <definedName name="aaaa" localSheetId="0" hidden="1">{"CHARGE",#N/A,FALSE,"401C11"}</definedName>
    <definedName name="aaaa" hidden="1">{"CHARGE",#N/A,FALSE,"401C11"}</definedName>
    <definedName name="abc" localSheetId="1" hidden="1">{"NET",#N/A,FALSE,"401C11"}</definedName>
    <definedName name="abc" localSheetId="0" hidden="1">{"NET",#N/A,FALSE,"401C11"}</definedName>
    <definedName name="abc" hidden="1">{"NET",#N/A,FALSE,"401C11"}</definedName>
    <definedName name="AccessDatabase" hidden="1">"C:\Budgets\2003\NM and VS BP forecast 2003 NM37 VS197 311002 v1.mdb"</definedName>
    <definedName name="Active_____of_dividends_issued_as_scrip_shares" localSheetId="1">#REF!</definedName>
    <definedName name="Active_____of_dividends_issued_as_scrip_shares">#REF!</definedName>
    <definedName name="Active_____of_ILD" localSheetId="1">#REF!</definedName>
    <definedName name="Active_____of_ILD">#REF!</definedName>
    <definedName name="Active_____of_ordinary_dividends_paid_as_interim_dividend" localSheetId="1">#REF!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s2005" localSheetId="0">#REF!</definedName>
    <definedName name="Acts2005">#REF!</definedName>
    <definedName name="Actual_opening_Fixed_rate_debt___wholesale___nominal">#REF!</definedName>
    <definedName name="Actual_opening_index_linked_debt___wholesale___nominal">#REF!</definedName>
    <definedName name="Actuals" localSheetId="0">#REF!</definedName>
    <definedName name="Actuals">#REF!</definedName>
    <definedName name="Actuals_Old" localSheetId="1">#REF!</definedName>
    <definedName name="Actuals_Old" localSheetId="0">#REF!</definedName>
    <definedName name="Actuals_Old">#REF!</definedName>
    <definedName name="Actuals9293Prices" localSheetId="0">#REF!</definedName>
    <definedName name="Actuals9293Prices">#REF!</definedName>
    <definedName name="Actuals9798" localSheetId="0">#REF!</definedName>
    <definedName name="Actuals9798">#REF!</definedName>
    <definedName name="ActualTax" localSheetId="0">#REF!</definedName>
    <definedName name="ActualTax">#REF!</definedName>
    <definedName name="AD" localSheetId="0">#REF!</definedName>
    <definedName name="AD">#REF!</definedName>
    <definedName name="adbr" localSheetId="1" hidden="1">{"CHARGE",#N/A,FALSE,"401C11"}</definedName>
    <definedName name="adbr" localSheetId="0" hidden="1">{"CHARGE",#N/A,FALSE,"401C11"}</definedName>
    <definedName name="adbr" hidden="1">{"CHARGE",#N/A,FALSE,"401C11"}</definedName>
    <definedName name="Additional_control_1___Allowed_Revenues___real">#REF!</definedName>
    <definedName name="Additional_control_1___K___periodic" localSheetId="1">#REF!</definedName>
    <definedName name="Additional_control_1___K___periodic">#REF!</definedName>
    <definedName name="Additional_control_1_allowed_revenue_build_up___check" localSheetId="1">#REF!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 localSheetId="1">#REF!</definedName>
    <definedName name="AddRWD" localSheetId="0">#REF!</definedName>
    <definedName name="AddRWD">#REF!</definedName>
    <definedName name="AddRWD2" localSheetId="1">#REF!</definedName>
    <definedName name="AddRWD2" localSheetId="0">#REF!</definedName>
    <definedName name="AddRWD2">#REF!</definedName>
    <definedName name="AddRWDI" localSheetId="1">#REF!</definedName>
    <definedName name="AddRWDI" localSheetId="0">#REF!</definedName>
    <definedName name="AddRWDI">#REF!</definedName>
    <definedName name="AddSC" localSheetId="1">#REF!</definedName>
    <definedName name="AddSC" localSheetId="0">#REF!</definedName>
    <definedName name="AddSC">#REF!</definedName>
    <definedName name="AddSC2" localSheetId="1">#REF!</definedName>
    <definedName name="AddSC2" localSheetId="0">#REF!</definedName>
    <definedName name="AddSC2">#REF!</definedName>
    <definedName name="AddSCI" localSheetId="1">#REF!</definedName>
    <definedName name="AddSCI" localSheetId="0">#REF!</definedName>
    <definedName name="AddSCI">#REF!</definedName>
    <definedName name="AddSLD" localSheetId="1">#REF!</definedName>
    <definedName name="AddSLD" localSheetId="0">#REF!</definedName>
    <definedName name="AddSLD">#REF!</definedName>
    <definedName name="AddSLD2" localSheetId="1">#REF!</definedName>
    <definedName name="AddSLD2" localSheetId="0">#REF!</definedName>
    <definedName name="AddSLD2">#REF!</definedName>
    <definedName name="AddSLDI" localSheetId="1">#REF!</definedName>
    <definedName name="AddSLDI" localSheetId="0">#REF!</definedName>
    <definedName name="AddSLDI">#REF!</definedName>
    <definedName name="AddSLT" localSheetId="1">#REF!</definedName>
    <definedName name="AddSLT" localSheetId="0">#REF!</definedName>
    <definedName name="AddSLT">#REF!</definedName>
    <definedName name="AddSLT2" localSheetId="1">#REF!</definedName>
    <definedName name="AddSLT2" localSheetId="0">#REF!</definedName>
    <definedName name="AddSLT2">#REF!</definedName>
    <definedName name="AddSLTI" localSheetId="1">#REF!</definedName>
    <definedName name="AddSLTI" localSheetId="0">#REF!</definedName>
    <definedName name="AddSLTI">#REF!</definedName>
    <definedName name="AddST" localSheetId="1">#REF!</definedName>
    <definedName name="AddST" localSheetId="0">#REF!</definedName>
    <definedName name="AddST">#REF!</definedName>
    <definedName name="AddST2" localSheetId="1">#REF!</definedName>
    <definedName name="AddST2" localSheetId="0">#REF!</definedName>
    <definedName name="AddST2">#REF!</definedName>
    <definedName name="AddSTI" localSheetId="1">#REF!</definedName>
    <definedName name="AddSTI" localSheetId="0">#REF!</definedName>
    <definedName name="AddSTI">#REF!</definedName>
    <definedName name="AddTWD" localSheetId="1">#REF!</definedName>
    <definedName name="AddTWD" localSheetId="0">#REF!</definedName>
    <definedName name="AddTWD">#REF!</definedName>
    <definedName name="AddTWI" localSheetId="1">#REF!</definedName>
    <definedName name="AddTWI" localSheetId="0">#REF!</definedName>
    <definedName name="AddTWI">#REF!</definedName>
    <definedName name="AddWR" localSheetId="1">#REF!</definedName>
    <definedName name="AddWR" localSheetId="0">#REF!</definedName>
    <definedName name="AddWR">#REF!</definedName>
    <definedName name="AddWR2" localSheetId="1">#REF!</definedName>
    <definedName name="AddWR2" localSheetId="0">#REF!</definedName>
    <definedName name="AddWR2">#REF!</definedName>
    <definedName name="AddWRI" localSheetId="1">#REF!</definedName>
    <definedName name="AddWRI" localSheetId="0">#REF!</definedName>
    <definedName name="AddWRI">#REF!</definedName>
    <definedName name="AddWT" localSheetId="1">#REF!</definedName>
    <definedName name="AddWT" localSheetId="0">#REF!</definedName>
    <definedName name="AddWT">#REF!</definedName>
    <definedName name="AddWT2" localSheetId="1">#REF!</definedName>
    <definedName name="AddWT2" localSheetId="0">#REF!</definedName>
    <definedName name="AddWT2">#REF!</definedName>
    <definedName name="AddWTD2" localSheetId="1">#REF!</definedName>
    <definedName name="AddWTD2" localSheetId="0">#REF!</definedName>
    <definedName name="AddWTD2">#REF!</definedName>
    <definedName name="AddWTI" localSheetId="1">#REF!</definedName>
    <definedName name="AddWTI" localSheetId="0">#REF!</definedName>
    <definedName name="AddWTI">#REF!</definedName>
    <definedName name="Adjusted_cash_interest_cover_ratio____control__Alternative_.ADDN1" localSheetId="1">#REF!</definedName>
    <definedName name="Adjusted_cash_interest_cover_ratio____control__Alternative_.ADDN1">#REF!</definedName>
    <definedName name="Adjusted_cash_interest_cover_ratio____control__Alternative_.ADDN2" localSheetId="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E" localSheetId="0">#REF!</definedName>
    <definedName name="AE">#REF!</definedName>
    <definedName name="AFWBPtrans" localSheetId="1">#REF!</definedName>
    <definedName name="AFWBPtrans" localSheetId="0">#REF!</definedName>
    <definedName name="AFWBPtrans">#REF!</definedName>
    <definedName name="AFWtransition" localSheetId="1">#REF!</definedName>
    <definedName name="AFWtransition" localSheetId="0">#REF!</definedName>
    <definedName name="AFWtransition">#REF!</definedName>
    <definedName name="Alerts_breached_any_period">#REF!</definedName>
    <definedName name="All_Raw_Data" localSheetId="0">OFFSET(#REF!,0,0,COUNTA(#REF!),COUNTA(#REF!))</definedName>
    <definedName name="All_Raw_Data">OFFSET(#REF!,0,0,COUNTA(#REF!),COUNTA(#REF!))</definedName>
    <definedName name="ALLCMS" localSheetId="0">#REF!</definedName>
    <definedName name="ALLCMS">#REF!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BPtrans" localSheetId="1">#REF!</definedName>
    <definedName name="ANHBPtrans" localSheetId="0">#REF!</definedName>
    <definedName name="ANHBPtrans">#REF!</definedName>
    <definedName name="ANHtransition" localSheetId="1">#REF!</definedName>
    <definedName name="ANHtransition" localSheetId="0">#REF!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2Manager" localSheetId="0">#REF!</definedName>
    <definedName name="AP2Manager">#REF!</definedName>
    <definedName name="APbyDEL" localSheetId="0">#REF!</definedName>
    <definedName name="APbyDEL">#REF!</definedName>
    <definedName name="App1bdata" localSheetId="1">#REF!</definedName>
    <definedName name="App1bdata" localSheetId="0">#REF!</definedName>
    <definedName name="App1bdata">#REF!</definedName>
    <definedName name="App1bIDnrs" localSheetId="1">#REF!</definedName>
    <definedName name="App1bIDnrs" localSheetId="0">#REF!</definedName>
    <definedName name="App1bIDnrs">#REF!</definedName>
    <definedName name="App1data" localSheetId="1">#REF!</definedName>
    <definedName name="App1data" localSheetId="0">#REF!</definedName>
    <definedName name="App1data">#REF!</definedName>
    <definedName name="App1IDnrs" localSheetId="1">#REF!</definedName>
    <definedName name="App1IDnrs" localSheetId="0">#REF!</definedName>
    <definedName name="App1IDnrs">#REF!</definedName>
    <definedName name="application" localSheetId="0">#REF!</definedName>
    <definedName name="application">#REF!</definedName>
    <definedName name="Appointee_balance_sheet_balances" localSheetId="1">#REF!</definedName>
    <definedName name="Appointee_balance_sheet_balances">#REF!</definedName>
    <definedName name="Appointee_balance_sheet_balances_overall" localSheetId="1">#REF!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portionments" localSheetId="0">#REF!</definedName>
    <definedName name="Apportionments">#REF!</definedName>
    <definedName name="APR19inrw" localSheetId="1">#REF!</definedName>
    <definedName name="APR19inrw" localSheetId="0">#REF!</definedName>
    <definedName name="APR19inrw">#REF!</definedName>
    <definedName name="APR19inrww" localSheetId="1">#REF!</definedName>
    <definedName name="APR19inrww" localSheetId="0">#REF!</definedName>
    <definedName name="APR19inrww">#REF!</definedName>
    <definedName name="APR19sgc" localSheetId="1">#REF!</definedName>
    <definedName name="APR19sgc" localSheetId="0">#REF!</definedName>
    <definedName name="APR19sgc">#REF!</definedName>
    <definedName name="APR19smi" localSheetId="1">#REF!</definedName>
    <definedName name="APR19smi" localSheetId="0">#REF!</definedName>
    <definedName name="APR19smi">#REF!</definedName>
    <definedName name="APR19smni" localSheetId="1">#REF!</definedName>
    <definedName name="APR19smni" localSheetId="0">#REF!</definedName>
    <definedName name="APR19smni">#REF!</definedName>
    <definedName name="APR19soi" localSheetId="1">#REF!</definedName>
    <definedName name="APR19soi" localSheetId="0">#REF!</definedName>
    <definedName name="APR19soi">#REF!</definedName>
    <definedName name="APR19soni" localSheetId="1">#REF!</definedName>
    <definedName name="APR19soni" localSheetId="0">#REF!</definedName>
    <definedName name="APR19soni">#REF!</definedName>
    <definedName name="APR19stps" localSheetId="1">#REF!</definedName>
    <definedName name="APR19stps" localSheetId="0">#REF!</definedName>
    <definedName name="APR19stps">#REF!</definedName>
    <definedName name="APR19wgc" localSheetId="1">#REF!</definedName>
    <definedName name="APR19wgc" localSheetId="0">#REF!</definedName>
    <definedName name="APR19wgc">#REF!</definedName>
    <definedName name="APR19wmi" localSheetId="1">#REF!</definedName>
    <definedName name="APR19wmi" localSheetId="0">#REF!</definedName>
    <definedName name="APR19wmi">#REF!</definedName>
    <definedName name="APR19wmni" localSheetId="1">#REF!</definedName>
    <definedName name="APR19wmni" localSheetId="0">#REF!</definedName>
    <definedName name="APR19wmni">#REF!</definedName>
    <definedName name="APR19woi" localSheetId="1">#REF!</definedName>
    <definedName name="APR19woi" localSheetId="0">#REF!</definedName>
    <definedName name="APR19woi">#REF!</definedName>
    <definedName name="APR19woni" localSheetId="1">#REF!</definedName>
    <definedName name="APR19woni" localSheetId="0">#REF!</definedName>
    <definedName name="APR19woni">#REF!</definedName>
    <definedName name="APR19wtps" localSheetId="1">#REF!</definedName>
    <definedName name="APR19wtps" localSheetId="0">#REF!</definedName>
    <definedName name="APR19wtps">#REF!</definedName>
    <definedName name="APRinrw" localSheetId="1">#REF!</definedName>
    <definedName name="APRinrw" localSheetId="0">#REF!</definedName>
    <definedName name="APRinrw">#REF!</definedName>
    <definedName name="APRinrww" localSheetId="1">#REF!</definedName>
    <definedName name="APRinrww" localSheetId="0">#REF!</definedName>
    <definedName name="APRinrww">#REF!</definedName>
    <definedName name="APRsgc" localSheetId="1">#REF!</definedName>
    <definedName name="APRsgc" localSheetId="0">#REF!</definedName>
    <definedName name="APRsgc">#REF!</definedName>
    <definedName name="APRsmi" localSheetId="1">#REF!</definedName>
    <definedName name="APRsmi" localSheetId="0">#REF!</definedName>
    <definedName name="APRsmi">#REF!</definedName>
    <definedName name="APRsmni" localSheetId="1">#REF!</definedName>
    <definedName name="APRsmni" localSheetId="0">#REF!</definedName>
    <definedName name="APRsmni">#REF!</definedName>
    <definedName name="APRsoi" localSheetId="1">#REF!</definedName>
    <definedName name="APRsoi" localSheetId="0">#REF!</definedName>
    <definedName name="APRsoi">#REF!</definedName>
    <definedName name="APRsoni" localSheetId="1">#REF!</definedName>
    <definedName name="APRsoni" localSheetId="0">#REF!</definedName>
    <definedName name="APRsoni">#REF!</definedName>
    <definedName name="APRstps" localSheetId="1">#REF!</definedName>
    <definedName name="APRstps" localSheetId="0">#REF!</definedName>
    <definedName name="APRstps">#REF!</definedName>
    <definedName name="APRwgc" localSheetId="1">#REF!</definedName>
    <definedName name="APRwgc" localSheetId="0">#REF!</definedName>
    <definedName name="APRwgc">#REF!</definedName>
    <definedName name="APRwmi" localSheetId="1">#REF!</definedName>
    <definedName name="APRwmi" localSheetId="0">#REF!</definedName>
    <definedName name="APRwmi">#REF!</definedName>
    <definedName name="APRwmni" localSheetId="1">#REF!</definedName>
    <definedName name="APRwmni" localSheetId="0">#REF!</definedName>
    <definedName name="APRwmni">#REF!</definedName>
    <definedName name="APRwoi" localSheetId="1">#REF!</definedName>
    <definedName name="APRwoi" localSheetId="0">#REF!</definedName>
    <definedName name="APRwoi">#REF!</definedName>
    <definedName name="APRwoni" localSheetId="1">#REF!</definedName>
    <definedName name="APRwoni" localSheetId="0">#REF!</definedName>
    <definedName name="APRwoni">#REF!</definedName>
    <definedName name="APRwtps" localSheetId="1">#REF!</definedName>
    <definedName name="APRwtps" localSheetId="0">#REF!</definedName>
    <definedName name="APRwtps">#REF!</definedName>
    <definedName name="APs" localSheetId="0">OFFSET(#REF!,0,#REF!,#REF!,1)</definedName>
    <definedName name="APs">OFFSET(#REF!,0,#REF!,#REF!,1)</definedName>
    <definedName name="Aqua" localSheetId="0">#REF!</definedName>
    <definedName name="Aqua">#REF!</definedName>
    <definedName name="Artic_Diesel_0_Laden_km" localSheetId="0">#REF!</definedName>
    <definedName name="Artic_Diesel_0_Laden_km">#REF!</definedName>
    <definedName name="Artic_Diesel_100_Laden_km" localSheetId="0">#REF!</definedName>
    <definedName name="Artic_Diesel_100_Laden_km">#REF!</definedName>
    <definedName name="Artic_Diesel_25_Laden_km" localSheetId="0">#REF!</definedName>
    <definedName name="Artic_Diesel_25_Laden_km">#REF!</definedName>
    <definedName name="Artic_Diesel_50_Laden_km" localSheetId="0">#REF!</definedName>
    <definedName name="Artic_Diesel_50_Laden_km">#REF!</definedName>
    <definedName name="Artic_Diesel_75_Laden_km" localSheetId="0">#REF!</definedName>
    <definedName name="Artic_Diesel_75_Laden_km">#REF!</definedName>
    <definedName name="Artic_Diesel_Average_CO2" localSheetId="0">#REF!</definedName>
    <definedName name="Artic_Diesel_Average_CO2">#REF!</definedName>
    <definedName name="Artic_Diesel_Average_km" localSheetId="0">#REF!</definedName>
    <definedName name="Artic_Diesel_Average_km">#REF!</definedName>
    <definedName name="Artic_Diesel_Average_Tonne_km" localSheetId="0">#REF!</definedName>
    <definedName name="Artic_Diesel_Average_Tonne_km">#REF!</definedName>
    <definedName name="Artic_Diesel_Average_Tonne_km_CO2" localSheetId="0">#REF!</definedName>
    <definedName name="Artic_Diesel_Average_Tonne_km_CO2">#REF!</definedName>
    <definedName name="Artic_Diesel_Heavy_0_Laden_CO2" localSheetId="0">#REF!</definedName>
    <definedName name="Artic_Diesel_Heavy_0_Laden_CO2">#REF!</definedName>
    <definedName name="Artic_Diesel_Heavy_0_Laden_km" localSheetId="0">#REF!</definedName>
    <definedName name="Artic_Diesel_Heavy_0_Laden_km">#REF!</definedName>
    <definedName name="Artic_Diesel_Heavy_100_Laden_CO2" localSheetId="0">#REF!</definedName>
    <definedName name="Artic_Diesel_Heavy_100_Laden_CO2">#REF!</definedName>
    <definedName name="Artic_Diesel_Heavy_100_Laden_km" localSheetId="0">#REF!</definedName>
    <definedName name="Artic_Diesel_Heavy_100_Laden_km">#REF!</definedName>
    <definedName name="Artic_Diesel_Heavy_50_Laden_CO2" localSheetId="0">#REF!</definedName>
    <definedName name="Artic_Diesel_Heavy_50_Laden_CO2">#REF!</definedName>
    <definedName name="Artic_Diesel_Heavy_50_Laden_km" localSheetId="0">#REF!</definedName>
    <definedName name="Artic_Diesel_Heavy_50_Laden_km">#REF!</definedName>
    <definedName name="Artic_Diesel_Heavy_Ave_Laden_CO2" localSheetId="0">#REF!</definedName>
    <definedName name="Artic_Diesel_Heavy_Ave_Laden_CO2">#REF!</definedName>
    <definedName name="Artic_Diesel_Heavy_Ave_Laden_km" localSheetId="0">#REF!</definedName>
    <definedName name="Artic_Diesel_Heavy_Ave_Laden_km">#REF!</definedName>
    <definedName name="Artic_Diesel_Heavy_Tonne_km" localSheetId="0">#REF!</definedName>
    <definedName name="Artic_Diesel_Heavy_Tonne_km">#REF!</definedName>
    <definedName name="Artic_Diesel_Heavy_Tonne_km_CO2" localSheetId="0">#REF!</definedName>
    <definedName name="Artic_Diesel_Heavy_Tonne_km_CO2">#REF!</definedName>
    <definedName name="Artic_Diesel_Light_0_Laden_CO2" localSheetId="0">#REF!</definedName>
    <definedName name="Artic_Diesel_Light_0_Laden_CO2">#REF!</definedName>
    <definedName name="Artic_Diesel_Light_0_Laden_km" localSheetId="0">#REF!</definedName>
    <definedName name="Artic_Diesel_Light_0_Laden_km">#REF!</definedName>
    <definedName name="Artic_Diesel_Light_100_Laden_CO2" localSheetId="0">#REF!</definedName>
    <definedName name="Artic_Diesel_Light_100_Laden_CO2">#REF!</definedName>
    <definedName name="Artic_Diesel_Light_100_Laden_km" localSheetId="0">#REF!</definedName>
    <definedName name="Artic_Diesel_Light_100_Laden_km">#REF!</definedName>
    <definedName name="Artic_Diesel_Light_50_Laden_CO2" localSheetId="0">#REF!</definedName>
    <definedName name="Artic_Diesel_Light_50_Laden_CO2">#REF!</definedName>
    <definedName name="Artic_Diesel_Light_50_Laden_km" localSheetId="0">#REF!</definedName>
    <definedName name="Artic_Diesel_Light_50_Laden_km">#REF!</definedName>
    <definedName name="Artic_Diesel_Light_Ave_Laden_CO2" localSheetId="0">#REF!</definedName>
    <definedName name="Artic_Diesel_Light_Ave_Laden_CO2">#REF!</definedName>
    <definedName name="Artic_Diesel_Light_Ave_Laden_km" localSheetId="0">#REF!</definedName>
    <definedName name="Artic_Diesel_Light_Ave_Laden_km">#REF!</definedName>
    <definedName name="Artic_Diesel_Light_Tonne_km" localSheetId="0">#REF!</definedName>
    <definedName name="Artic_Diesel_Light_Tonne_km">#REF!</definedName>
    <definedName name="Artic_Diesel_Light_Tonne_km_CO2" localSheetId="0">#REF!</definedName>
    <definedName name="Artic_Diesel_Light_Tonne_km_CO2">#REF!</definedName>
    <definedName name="Artic_Diesel_Lorry_0_Laden_FE" localSheetId="0">#REF!</definedName>
    <definedName name="Artic_Diesel_Lorry_0_Laden_FE">#REF!</definedName>
    <definedName name="Artic_Diesel_Lorry_100_Laden_FE" localSheetId="0">#REF!</definedName>
    <definedName name="Artic_Diesel_Lorry_100_Laden_FE">#REF!</definedName>
    <definedName name="Artic_Diesel_Lorry_25_Laden_FE" localSheetId="0">#REF!</definedName>
    <definedName name="Artic_Diesel_Lorry_25_Laden_FE">#REF!</definedName>
    <definedName name="Artic_Diesel_Lorry_50_Laden_FE" localSheetId="0">#REF!</definedName>
    <definedName name="Artic_Diesel_Lorry_50_Laden_FE">#REF!</definedName>
    <definedName name="Artic_Diesel_Lorry_75_Laden_FE" localSheetId="0">#REF!</definedName>
    <definedName name="Artic_Diesel_Lorry_75_Laden_FE">#REF!</definedName>
    <definedName name="asas" localSheetId="0">#REF!</definedName>
    <definedName name="asas">#REF!</definedName>
    <definedName name="Assumption1" localSheetId="0">#REF!</definedName>
    <definedName name="Assumption1">#REF!</definedName>
    <definedName name="Assumption2" localSheetId="0">#REF!</definedName>
    <definedName name="Assumption2">#REF!</definedName>
    <definedName name="Assumption3" localSheetId="0">#REF!</definedName>
    <definedName name="Assumption3">#REF!</definedName>
    <definedName name="At_cost_wholesale_fixed_assets_depreciable_basis_balance___control___nominal.ADDN1" localSheetId="1">#REF!</definedName>
    <definedName name="At_cost_wholesale_fixed_assets_depreciable_basis_balance___control___nominal.ADDN1">#REF!</definedName>
    <definedName name="At_cost_wholesale_fixed_assets_depreciable_basis_balance___control___nominal.ADDN1.BEG" localSheetId="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_Diesel_CO2" localSheetId="0">#REF!</definedName>
    <definedName name="Ave_Diesel_CO2">#REF!</definedName>
    <definedName name="Ave_Diesel_Miles" localSheetId="0">#REF!</definedName>
    <definedName name="Ave_Diesel_Miles">#REF!</definedName>
    <definedName name="Ave_Mbike_CO2" localSheetId="0">#REF!</definedName>
    <definedName name="Ave_Mbike_CO2">#REF!</definedName>
    <definedName name="Ave_Mbike_Miles" localSheetId="0">#REF!</definedName>
    <definedName name="Ave_Mbike_Miles">#REF!</definedName>
    <definedName name="Ave_Petrol_CO2" localSheetId="0">#REF!</definedName>
    <definedName name="Ave_Petrol_CO2">#REF!</definedName>
    <definedName name="Ave_Petrol_Miles" localSheetId="0">#REF!</definedName>
    <definedName name="Ave_Petrol_Miles">#REF!</definedName>
    <definedName name="Average_Bus_CO2" localSheetId="0">#REF!</definedName>
    <definedName name="Average_Bus_CO2">#REF!</definedName>
    <definedName name="Average_Bus_Coach_CO2" localSheetId="0">#REF!</definedName>
    <definedName name="Average_Bus_Coach_CO2">#REF!</definedName>
    <definedName name="Average_Bus_Coach_Pass_km" localSheetId="0">#REF!</definedName>
    <definedName name="Average_Bus_Coach_Pass_km">#REF!</definedName>
    <definedName name="Average_Bus_Pass_km" localSheetId="0">#REF!</definedName>
    <definedName name="Average_Bus_Pass_km">#REF!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LPG_CNG_CO2" localSheetId="0">#REF!</definedName>
    <definedName name="Average_LPG_CNG_CO2">#REF!</definedName>
    <definedName name="Average_LPG_CNG_Miles" localSheetId="0">#REF!</definedName>
    <definedName name="Average_LPG_CNG_Miles">#REF!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erage_Van_CO2" localSheetId="0">#REF!</definedName>
    <definedName name="Average_Van_CO2">#REF!</definedName>
    <definedName name="Average_Van_Miles" localSheetId="0">#REF!</definedName>
    <definedName name="Average_Van_Miles">#REF!</definedName>
    <definedName name="AVG" localSheetId="0">#REF!</definedName>
    <definedName name="AVG">#REF!</definedName>
    <definedName name="AVON" localSheetId="1">#REF!</definedName>
    <definedName name="AVON" localSheetId="0">#REF!</definedName>
    <definedName name="AVON">#REF!</definedName>
    <definedName name="AW_H" localSheetId="0">#REF!</definedName>
    <definedName name="AW_H">#REF!</definedName>
    <definedName name="AW_H_No" localSheetId="0">#REF!</definedName>
    <definedName name="AW_H_No">#REF!</definedName>
    <definedName name="AW_L" localSheetId="0">#REF!</definedName>
    <definedName name="AW_L">#REF!</definedName>
    <definedName name="AW_L_No" localSheetId="0">#REF!</definedName>
    <definedName name="AW_L_No">#REF!</definedName>
    <definedName name="AW_M" localSheetId="0">#REF!</definedName>
    <definedName name="AW_M">#REF!</definedName>
    <definedName name="AW_M_No" localSheetId="0">#REF!</definedName>
    <definedName name="AW_M_No">#REF!</definedName>
    <definedName name="AW_N_No" localSheetId="0">#REF!</definedName>
    <definedName name="AW_N_No">#REF!</definedName>
    <definedName name="AYL" localSheetId="0">#REF!</definedName>
    <definedName name="AYL">#REF!</definedName>
    <definedName name="b" localSheetId="1" hidden="1">{"CHARGE",#N/A,FALSE,"401C11"}</definedName>
    <definedName name="b" localSheetId="0" hidden="1">{"CHARGE",#N/A,FALSE,"401C11"}</definedName>
    <definedName name="b" hidden="1">{"CHARGE",#N/A,FALSE,"401C11"}</definedName>
    <definedName name="B_NFIN_All" localSheetId="1">#REF!</definedName>
    <definedName name="B_NFIN_All" localSheetId="0">#REF!</definedName>
    <definedName name="B_NFIN_All">#REF!</definedName>
    <definedName name="BAN" localSheetId="0">#REF!</definedName>
    <definedName name="BAN">#REF!</definedName>
    <definedName name="BAS" localSheetId="0">#REF!</definedName>
    <definedName name="BAS">#REF!</definedName>
    <definedName name="Base_Regulated_Equity___control___nominal.ADDN1" localSheetId="1">#REF!</definedName>
    <definedName name="Base_Regulated_Equity___control___nominal.ADDN1">#REF!</definedName>
    <definedName name="Base_Regulated_Equity___control___nominal.ADDN2" localSheetId="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ASE_YEAR" localSheetId="0">#REF!</definedName>
    <definedName name="BASE_YEAR">#REF!</definedName>
    <definedName name="BaseYear" localSheetId="0">#REF!</definedName>
    <definedName name="BaseYear">#REF!</definedName>
    <definedName name="bbbb" localSheetId="0">#REF!</definedName>
    <definedName name="bbbb">#REF!</definedName>
    <definedName name="BEDS" localSheetId="1">#REF!</definedName>
    <definedName name="BEDS" localSheetId="0">#REF!</definedName>
    <definedName name="BEDS">#REF!</definedName>
    <definedName name="BenchmarkAll" localSheetId="0">#REF!</definedName>
    <definedName name="BenchmarkAll">#REF!</definedName>
    <definedName name="BenchmarkAPbyDel" localSheetId="0">#REF!</definedName>
    <definedName name="BenchmarkAPbyDel">#REF!</definedName>
    <definedName name="BenchmarkTitle" localSheetId="0">#REF!</definedName>
    <definedName name="BenchmarkTitle">#REF!</definedName>
    <definedName name="BERKS" localSheetId="1">#REF!</definedName>
    <definedName name="BERKS" localSheetId="0">#REF!</definedName>
    <definedName name="BERKS">#REF!</definedName>
    <definedName name="BIC" localSheetId="0">#REF!</definedName>
    <definedName name="BIC">#REF!</definedName>
    <definedName name="BIC_Staging_unloaded" localSheetId="0">OFFSET(#REF!, 0, 0, COUNTA(#REF!), COUNTA(#REF!))</definedName>
    <definedName name="BIC_Staging_unloaded">OFFSET(#REF!, 0, 0, COUNTA(#REF!), COUNTA(#REF!))</definedName>
    <definedName name="BIC_Staging_unloaded_header" localSheetId="0">#REF!</definedName>
    <definedName name="BIC_Staging_unloaded_header">#REF!</definedName>
    <definedName name="Bill_s_Demand_Planner" localSheetId="0">#REF!</definedName>
    <definedName name="Bill_s_Demand_Planner">#REF!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diesel_Admin" localSheetId="0">#REF!</definedName>
    <definedName name="Biodiesel_Admin">#REF!</definedName>
    <definedName name="Biodiesel_Drink" localSheetId="0">#REF!</definedName>
    <definedName name="Biodiesel_Drink">#REF!</definedName>
    <definedName name="Biodiesel_EF_CO2" localSheetId="0">#REF!</definedName>
    <definedName name="Biodiesel_EF_CO2">#REF!</definedName>
    <definedName name="Biodiesel_Sewage" localSheetId="0">#REF!</definedName>
    <definedName name="Biodiesel_Sewage">#REF!</definedName>
    <definedName name="Biodiesel_Sludge" localSheetId="0">#REF!</definedName>
    <definedName name="Biodiesel_Sludge">#REF!</definedName>
    <definedName name="Biogas_EF_CH4_Vol" localSheetId="0">#REF!</definedName>
    <definedName name="Biogas_EF_CH4_Vol">#REF!</definedName>
    <definedName name="Biogas_EF_N2O_Vol" localSheetId="0">#REF!</definedName>
    <definedName name="Biogas_EF_N2O_Vol">#REF!</definedName>
    <definedName name="Biogas_Sludge_CHP" localSheetId="0">#REF!</definedName>
    <definedName name="Biogas_Sludge_CHP">#REF!</definedName>
    <definedName name="Biogas_volume" localSheetId="0">#REF!</definedName>
    <definedName name="Biogas_volume">#REF!</definedName>
    <definedName name="Biogas_Volume_Estimate" localSheetId="0">#REF!</definedName>
    <definedName name="Biogas_Volume_Estimate">#REF!</definedName>
    <definedName name="Biogas2_EF_CH4_Vol" localSheetId="0">#REF!</definedName>
    <definedName name="Biogas2_EF_CH4_Vol">#REF!</definedName>
    <definedName name="Bioresources_allowed_revenue_build_up___check">#REF!</definedName>
    <definedName name="Bioresources_allowed_revenue_build_up___check_overall">#REF!</definedName>
    <definedName name="Black_Cab_CO2" localSheetId="0">#REF!</definedName>
    <definedName name="Black_Cab_CO2">#REF!</definedName>
    <definedName name="Black_Cab_Pass_km" localSheetId="0">#REF!</definedName>
    <definedName name="Black_Cab_Pass_km">#REF!</definedName>
    <definedName name="BlendCoc" localSheetId="0">#REF!</definedName>
    <definedName name="BlendCoc">#REF!</definedName>
    <definedName name="BMGHIndex" hidden="1">"O"</definedName>
    <definedName name="BnCinLLP" localSheetId="0">#REF!</definedName>
    <definedName name="BnCinLLP">#REF!</definedName>
    <definedName name="BON_InputData" localSheetId="0">#REF!</definedName>
    <definedName name="BON_InputData">#REF!</definedName>
    <definedName name="BottomCell" localSheetId="0">#REF!</definedName>
    <definedName name="BottomCell">#REF!</definedName>
    <definedName name="BOW" localSheetId="0">#REF!</definedName>
    <definedName name="BOW">#REF!</definedName>
    <definedName name="BRA" localSheetId="0">#REF!</definedName>
    <definedName name="BRA">#REF!</definedName>
    <definedName name="BRLBPtrans" localSheetId="1">#REF!</definedName>
    <definedName name="BRLBPtrans" localSheetId="0">#REF!</definedName>
    <definedName name="BRLBPtrans">#REF!</definedName>
    <definedName name="BRLtransition" localSheetId="1">#REF!</definedName>
    <definedName name="BRLtransition" localSheetId="0">#REF!</definedName>
    <definedName name="BRLtransition">#REF!</definedName>
    <definedName name="BSD" localSheetId="0">#REF!</definedName>
    <definedName name="BSD">#REF!</definedName>
    <definedName name="BUCKS" localSheetId="1">#REF!</definedName>
    <definedName name="BUCKS" localSheetId="0">#REF!</definedName>
    <definedName name="BUCKS">#REF!</definedName>
    <definedName name="Budget" localSheetId="0">#REF!</definedName>
    <definedName name="Budget">#REF!</definedName>
    <definedName name="Bus_CO2" localSheetId="0">#REF!</definedName>
    <definedName name="Bus_CO2">#REF!</definedName>
    <definedName name="Bus_Pass_km" localSheetId="0">#REF!</definedName>
    <definedName name="Bus_Pass_km">#REF!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 localSheetId="1">#REF!</definedName>
    <definedName name="BW_FIN_All" localSheetId="0">#REF!</definedName>
    <definedName name="BW_FIN_All">#REF!</definedName>
    <definedName name="BWW_FIN_All" localSheetId="1">#REF!</definedName>
    <definedName name="BWW_FIN_All" localSheetId="0">#REF!</definedName>
    <definedName name="BWW_FIN_All">#REF!</definedName>
    <definedName name="BZNHOME" localSheetId="0">#REF!</definedName>
    <definedName name="BZNHOME">#REF!</definedName>
    <definedName name="C_ISF" localSheetId="1">#REF!</definedName>
    <definedName name="C_ISF" localSheetId="0">#REF!</definedName>
    <definedName name="C_ISF">#REF!</definedName>
    <definedName name="C_Leakage" localSheetId="1">#REF!</definedName>
    <definedName name="C_Leakage" localSheetId="0">#REF!</definedName>
    <definedName name="C_Leakage">#REF!</definedName>
    <definedName name="C_MRepair" localSheetId="1">#REF!</definedName>
    <definedName name="C_MRepair" localSheetId="0">#REF!</definedName>
    <definedName name="C_MRepair">#REF!</definedName>
    <definedName name="C_PCC" localSheetId="1">#REF!</definedName>
    <definedName name="C_PCC" localSheetId="0">#REF!</definedName>
    <definedName name="C_PCC">#REF!</definedName>
    <definedName name="C_PI" localSheetId="1">#REF!</definedName>
    <definedName name="C_PI" localSheetId="0">#REF!</definedName>
    <definedName name="C_PI">#REF!</definedName>
    <definedName name="C_PSR" localSheetId="1">#REF!</definedName>
    <definedName name="C_PSR" localSheetId="0">#REF!</definedName>
    <definedName name="C_PSR">#REF!</definedName>
    <definedName name="C_RSFinS" localSheetId="1">#REF!</definedName>
    <definedName name="C_RSFinS" localSheetId="0">#REF!</definedName>
    <definedName name="C_RSFinS">#REF!</definedName>
    <definedName name="C_RSRinD" localSheetId="1">#REF!</definedName>
    <definedName name="C_RSRinD" localSheetId="0">#REF!</definedName>
    <definedName name="C_RSRinD">#REF!</definedName>
    <definedName name="C_SC" localSheetId="1">#REF!</definedName>
    <definedName name="C_SC" localSheetId="0">#REF!</definedName>
    <definedName name="C_SC">#REF!</definedName>
    <definedName name="C_TWC" localSheetId="1">#REF!</definedName>
    <definedName name="C_TWC" localSheetId="0">#REF!</definedName>
    <definedName name="C_TWC">#REF!</definedName>
    <definedName name="C_UOutage" localSheetId="1">#REF!</definedName>
    <definedName name="C_UOutage" localSheetId="0">#REF!</definedName>
    <definedName name="C_UOutage">#REF!</definedName>
    <definedName name="C_WQC" localSheetId="1">#REF!</definedName>
    <definedName name="C_WQC" localSheetId="0">#REF!</definedName>
    <definedName name="C_WQC">#REF!</definedName>
    <definedName name="C_WSI" localSheetId="1">#REF!</definedName>
    <definedName name="C_WSI" localSheetId="0">#REF!</definedName>
    <definedName name="C_WSI">#REF!</definedName>
    <definedName name="Called_up_share_capital__including_share_premium_balance___Appointee___nominal" localSheetId="1">#REF!</definedName>
    <definedName name="Called_up_share_capital__including_share_premium_balance___Appointee___nominal">#REF!</definedName>
    <definedName name="Called_up_share_capital__including_share_premium_balance___Appointee___nominal.BEG" localSheetId="1">#REF!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 localSheetId="1">#REF!</definedName>
    <definedName name="CAMBS" localSheetId="0">#REF!</definedName>
    <definedName name="CAMBS">#REF!</definedName>
    <definedName name="CAPACT" localSheetId="0">#REF!</definedName>
    <definedName name="CAPACT">#REF!</definedName>
    <definedName name="CAPCALC2" localSheetId="0">#REF!</definedName>
    <definedName name="CAPCALC2">#REF!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PWD" localSheetId="0">#REF!</definedName>
    <definedName name="CAPWD">#REF!</definedName>
    <definedName name="CASH" localSheetId="0">#REF!</definedName>
    <definedName name="CASH">#REF!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ashflow" localSheetId="0">#REF!</definedName>
    <definedName name="Cashflow">#REF!</definedName>
    <definedName name="Cashflow_Q" localSheetId="0">#REF!</definedName>
    <definedName name="Cashflow_Q">#REF!</definedName>
    <definedName name="cat_m_1" localSheetId="0">#REF!</definedName>
    <definedName name="cat_m_1">#REF!</definedName>
    <definedName name="cat_m_2" localSheetId="0">#REF!</definedName>
    <definedName name="cat_m_2">#REF!</definedName>
    <definedName name="cat_m_3" localSheetId="0">#REF!</definedName>
    <definedName name="cat_m_3">#REF!</definedName>
    <definedName name="cat_y_1" localSheetId="0">#REF!</definedName>
    <definedName name="cat_y_1">#REF!</definedName>
    <definedName name="cat_y_2" localSheetId="0">#REF!</definedName>
    <definedName name="cat_y_2">#REF!</definedName>
    <definedName name="cat_y_3" localSheetId="0">#REF!</definedName>
    <definedName name="cat_y_3">#REF!</definedName>
    <definedName name="category_table" localSheetId="0">#REF!</definedName>
    <definedName name="category_table">#REF!</definedName>
    <definedName name="CCAccounts" localSheetId="0">#REF!</definedName>
    <definedName name="CCAccounts">#REF!</definedName>
    <definedName name="CCADepn" localSheetId="0">#REF!</definedName>
    <definedName name="CCADepn">#REF!</definedName>
    <definedName name="CCD_Input" localSheetId="0">#REF!</definedName>
    <definedName name="CCD_Input">#REF!</definedName>
    <definedName name="CH4_CO2eq_GWP" localSheetId="0">#REF!</definedName>
    <definedName name="CH4_CO2eq_GWP">#REF!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localSheetId="1" hidden="1">{"CHARGE",#N/A,FALSE,"401C11"}</definedName>
    <definedName name="change1" localSheetId="0" hidden="1">{"CHARGE",#N/A,FALSE,"401C11"}</definedName>
    <definedName name="change1" hidden="1">{"CHARGE",#N/A,FALSE,"401C11"}</definedName>
    <definedName name="charge" localSheetId="1" hidden="1">{"CHARGE",#N/A,FALSE,"401C11"}</definedName>
    <definedName name="charge" localSheetId="0" hidden="1">{"CHARGE",#N/A,FALSE,"401C11"}</definedName>
    <definedName name="charge" hidden="1">{"CHARGE",#N/A,FALSE,"401C11"}</definedName>
    <definedName name="CHE" localSheetId="0">#REF!</definedName>
    <definedName name="CHE">#REF!</definedName>
    <definedName name="Checks_breached_any_period" localSheetId="1">#REF!</definedName>
    <definedName name="Checks_breached_any_period">#REF!</definedName>
    <definedName name="CHESHIRE" localSheetId="1">#REF!</definedName>
    <definedName name="CHESHIRE" localSheetId="0">#REF!</definedName>
    <definedName name="CHESHIRE">#REF!</definedName>
    <definedName name="ChK_Tol" localSheetId="1">#REF!</definedName>
    <definedName name="CHK_TOL" localSheetId="0">#REF!</definedName>
    <definedName name="ChK_Tol">#REF!</definedName>
    <definedName name="CHOICES" localSheetId="0">#REF!</definedName>
    <definedName name="CHOICES">#REF!</definedName>
    <definedName name="CHOOSE" localSheetId="0">#REF!</definedName>
    <definedName name="CHOOSE">#REF!</definedName>
    <definedName name="CHP_Power_EF_CO2" localSheetId="0">#REF!</definedName>
    <definedName name="CHP_Power_EF_CO2">#REF!</definedName>
    <definedName name="CIMMLookUpYr3" localSheetId="0">#REF!</definedName>
    <definedName name="CIMMLookUpYr3">#REF!</definedName>
    <definedName name="CIMMOUTP" localSheetId="0">#REF!</definedName>
    <definedName name="CIMMOUTP">#REF!</definedName>
    <definedName name="CIQWBGuid" hidden="1">"0f0259b9-6046-41aa-ac9c-7befc2576c88"</definedName>
    <definedName name="CISARateS" localSheetId="0">#REF!</definedName>
    <definedName name="CISARateS">#REF!</definedName>
    <definedName name="CISARateW" localSheetId="0">#REF!</definedName>
    <definedName name="CISARateW">#REF!</definedName>
    <definedName name="CISFlag" localSheetId="0">#REF!</definedName>
    <definedName name="CISFlag">#REF!</definedName>
    <definedName name="CISRestated" localSheetId="0">#REF!</definedName>
    <definedName name="CISRestated">#REF!</definedName>
    <definedName name="CISsie" localSheetId="1">#REF!</definedName>
    <definedName name="CISsie" localSheetId="0">#REF!</definedName>
    <definedName name="CISsie">#REF!</definedName>
    <definedName name="CISsire" localSheetId="1">#REF!</definedName>
    <definedName name="CISsire" localSheetId="0">#REF!</definedName>
    <definedName name="CISsire">#REF!</definedName>
    <definedName name="CISslip" localSheetId="1">#REF!</definedName>
    <definedName name="CISslip" localSheetId="0">#REF!</definedName>
    <definedName name="CISslip">#REF!</definedName>
    <definedName name="CISslnip" localSheetId="1">#REF!</definedName>
    <definedName name="CISslnip" localSheetId="0">#REF!</definedName>
    <definedName name="CISslnip">#REF!</definedName>
    <definedName name="CISsmni" localSheetId="1">#REF!</definedName>
    <definedName name="CISsmni" localSheetId="0">#REF!</definedName>
    <definedName name="CISsmni">#REF!</definedName>
    <definedName name="CISsnie" localSheetId="1">#REF!</definedName>
    <definedName name="CISsnie" localSheetId="0">#REF!</definedName>
    <definedName name="CISsnie">#REF!</definedName>
    <definedName name="CISwie" localSheetId="1">#REF!</definedName>
    <definedName name="CISwie" localSheetId="0">#REF!</definedName>
    <definedName name="CISwie">#REF!</definedName>
    <definedName name="CISwire" localSheetId="1">#REF!</definedName>
    <definedName name="CISwire" localSheetId="0">#REF!</definedName>
    <definedName name="CISwire">#REF!</definedName>
    <definedName name="CISwlip" localSheetId="1">#REF!</definedName>
    <definedName name="CISwlip" localSheetId="0">#REF!</definedName>
    <definedName name="CISwlip">#REF!</definedName>
    <definedName name="CISwlnip" localSheetId="1">#REF!</definedName>
    <definedName name="CISwlnip" localSheetId="0">#REF!</definedName>
    <definedName name="CISwlnip">#REF!</definedName>
    <definedName name="CISwmni" localSheetId="1">#REF!</definedName>
    <definedName name="CISwmni" localSheetId="0">#REF!</definedName>
    <definedName name="CISwmni">#REF!</definedName>
    <definedName name="CISwnie" localSheetId="1">#REF!</definedName>
    <definedName name="CISwnie" localSheetId="0">#REF!</definedName>
    <definedName name="CISwnie">#REF!</definedName>
    <definedName name="Classification_of_treatment_works" localSheetId="1">#REF!</definedName>
    <definedName name="Classification_of_treatment_works" localSheetId="0">#REF!</definedName>
    <definedName name="Classification_of_treatment_works">#REF!</definedName>
    <definedName name="CLEVELAND" localSheetId="1">#REF!</definedName>
    <definedName name="CLEVELAND" localSheetId="0">#REF!</definedName>
    <definedName name="CLEVELAND">#REF!</definedName>
    <definedName name="CLWYD" localSheetId="1">#REF!</definedName>
    <definedName name="CLWYD" localSheetId="0">#REF!</definedName>
    <definedName name="CLWYD">#REF!</definedName>
    <definedName name="CM_SGCI" localSheetId="1">#REF!</definedName>
    <definedName name="CM_SGCI" localSheetId="0">#REF!</definedName>
    <definedName name="CM_SGCI">#REF!</definedName>
    <definedName name="CM_SGCNI" localSheetId="1">#REF!</definedName>
    <definedName name="CM_SGCNI" localSheetId="0">#REF!</definedName>
    <definedName name="CM_SGCNI">#REF!</definedName>
    <definedName name="CM_SI" localSheetId="1">#REF!</definedName>
    <definedName name="CM_SI" localSheetId="0">#REF!</definedName>
    <definedName name="CM_SI">#REF!</definedName>
    <definedName name="CM_SMG" localSheetId="1">#REF!</definedName>
    <definedName name="CM_SMG" localSheetId="0">#REF!</definedName>
    <definedName name="CM_SMG">#REF!</definedName>
    <definedName name="CM_SOther" localSheetId="1">#REF!</definedName>
    <definedName name="CM_SOther" localSheetId="0">#REF!</definedName>
    <definedName name="CM_SOther">#REF!</definedName>
    <definedName name="CM_SPS" localSheetId="1">#REF!</definedName>
    <definedName name="CM_SPS" localSheetId="0">#REF!</definedName>
    <definedName name="CM_SPS">#REF!</definedName>
    <definedName name="CM_STW" localSheetId="1">#REF!</definedName>
    <definedName name="CM_STW" localSheetId="0">#REF!</definedName>
    <definedName name="CM_STW">#REF!</definedName>
    <definedName name="CM_WGCI" localSheetId="1">#REF!</definedName>
    <definedName name="CM_WGCI" localSheetId="0">#REF!</definedName>
    <definedName name="CM_WGCI">#REF!</definedName>
    <definedName name="CM_WGCNI" localSheetId="1">#REF!</definedName>
    <definedName name="CM_WGCNI" localSheetId="0">#REF!</definedName>
    <definedName name="CM_WGCNI">#REF!</definedName>
    <definedName name="CM_WI" localSheetId="1">#REF!</definedName>
    <definedName name="CM_WI" localSheetId="0">#REF!</definedName>
    <definedName name="CM_WI">#REF!</definedName>
    <definedName name="CM_WNI" localSheetId="1">#REF!</definedName>
    <definedName name="CM_WNI" localSheetId="0">#REF!</definedName>
    <definedName name="CM_WNI">#REF!</definedName>
    <definedName name="CMIRE" localSheetId="0">#REF!</definedName>
    <definedName name="CMIRE">#REF!</definedName>
    <definedName name="CMOPEX" localSheetId="0">#REF!</definedName>
    <definedName name="CMOPEX">#REF!</definedName>
    <definedName name="CNG_EF_CO2" localSheetId="0">#REF!</definedName>
    <definedName name="CNG_EF_CO2">#REF!</definedName>
    <definedName name="CNG_Transport_Freight" localSheetId="0">#REF!</definedName>
    <definedName name="CNG_Transport_Freight">#REF!</definedName>
    <definedName name="CNG_Transport_Passenger" localSheetId="0">#REF!</definedName>
    <definedName name="CNG_Transport_Passenger">#REF!</definedName>
    <definedName name="Coach_CO2" localSheetId="0">#REF!</definedName>
    <definedName name="Coach_CO2">#REF!</definedName>
    <definedName name="Coach_Pass_km" localSheetId="0">#REF!</definedName>
    <definedName name="Coach_Pass_km">#REF!</definedName>
    <definedName name="CodeColumnRef" localSheetId="0">#REF!</definedName>
    <definedName name="CodeColumnRef">#REF!</definedName>
    <definedName name="COL" localSheetId="0">#REF!</definedName>
    <definedName name="COL">#REF!</definedName>
    <definedName name="Combined_interest_apportionment___control___nominal.ADDN1" localSheetId="1">#REF!</definedName>
    <definedName name="Combined_interest_apportionment___control___nominal.ADDN1">#REF!</definedName>
    <definedName name="Combined_interest_apportionment___control___nominal.ADDN2" localSheetId="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 localSheetId="0">#REF!</definedName>
    <definedName name="Company">#REF!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ACRONYM" localSheetId="0">#REF!</definedName>
    <definedName name="COMPANY_ACRONYM">#REF!</definedName>
    <definedName name="Company_exited_the_retail_market_switch">#REF!</definedName>
    <definedName name="Company_is_WoC">#REF!</definedName>
    <definedName name="CompanyCode" localSheetId="0">#REF!</definedName>
    <definedName name="CompanyCode">#REF!</definedName>
    <definedName name="CompanyDesc" localSheetId="0">#REF!</definedName>
    <definedName name="CompanyDesc">#REF!</definedName>
    <definedName name="CompanyName" localSheetId="0">#REF!</definedName>
    <definedName name="CompanyName">#REF!</definedName>
    <definedName name="CompanyNumber" localSheetId="0">#REF!</definedName>
    <definedName name="CompanyNumber">#REF!</definedName>
    <definedName name="components_by_LA" localSheetId="0">#REF!</definedName>
    <definedName name="components_by_LA">#REF!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 localSheetId="1">#REF!</definedName>
    <definedName name="COPI" localSheetId="0">#REF!</definedName>
    <definedName name="COPI">#REF!</definedName>
    <definedName name="COPI_0203" localSheetId="0">#REF!</definedName>
    <definedName name="COPI_0203">#REF!</definedName>
    <definedName name="COPI_0708" localSheetId="0">#REF!</definedName>
    <definedName name="COPI_0708">#REF!</definedName>
    <definedName name="COPI2" localSheetId="0">#REF!</definedName>
    <definedName name="COPI2">#REF!</definedName>
    <definedName name="COPInotNI" localSheetId="0">#REF!</definedName>
    <definedName name="COPInotNI">#REF!</definedName>
    <definedName name="COPIVar" localSheetId="0">#REF!</definedName>
    <definedName name="COPIVar">#REF!</definedName>
    <definedName name="CORNWALL" localSheetId="1">#REF!</definedName>
    <definedName name="CORNWALL" localSheetId="0">#REF!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Base94" localSheetId="0">#REF!</definedName>
    <definedName name="CostBase94">#REF!</definedName>
    <definedName name="CostBase98" localSheetId="0">#REF!</definedName>
    <definedName name="CostBase98">#REF!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ostsactualcum" localSheetId="0">#REF!</definedName>
    <definedName name="costsactualcum">#REF!</definedName>
    <definedName name="CoTypeSwitch" localSheetId="0">#REF!</definedName>
    <definedName name="CoTypeSwitch">#REF!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RW" localSheetId="0">#REF!</definedName>
    <definedName name="CRW">#REF!</definedName>
    <definedName name="CUMBRIA" localSheetId="1">#REF!</definedName>
    <definedName name="CUMBRIA" localSheetId="0">#REF!</definedName>
    <definedName name="CUMBRIA">#REF!</definedName>
    <definedName name="Currency" localSheetId="0">#REF!</definedName>
    <definedName name="Currency">#REF!</definedName>
    <definedName name="Current_assets___Appointee___nominal">#REF!</definedName>
    <definedName name="Current_Capex_by_Subline" localSheetId="0">#REF!</definedName>
    <definedName name="Current_Capex_by_Subline">#REF!</definedName>
    <definedName name="current_period" localSheetId="0">#REF!</definedName>
    <definedName name="current_period">#REF!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CURRENT_YEAR" localSheetId="0">#REF!</definedName>
    <definedName name="CURRENT_YEAR">#REF!</definedName>
    <definedName name="CurrentRate06" localSheetId="0">#REF!</definedName>
    <definedName name="CurrentRate06">#REF!</definedName>
    <definedName name="CWDSpreadsheet23APRILSTUDIES" localSheetId="0">#REF!</definedName>
    <definedName name="CWDSpreadsheet23APRILSTUDIES">#REF!</definedName>
    <definedName name="d" localSheetId="0">#REF!</definedName>
    <definedName name="d">#REF!</definedName>
    <definedName name="da" localSheetId="1" hidden="1">#REF!</definedName>
    <definedName name="da" localSheetId="0" hidden="1">#REF!</definedName>
    <definedName name="da" hidden="1">#REF!</definedName>
    <definedName name="data" localSheetId="0">#REF!</definedName>
    <definedName name="data">#REF!</definedName>
    <definedName name="_xlnm.Database" localSheetId="1">#REF!</definedName>
    <definedName name="_xlnm.Database" localSheetId="0">#REF!</definedName>
    <definedName name="_xlnm.Database">#REF!</definedName>
    <definedName name="DatasetCode" localSheetId="0">#REF!</definedName>
    <definedName name="DatasetCode">#REF!</definedName>
    <definedName name="DatasetName" localSheetId="0">#REF!</definedName>
    <definedName name="DatasetName">#REF!</definedName>
    <definedName name="date" localSheetId="0">#REF!</definedName>
    <definedName name="date">#REF!</definedName>
    <definedName name="Days_in_a_year">#REF!</definedName>
    <definedName name="Days_in_year">#REF!</definedName>
    <definedName name="days_years_conversion" localSheetId="0">#REF!</definedName>
    <definedName name="days_years_conversion">#REF!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 localSheetId="0">#REF!</definedName>
    <definedName name="Debt">#REF!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nitrification_N_Fraction_Lost" localSheetId="0">#REF!</definedName>
    <definedName name="Denitrification_N_Fraction_Lost">#REF!</definedName>
    <definedName name="DepInput" localSheetId="0">#REF!</definedName>
    <definedName name="DepInput">#REF!</definedName>
    <definedName name="Depreciation___Appointee___nominal">#REF!</definedName>
    <definedName name="Depreciation___Appointee___nominal.NEG">#REF!</definedName>
    <definedName name="DERBYSHIRE" localSheetId="1">#REF!</definedName>
    <definedName name="DERBYSHIRE" localSheetId="0">#REF!</definedName>
    <definedName name="DERBYSHIRE">#REF!</definedName>
    <definedName name="desc2prog" localSheetId="0">#REF!</definedName>
    <definedName name="desc2prog">#REF!</definedName>
    <definedName name="DescriptionColumnRef" localSheetId="0">#REF!</definedName>
    <definedName name="DescriptionColumnRef">#REF!</definedName>
    <definedName name="DETR" localSheetId="0">#REF!</definedName>
    <definedName name="DETR">#REF!</definedName>
    <definedName name="DEVON" localSheetId="1">#REF!</definedName>
    <definedName name="DEVON" localSheetId="0">#REF!</definedName>
    <definedName name="DEVON">#REF!</definedName>
    <definedName name="DID" localSheetId="0">#REF!</definedName>
    <definedName name="DID">#REF!</definedName>
    <definedName name="Diesel_Admin" localSheetId="0">#REF!</definedName>
    <definedName name="Diesel_Admin">#REF!</definedName>
    <definedName name="Diesel_Admin_Exp" localSheetId="0">#REF!</definedName>
    <definedName name="Diesel_Admin_Exp">#REF!</definedName>
    <definedName name="Diesel_Drink" localSheetId="0">#REF!</definedName>
    <definedName name="Diesel_Drink">#REF!</definedName>
    <definedName name="Diesel_Drink_Exp" localSheetId="0">#REF!</definedName>
    <definedName name="Diesel_Drink_Exp">#REF!</definedName>
    <definedName name="Diesel_EF_CO2" localSheetId="0">#REF!</definedName>
    <definedName name="Diesel_EF_CO2">#REF!</definedName>
    <definedName name="Diesel_Sewage" localSheetId="0">#REF!</definedName>
    <definedName name="Diesel_Sewage">#REF!</definedName>
    <definedName name="Diesel_Sewage_Exp" localSheetId="0">#REF!</definedName>
    <definedName name="Diesel_Sewage_Exp">#REF!</definedName>
    <definedName name="Diesel_Sludge" localSheetId="0">#REF!</definedName>
    <definedName name="Diesel_Sludge">#REF!</definedName>
    <definedName name="Diesel_Sludge_Exp" localSheetId="0">#REF!</definedName>
    <definedName name="Diesel_Sludge_Exp">#REF!</definedName>
    <definedName name="Diesel_Transport_Freight" localSheetId="0">#REF!</definedName>
    <definedName name="Diesel_Transport_Freight">#REF!</definedName>
    <definedName name="Diesel_Transport_Passenger" localSheetId="0">#REF!</definedName>
    <definedName name="Diesel_Transport_Passenger">#REF!</definedName>
    <definedName name="Diesel_Van_CO2" localSheetId="0">#REF!</definedName>
    <definedName name="Diesel_Van_CO2">#REF!</definedName>
    <definedName name="Diesel_Van_Miles" localSheetId="0">#REF!</definedName>
    <definedName name="Diesel_Van_Miles">#REF!</definedName>
    <definedName name="Dig_Sec_Enclosed" localSheetId="0">#REF!</definedName>
    <definedName name="Dig_Sec_Enclosed">#REF!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 localSheetId="1">#REF!</definedName>
    <definedName name="DistInput" localSheetId="0">#REF!</definedName>
    <definedName name="DistInput">#REF!</definedName>
    <definedName name="Dividend___Appointee___nominal" localSheetId="1">#REF!</definedName>
    <definedName name="Dividend___Appointee___nominal">#REF!</definedName>
    <definedName name="Dividend___Appointee___nominal.NEG" localSheetId="1">#REF!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 localSheetId="0">#REF!</definedName>
    <definedName name="Dividends">#REF!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IVISION" localSheetId="0">#REF!</definedName>
    <definedName name="DIVISION">#REF!</definedName>
    <definedName name="dnonames" localSheetId="1">#REF!</definedName>
    <definedName name="dnonames" localSheetId="0">#REF!</definedName>
    <definedName name="dnonames">#REF!</definedName>
    <definedName name="dog" localSheetId="1" hidden="1">{"NET",#N/A,FALSE,"401C11"}</definedName>
    <definedName name="dog" localSheetId="0" hidden="1">{"NET",#N/A,FALSE,"401C11"}</definedName>
    <definedName name="dog" hidden="1">{"NET",#N/A,FALSE,"401C11"}</definedName>
    <definedName name="Dom_Freight_Tonne_km" localSheetId="0">#REF!</definedName>
    <definedName name="Dom_Freight_Tonne_km">#REF!</definedName>
    <definedName name="Dom_Freight_Tonne_km_CO2" localSheetId="0">#REF!</definedName>
    <definedName name="Dom_Freight_Tonne_km_CO2">#REF!</definedName>
    <definedName name="Dom_Passenger_km" localSheetId="0">#REF!</definedName>
    <definedName name="Dom_Passenger_km">#REF!</definedName>
    <definedName name="DORSET" localSheetId="1">#REF!</definedName>
    <definedName name="DORSET" localSheetId="0">#REF!</definedName>
    <definedName name="DORSET">#REF!</definedName>
    <definedName name="DR" localSheetId="0">#REF!</definedName>
    <definedName name="DR">#REF!</definedName>
    <definedName name="DURHAM" localSheetId="1">#REF!</definedName>
    <definedName name="DURHAM" localSheetId="0">#REF!</definedName>
    <definedName name="DURHAM">#REF!</definedName>
    <definedName name="DVWBPinputs" localSheetId="1">#REF!</definedName>
    <definedName name="DVWBPinputs" localSheetId="0">#REF!</definedName>
    <definedName name="DVWBPinputs">#REF!</definedName>
    <definedName name="DVWBPtrans" localSheetId="1">#REF!</definedName>
    <definedName name="DVWBPtrans" localSheetId="0">#REF!</definedName>
    <definedName name="DVWBPtrans">#REF!</definedName>
    <definedName name="DVWtransition" localSheetId="1">#REF!</definedName>
    <definedName name="DVWtransition" localSheetId="0">#REF!</definedName>
    <definedName name="DVWtransition">#REF!</definedName>
    <definedName name="DYFED" localSheetId="1">#REF!</definedName>
    <definedName name="DYFED" localSheetId="0">#REF!</definedName>
    <definedName name="DYFED">#REF!</definedName>
    <definedName name="dynG2AltProg" localSheetId="0">OFFSET(#REF!,0,#REF!,1,#REF!)</definedName>
    <definedName name="dynG2AltProg">OFFSET(#REF!,0,#REF!,1,#REF!)</definedName>
    <definedName name="dynG2BC" localSheetId="0">OFFSET(#REF!,0,#REF!,1,#REF!)</definedName>
    <definedName name="dynG2BC">OFFSET(#REF!,0,#REF!,1,#REF!)</definedName>
    <definedName name="dynG2Briefed" localSheetId="0">OFFSET(#REF!,0,#REF!,1,#REF!)</definedName>
    <definedName name="dynG2Briefed">OFFSET(#REF!,0,#REF!,1,#REF!)</definedName>
    <definedName name="dynG2FivePlusSeven" localSheetId="0">OFFSET(#REF!,0,#REF!,1,#REF!)</definedName>
    <definedName name="dynG2FivePlusSeven">OFFSET(#REF!,0,#REF!,1,#REF!)</definedName>
    <definedName name="dynG2InDel" localSheetId="0">OFFSET(#REF!,0,#REF!,1,#REF!)</definedName>
    <definedName name="dynG2InDel">OFFSET(#REF!,0,#REF!,1,#REF!)</definedName>
    <definedName name="dynG2InStudy" localSheetId="0">OFFSET(#REF!,0,#REF!,1,#REF!)</definedName>
    <definedName name="dynG2InStudy">OFFSET(#REF!,0,#REF!,1,#REF!)</definedName>
    <definedName name="dynG2Labels" localSheetId="0">OFFSET(#REF!,0,#REF!,1,#REF!)</definedName>
    <definedName name="dynG2Labels">OFFSET(#REF!,0,#REF!,1,#REF!)</definedName>
    <definedName name="dynG2Unbriefed" localSheetId="0">OFFSET(#REF!,0,#REF!,1,#REF!)</definedName>
    <definedName name="dynG2Unbriefed">OFFSET(#REF!,0,#REF!,1,#REF!)</definedName>
    <definedName name="dynGBriefed" localSheetId="0">OFFSET(#REF!,0,0,1,#REF!)</definedName>
    <definedName name="dynGBriefed">OFFSET(#REF!,0,0,1,#REF!)</definedName>
    <definedName name="dynGControl" localSheetId="0">OFFSET(#REF!,0,#REF!,1,#REF!)</definedName>
    <definedName name="dynGControl">OFFSET(#REF!,0,#REF!,1,#REF!)</definedName>
    <definedName name="dynGFivePlusSeven" localSheetId="0">OFFSET(#REF!,0,0,1,#REF!)</definedName>
    <definedName name="dynGFivePlusSeven">OFFSET(#REF!,0,0,1,#REF!)</definedName>
    <definedName name="dynGInDel" localSheetId="0">OFFSET(#REF!,0,0,1,#REF!)</definedName>
    <definedName name="dynGInDel">OFFSET(#REF!,0,0,1,#REF!)</definedName>
    <definedName name="dynGInDelivery" localSheetId="0">OFFSET(#REF!,0,#REF!,1,#REF!)</definedName>
    <definedName name="dynGInDelivery">OFFSET(#REF!,0,#REF!,1,#REF!)</definedName>
    <definedName name="dynGInStudy" localSheetId="0">OFFSET(#REF!,0,#REF!,1,#REF!)</definedName>
    <definedName name="dynGInStudy">OFFSET(#REF!,0,#REF!,1,#REF!)</definedName>
    <definedName name="dynGLabels" localSheetId="0">OFFSET(#REF!,0,0,2,#REF!)</definedName>
    <definedName name="dynGLabels">OFFSET(#REF!,0,0,2,#REF!)</definedName>
    <definedName name="dynGNames" localSheetId="0">OFFSET(#REF!,0,#REF!,2,#REF!)</definedName>
    <definedName name="dynGNames">OFFSET(#REF!,0,#REF!,2,#REF!)</definedName>
    <definedName name="dynGPostBDA" localSheetId="0">OFFSET(#REF!,0,#REF!,1,#REF!)</definedName>
    <definedName name="dynGPostBDA">OFFSET(#REF!,0,#REF!,1,#REF!)</definedName>
    <definedName name="dynGUnbriefed" localSheetId="0">OFFSET(#REF!,0,#REF!,1,#REF!)</definedName>
    <definedName name="dynGUnbriefed">OFFSET(#REF!,0,#REF!,1,#REF!)</definedName>
    <definedName name="e" localSheetId="0">#REF!</definedName>
    <definedName name="e">#REF!</definedName>
    <definedName name="E_No" localSheetId="0">#REF!</definedName>
    <definedName name="E_No">#REF!</definedName>
    <definedName name="E_SUSSEX" localSheetId="1">#REF!</definedName>
    <definedName name="E_SUSSEX" localSheetId="0">#REF!</definedName>
    <definedName name="E_SUSSEX">#REF!</definedName>
    <definedName name="EAcat" localSheetId="0">#REF!</definedName>
    <definedName name="EAcat">#REF!</definedName>
    <definedName name="EAcat2004" localSheetId="0">#REF!</definedName>
    <definedName name="EAcat2004">#REF!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Asummary" localSheetId="0">#REF!</definedName>
    <definedName name="EAsummary">#REF!</definedName>
    <definedName name="EAsummary2004" localSheetId="0">#REF!</definedName>
    <definedName name="EAsummary2004">#REF!</definedName>
    <definedName name="EAto" localSheetId="0">#REF!</definedName>
    <definedName name="EAto">#REF!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 localSheetId="0">#REF!</definedName>
    <definedName name="Eff">#REF!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HY" localSheetId="0">#REF!</definedName>
    <definedName name="EHY">#REF!</definedName>
    <definedName name="ELECTRICITY" localSheetId="0">#REF!</definedName>
    <definedName name="ELECTRICITY">#REF!</definedName>
    <definedName name="End_of_AMP_period_flag">#REF!</definedName>
    <definedName name="End_of_AMP_period_flag_date">#REF!</definedName>
    <definedName name="EndAMP" localSheetId="0">#REF!</definedName>
    <definedName name="EndAMP">#REF!</definedName>
    <definedName name="EndYearRef" localSheetId="0">#REF!</definedName>
    <definedName name="EndYearRef">#REF!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SSEX" localSheetId="1">#REF!</definedName>
    <definedName name="ESSEX" localSheetId="0">#REF!</definedName>
    <definedName name="ESSEX">#REF!</definedName>
    <definedName name="Estimate_Adjust_Factor" localSheetId="0">#REF!</definedName>
    <definedName name="Estimate_Adjust_Factor">#REF!</definedName>
    <definedName name="EV__LASTREFTIME__" hidden="1">40339.4799074074</definedName>
    <definedName name="Excess_fast_money___Appointee___nominal">#REF!</definedName>
    <definedName name="Excess_fast_money___control___nominal.ADDN1" localSheetId="1">#REF!</definedName>
    <definedName name="Excess_fast_money___control___nominal.ADDN1">#REF!</definedName>
    <definedName name="Excess_fast_money___control___nominal.ADDN2" localSheetId="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stingRate06" localSheetId="0">#REF!</definedName>
    <definedName name="ExistingRate06">#REF!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Co" localSheetId="0">#REF!</definedName>
    <definedName name="ExpCo">#REF!</definedName>
    <definedName name="ExpenditureTargeting" localSheetId="0">#REF!</definedName>
    <definedName name="ExpenditureTargeting">#REF!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Export_NGasCHP_Admin" localSheetId="0">#REF!</definedName>
    <definedName name="Export_NGasCHP_Admin">#REF!</definedName>
    <definedName name="Export_NGasCHP_Drink" localSheetId="0">#REF!</definedName>
    <definedName name="Export_NGasCHP_Drink">#REF!</definedName>
    <definedName name="Export_NGasCHP_Sewage" localSheetId="0">#REF!</definedName>
    <definedName name="Export_NGasCHP_Sewage">#REF!</definedName>
    <definedName name="ExpSewerage" localSheetId="0">#REF!</definedName>
    <definedName name="ExpSewerage">#REF!</definedName>
    <definedName name="ExpWater" localSheetId="0">#REF!</definedName>
    <definedName name="ExpWater">#REF!</definedName>
    <definedName name="F" localSheetId="1" hidden="1">{"bal",#N/A,FALSE,"working papers";"income",#N/A,FALSE,"working papers"}</definedName>
    <definedName name="F" localSheetId="0" hidden="1">{"bal",#N/A,FALSE,"working papers";"income",#N/A,FALSE,"working papers"}</definedName>
    <definedName name="F" hidden="1">{"bal",#N/A,FALSE,"working papers";"income",#N/A,FALSE,"working papers"}</definedName>
    <definedName name="fdraf" localSheetId="1" hidden="1">{"bal",#N/A,FALSE,"working papers";"income",#N/A,FALSE,"working papers"}</definedName>
    <definedName name="fdraf" localSheetId="0" hidden="1">{"bal",#N/A,FALSE,"working papers";"income",#N/A,FALSE,"working papers"}</definedName>
    <definedName name="fdraf" hidden="1">{"bal",#N/A,FALSE,"working papers";"income",#N/A,FALSE,"working papers"}</definedName>
    <definedName name="Fdraft" localSheetId="1" hidden="1">{"bal",#N/A,FALSE,"working papers";"income",#N/A,FALSE,"working papers"}</definedName>
    <definedName name="Fdraft" localSheetId="0" hidden="1">{"bal",#N/A,FALSE,"working papers";"income",#N/A,FALSE,"working papers"}</definedName>
    <definedName name="Fdraft" hidden="1">{"bal",#N/A,FALSE,"working papers";"income",#N/A,FALSE,"working papers"}</definedName>
    <definedName name="fe">#REF!</definedName>
    <definedName name="females_UK" localSheetId="0">#REF!</definedName>
    <definedName name="females_UK">#REF!</definedName>
    <definedName name="Ferry_RoPax_Pass_CO2" localSheetId="0">#REF!</definedName>
    <definedName name="Ferry_RoPax_Pass_CO2">#REF!</definedName>
    <definedName name="Ferry_RoPax_Pass_km" localSheetId="0">#REF!</definedName>
    <definedName name="Ferry_RoPax_Pass_km">#REF!</definedName>
    <definedName name="fewrew" localSheetId="1">#REF!</definedName>
    <definedName name="fewrew" localSheetId="0">#REF!</definedName>
    <definedName name="fewrew">#REF!</definedName>
    <definedName name="ffds" localSheetId="0">#REF!</definedName>
    <definedName name="ffds">#REF!</definedName>
    <definedName name="FFO_less_dividends_declared___Appointee___nominal">#REF!</definedName>
    <definedName name="FG" localSheetId="0">#REF!</definedName>
    <definedName name="FG">#REF!</definedName>
    <definedName name="file_LTDS" localSheetId="0">#REF!</definedName>
    <definedName name="file_LTDS">#REF!</definedName>
    <definedName name="file_LTDS_2nd" localSheetId="0">#REF!</definedName>
    <definedName name="file_LTDS_2nd">#REF!</definedName>
    <definedName name="file_totex" localSheetId="0">#REF!</definedName>
    <definedName name="file_totex">#REF!</definedName>
    <definedName name="Final_2003_04_Income_Apportioned_Use_May_onwards" localSheetId="0">#REF!</definedName>
    <definedName name="Final_2003_04_Income_Apportioned_Use_May_onwards">#REF!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ancialIndicators" localSheetId="0">#REF!</definedName>
    <definedName name="FinancialIndicators">#REF!</definedName>
    <definedName name="FinancialIndicators_Enable" localSheetId="0">#REF!</definedName>
    <definedName name="FinancialIndicators_Enable">#REF!</definedName>
    <definedName name="FinancialIndicators_Headings" localSheetId="0">#REF!</definedName>
    <definedName name="FinancialIndicators_Headings">#REF!</definedName>
    <definedName name="FinancialIndicators_Max" localSheetId="0">#REF!</definedName>
    <definedName name="FinancialIndicators_Max">#REF!</definedName>
    <definedName name="FinancialIndicators_Min" localSheetId="0">#REF!</definedName>
    <definedName name="FinancialIndicators_Min">#REF!</definedName>
    <definedName name="FinancialIndicators_Tolerance" localSheetId="0">#REF!</definedName>
    <definedName name="FinancialIndicators_Tolerance">#REF!</definedName>
    <definedName name="FinPayts" localSheetId="0">#REF!</definedName>
    <definedName name="FinPayts">#REF!</definedName>
    <definedName name="FinRate" localSheetId="0">#REF!</definedName>
    <definedName name="FinRate">#REF!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nTerm" localSheetId="0">#REF!</definedName>
    <definedName name="FinTerm">#REF!</definedName>
    <definedName name="First_post_forecast_period_flag">#REF!</definedName>
    <definedName name="FirstQuinquennium" localSheetId="0">#REF!</definedName>
    <definedName name="FirstQuinquennium">#REF!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LE" localSheetId="0">#REF!</definedName>
    <definedName name="FLE">#REF!</definedName>
    <definedName name="FOLLOWING_YEAR" localSheetId="0">#REF!</definedName>
    <definedName name="FOLLOWING_YEAR">#REF!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output" localSheetId="1" hidden="1">#REF!</definedName>
    <definedName name="Foutput" localSheetId="0" hidden="1">#REF!</definedName>
    <definedName name="Foutput" hidden="1">#REF!</definedName>
    <definedName name="Fraction_ozone_pure_O2" localSheetId="0">#REF!</definedName>
    <definedName name="Fraction_ozone_pure_O2">#REF!</definedName>
    <definedName name="Freight_Average_Van_CO2" localSheetId="0">#REF!</definedName>
    <definedName name="Freight_Average_Van_CO2">#REF!</definedName>
    <definedName name="Freight_Average_Van_km" localSheetId="0">#REF!</definedName>
    <definedName name="Freight_Average_Van_km">#REF!</definedName>
    <definedName name="Freight_Average_Van_Tonne_CO2" localSheetId="0">#REF!</definedName>
    <definedName name="Freight_Average_Van_Tonne_CO2">#REF!</definedName>
    <definedName name="Freight_Average_Van_Tonne_km" localSheetId="0">#REF!</definedName>
    <definedName name="Freight_Average_Van_Tonne_km">#REF!</definedName>
    <definedName name="Freight_Diesel_Van_CO2" localSheetId="0">#REF!</definedName>
    <definedName name="Freight_Diesel_Van_CO2">#REF!</definedName>
    <definedName name="Freight_Diesel_Van_km" localSheetId="0">#REF!</definedName>
    <definedName name="Freight_Diesel_Van_km">#REF!</definedName>
    <definedName name="Freight_Diesel_Van_Tonne_CO2" localSheetId="0">#REF!</definedName>
    <definedName name="Freight_Diesel_Van_Tonne_CO2">#REF!</definedName>
    <definedName name="Freight_Diesel_Van_Tonne_km" localSheetId="0">#REF!</definedName>
    <definedName name="Freight_Diesel_Van_Tonne_km">#REF!</definedName>
    <definedName name="Freight_LH_CO2" localSheetId="0">#REF!</definedName>
    <definedName name="Freight_LH_CO2">#REF!</definedName>
    <definedName name="Freight_LPG_CNG_Van_CO2" localSheetId="0">#REF!</definedName>
    <definedName name="Freight_LPG_CNG_Van_CO2">#REF!</definedName>
    <definedName name="Freight_LPG_CNG_Van_km" localSheetId="0">#REF!</definedName>
    <definedName name="Freight_LPG_CNG_Van_km">#REF!</definedName>
    <definedName name="Freight_LPG_CNG_Van_Tonne_CO2" localSheetId="0">#REF!</definedName>
    <definedName name="Freight_LPG_CNG_Van_Tonne_CO2">#REF!</definedName>
    <definedName name="Freight_LPG_CNG_Van_Tonne_km" localSheetId="0">#REF!</definedName>
    <definedName name="Freight_LPG_CNG_Van_Tonne_km">#REF!</definedName>
    <definedName name="Freight_Petrol_Van_CO2" localSheetId="0">#REF!</definedName>
    <definedName name="Freight_Petrol_Van_CO2">#REF!</definedName>
    <definedName name="Freight_Petrol_Van_km" localSheetId="0">#REF!</definedName>
    <definedName name="Freight_Petrol_Van_km">#REF!</definedName>
    <definedName name="Freight_Petrol_Van_Tonne_CO2" localSheetId="0">#REF!</definedName>
    <definedName name="Freight_Petrol_Van_Tonne_CO2">#REF!</definedName>
    <definedName name="Freight_Petrol_Van_Tonne_km" localSheetId="0">#REF!</definedName>
    <definedName name="Freight_Petrol_Van_Tonne_km">#REF!</definedName>
    <definedName name="Freight_Rail_CO2" localSheetId="0">#REF!</definedName>
    <definedName name="Freight_Rail_CO2">#REF!</definedName>
    <definedName name="Freight_SH_CO2" localSheetId="0">#REF!</definedName>
    <definedName name="Freight_SH_CO2">#REF!</definedName>
    <definedName name="freq_m_1" localSheetId="0">#REF!</definedName>
    <definedName name="freq_m_1">#REF!</definedName>
    <definedName name="freq_m_2" localSheetId="0">#REF!</definedName>
    <definedName name="freq_m_2">#REF!</definedName>
    <definedName name="freq_m_3" localSheetId="0">#REF!</definedName>
    <definedName name="freq_m_3">#REF!</definedName>
    <definedName name="freq_y_1" localSheetId="0">#REF!</definedName>
    <definedName name="freq_y_1">#REF!</definedName>
    <definedName name="freq_y_2" localSheetId="0">#REF!</definedName>
    <definedName name="freq_y_2">#REF!</definedName>
    <definedName name="freq_y_3" localSheetId="0">#REF!</definedName>
    <definedName name="freq_y_3">#REF!</definedName>
    <definedName name="frequency_table" localSheetId="0">#REF!</definedName>
    <definedName name="frequency_table">#REF!</definedName>
    <definedName name="fsdfffd" localSheetId="1" hidden="1">#REF!</definedName>
    <definedName name="fsdfffd" localSheetId="0" hidden="1">#REF!</definedName>
    <definedName name="fsdfffd" hidden="1">#REF!</definedName>
    <definedName name="fsdfsd" localSheetId="1" hidden="1">#REF!</definedName>
    <definedName name="fsdfsd" localSheetId="0" hidden="1">#REF!</definedName>
    <definedName name="fsdfsd" hidden="1">#REF!</definedName>
    <definedName name="fsfds" localSheetId="1" hidden="1">#REF!</definedName>
    <definedName name="fsfds" localSheetId="0" hidden="1">#REF!</definedName>
    <definedName name="fsfds" hidden="1">#REF!</definedName>
    <definedName name="fsfsd" localSheetId="1" hidden="1">#REF!</definedName>
    <definedName name="fsfsd" localSheetId="0"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FY_1" localSheetId="0">#REF!</definedName>
    <definedName name="FY_1">#REF!</definedName>
    <definedName name="FY_10" localSheetId="0">#REF!</definedName>
    <definedName name="FY_10">#REF!</definedName>
    <definedName name="FY_11" localSheetId="0">#REF!</definedName>
    <definedName name="FY_11">#REF!</definedName>
    <definedName name="FY_12" localSheetId="0">#REF!</definedName>
    <definedName name="FY_12">#REF!</definedName>
    <definedName name="FY_13" localSheetId="0">#REF!</definedName>
    <definedName name="FY_13">#REF!</definedName>
    <definedName name="FY_14" localSheetId="0">#REF!</definedName>
    <definedName name="FY_14">#REF!</definedName>
    <definedName name="FY_15" localSheetId="0">#REF!</definedName>
    <definedName name="FY_15">#REF!</definedName>
    <definedName name="FY_2" localSheetId="0">#REF!</definedName>
    <definedName name="FY_2">#REF!</definedName>
    <definedName name="FY_3" localSheetId="0">#REF!</definedName>
    <definedName name="FY_3">#REF!</definedName>
    <definedName name="FY_4" localSheetId="0">#REF!</definedName>
    <definedName name="FY_4">#REF!</definedName>
    <definedName name="FY_5" localSheetId="0">#REF!</definedName>
    <definedName name="FY_5">#REF!</definedName>
    <definedName name="FY_6" localSheetId="0">#REF!</definedName>
    <definedName name="FY_6">#REF!</definedName>
    <definedName name="FY_7" localSheetId="0">#REF!</definedName>
    <definedName name="FY_7">#REF!</definedName>
    <definedName name="FY_8" localSheetId="0">#REF!</definedName>
    <definedName name="FY_8">#REF!</definedName>
    <definedName name="FY_9" localSheetId="0">#REF!</definedName>
    <definedName name="FY_9">#REF!</definedName>
    <definedName name="G" localSheetId="0">#REF!</definedName>
    <definedName name="G">#REF!</definedName>
    <definedName name="g_kg_conversion" localSheetId="0">#REF!</definedName>
    <definedName name="g_kg_conversion">#REF!</definedName>
    <definedName name="gAPProgList" localSheetId="0">OFFSET(#REF!,0,#REF!,#REF!,1)</definedName>
    <definedName name="gAPProgList">OFFSET(#REF!,0,#REF!,#REF!,1)</definedName>
    <definedName name="Gas_Oil_Admin" localSheetId="0">#REF!</definedName>
    <definedName name="Gas_Oil_Admin">#REF!</definedName>
    <definedName name="Gas_Oil_Drink" localSheetId="0">#REF!</definedName>
    <definedName name="Gas_Oil_Drink">#REF!</definedName>
    <definedName name="Gas_Oil_EF_CO2" localSheetId="0">#REF!</definedName>
    <definedName name="Gas_Oil_EF_CO2">#REF!</definedName>
    <definedName name="Gas_Oil_Sewage" localSheetId="0">#REF!</definedName>
    <definedName name="Gas_Oil_Sewage">#REF!</definedName>
    <definedName name="Gas_Oil_Sludge" localSheetId="0">#REF!</definedName>
    <definedName name="Gas_Oil_Sludge">#REF!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neral" localSheetId="1">#REF!</definedName>
    <definedName name="General" localSheetId="0">#REF!</definedName>
    <definedName name="General">#REF!</definedName>
    <definedName name="General1" localSheetId="1">#REF!</definedName>
    <definedName name="General1" localSheetId="0">#REF!</definedName>
    <definedName name="General1">#REF!</definedName>
    <definedName name="General2" localSheetId="1">#REF!</definedName>
    <definedName name="General2" localSheetId="0">#REF!</definedName>
    <definedName name="General2">#REF!</definedName>
    <definedName name="GEOG9703" localSheetId="1">#REF!</definedName>
    <definedName name="GEOG9703" localSheetId="0">#REF!</definedName>
    <definedName name="GEOG9703">#REF!</definedName>
    <definedName name="gfff" localSheetId="1" hidden="1">{"CHARGE",#N/A,FALSE,"401C11"}</definedName>
    <definedName name="gfff" localSheetId="0" hidden="1">{"CHARGE",#N/A,FALSE,"401C11"}</definedName>
    <definedName name="gfff" hidden="1">{"CHARGE",#N/A,FALSE,"401C11"}</definedName>
    <definedName name="GLOS">#REF!</definedName>
    <definedName name="GMActualcum" localSheetId="0">#REF!</definedName>
    <definedName name="GMActualcum">#REF!</definedName>
    <definedName name="GOHOME" localSheetId="0">#REF!</definedName>
    <definedName name="GOHOME">#REF!</definedName>
    <definedName name="Grants_and_contributions_price_control___real___ADDN1" localSheetId="1">#REF!</definedName>
    <definedName name="Grants_and_contributions_price_control___real___ADDN1">#REF!</definedName>
    <definedName name="Grants_and_contributions_price_control___real___ADDN2" localSheetId="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IARC04" localSheetId="0">#REF!</definedName>
    <definedName name="Graph_IARC04">#REF!</definedName>
    <definedName name="Graph_IARC05" localSheetId="0">#REF!</definedName>
    <definedName name="Graph_IARC05">#REF!</definedName>
    <definedName name="Graph_Incidents04" localSheetId="0">#REF!</definedName>
    <definedName name="Graph_Incidents04">#REF!</definedName>
    <definedName name="Graph_Incidents05" localSheetId="0">#REF!</definedName>
    <definedName name="Graph_Incidents05">#REF!</definedName>
    <definedName name="Graph_meterAR1_4" localSheetId="1">#REF!</definedName>
    <definedName name="Graph_meterAR1_4" localSheetId="0">#REF!</definedName>
    <definedName name="Graph_meterAR1_4">#REF!</definedName>
    <definedName name="Graph_Tideway04" localSheetId="0">#REF!</definedName>
    <definedName name="Graph_Tideway04">#REF!</definedName>
    <definedName name="Graph_Tideway05" localSheetId="0">#REF!</definedName>
    <definedName name="Graph_Tideway05">#REF!</definedName>
    <definedName name="Green_EF_CO2" localSheetId="0">#REF!</definedName>
    <definedName name="Green_EF_CO2">#REF!</definedName>
    <definedName name="Green_Tariff" localSheetId="0">#REF!</definedName>
    <definedName name="Green_Tariff">#REF!</definedName>
    <definedName name="Grid_Admin" localSheetId="0">#REF!</definedName>
    <definedName name="Grid_Admin">#REF!</definedName>
    <definedName name="Grid_AMR" localSheetId="0">#REF!</definedName>
    <definedName name="Grid_AMR">#REF!</definedName>
    <definedName name="Grid_Drink_Pump" localSheetId="0">#REF!</definedName>
    <definedName name="Grid_Drink_Pump">#REF!</definedName>
    <definedName name="Grid_Drink_Treat" localSheetId="0">#REF!</definedName>
    <definedName name="Grid_Drink_Treat">#REF!</definedName>
    <definedName name="Grid_EF_CO2" localSheetId="0">#REF!</definedName>
    <definedName name="Grid_EF_CO2">#REF!</definedName>
    <definedName name="Grid_EST" localSheetId="0">#REF!</definedName>
    <definedName name="Grid_EST">#REF!</definedName>
    <definedName name="Grid_HH" localSheetId="0">#REF!</definedName>
    <definedName name="Grid_HH">#REF!</definedName>
    <definedName name="Grid_MHH" localSheetId="0">#REF!</definedName>
    <definedName name="Grid_MHH">#REF!</definedName>
    <definedName name="Grid_NAP" localSheetId="0">#REF!</definedName>
    <definedName name="Grid_NAP">#REF!</definedName>
    <definedName name="Grid_NHH" localSheetId="0">#REF!</definedName>
    <definedName name="Grid_NHH">#REF!</definedName>
    <definedName name="Grid_NHH_EST" localSheetId="0">#REF!</definedName>
    <definedName name="Grid_NHH_EST">#REF!</definedName>
    <definedName name="Grid_Sewage_Pump" localSheetId="0">#REF!</definedName>
    <definedName name="Grid_Sewage_Pump">#REF!</definedName>
    <definedName name="Grid_Sewage_Treat" localSheetId="0">#REF!</definedName>
    <definedName name="Grid_Sewage_Treat">#REF!</definedName>
    <definedName name="Grid_Sludge" localSheetId="0">#REF!</definedName>
    <definedName name="Grid_Sludge">#REF!</definedName>
    <definedName name="Grid_UMS" localSheetId="0">#REF!</definedName>
    <definedName name="Grid_UMS">#REF!</definedName>
    <definedName name="Grid_UMS_Pseudo" localSheetId="0">#REF!</definedName>
    <definedName name="Grid_UMS_Pseudo">#REF!</definedName>
    <definedName name="gross" localSheetId="1" hidden="1">{"GROSS",#N/A,FALSE,"401C11"}</definedName>
    <definedName name="gross" localSheetId="0" hidden="1">{"GROSS",#N/A,FALSE,"401C11"}</definedName>
    <definedName name="gross" hidden="1">{"GROSS",#N/A,FALSE,"401C11"}</definedName>
    <definedName name="Gross_capital_expenditure___nominal.ADDN1">#REF!</definedName>
    <definedName name="Gross_capital_expenditure___nominal.ADDN2" localSheetId="1">#REF!</definedName>
    <definedName name="Gross_capital_expenditure___nominal.ADDN2">#REF!</definedName>
    <definedName name="Gross_capital_expenditure___nominal.BR" localSheetId="1">#REF!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localSheetId="1" hidden="1">{"GROSS",#N/A,FALSE,"401C11"}</definedName>
    <definedName name="gross1" localSheetId="0" hidden="1">{"GROSS",#N/A,FALSE,"401C11"}</definedName>
    <definedName name="gross1" hidden="1">{"GROSS",#N/A,FALSE,"401C11"}</definedName>
    <definedName name="Group_Q">#REF!</definedName>
    <definedName name="GTR_MAN" localSheetId="1">#REF!</definedName>
    <definedName name="GTR_MAN" localSheetId="0">#REF!</definedName>
    <definedName name="GTR_MAN">#REF!</definedName>
    <definedName name="GWENT" localSheetId="1">#REF!</definedName>
    <definedName name="GWENT" localSheetId="0">#REF!</definedName>
    <definedName name="GWENT">#REF!</definedName>
    <definedName name="GWYNEDD" localSheetId="1">#REF!</definedName>
    <definedName name="GWYNEDD" localSheetId="0">#REF!</definedName>
    <definedName name="GWYNEDD">#REF!</definedName>
    <definedName name="HANTS" localSheetId="1">#REF!</definedName>
    <definedName name="HANTS" localSheetId="0">#REF!</definedName>
    <definedName name="HANTS">#REF!</definedName>
    <definedName name="hasdfjklhklj" localSheetId="1" hidden="1">{"NET",#N/A,FALSE,"401C11"}</definedName>
    <definedName name="hasdfjklhklj" localSheetId="0" hidden="1">{"NET",#N/A,FALSE,"401C11"}</definedName>
    <definedName name="hasdfjklhklj" hidden="1">{"NET",#N/A,FALSE,"401C11"}</definedName>
    <definedName name="HCAccounts">#REF!</definedName>
    <definedName name="HCADepn" localSheetId="0">#REF!</definedName>
    <definedName name="HCADepn">#REF!</definedName>
    <definedName name="HdRm_Cats" localSheetId="0">OFFSET(#REF!,#REF!,0,#REF!,1)</definedName>
    <definedName name="HdRm_Cats">OFFSET(#REF!,#REF!,0,#REF!,1)</definedName>
    <definedName name="HdRm_Elements" localSheetId="0">#REF!</definedName>
    <definedName name="HdRm_Elements">#REF!</definedName>
    <definedName name="heading_table" localSheetId="0">#REF!</definedName>
    <definedName name="heading_table">#REF!</definedName>
    <definedName name="Headings" localSheetId="0">#REF!</definedName>
    <definedName name="Headings">#REF!</definedName>
    <definedName name="Headroom___Business___nominal" localSheetId="1">#REF!</definedName>
    <definedName name="Headroom___Business___nominal">#REF!</definedName>
    <definedName name="Headroom___Residential___nominal" localSheetId="1">#REF!</definedName>
    <definedName name="Headroom___Residential___nominal">#REF!</definedName>
    <definedName name="Heat_CHP" localSheetId="0">#REF!</definedName>
    <definedName name="Heat_CHP">#REF!</definedName>
    <definedName name="Heat_EF_CO2" localSheetId="0">#REF!</definedName>
    <definedName name="Heat_EF_CO2">#REF!</definedName>
    <definedName name="Heat_NGasCHP_Admin" localSheetId="0">#REF!</definedName>
    <definedName name="Heat_NGasCHP_Admin">#REF!</definedName>
    <definedName name="Heat_NGasCHP_Drink" localSheetId="0">#REF!</definedName>
    <definedName name="Heat_NGasCHP_Drink">#REF!</definedName>
    <definedName name="Heat_NGasCHP_Import" localSheetId="0">#REF!</definedName>
    <definedName name="Heat_NGasCHP_Import">#REF!</definedName>
    <definedName name="Heat_NGasCHP_Sewage" localSheetId="0">#REF!</definedName>
    <definedName name="Heat_NGasCHP_Sewage">#REF!</definedName>
    <definedName name="help" localSheetId="1" hidden="1">{"CHARGE",#N/A,FALSE,"401C11"}</definedName>
    <definedName name="help" localSheetId="0" hidden="1">{"CHARGE",#N/A,FALSE,"401C11"}</definedName>
    <definedName name="help" hidden="1">{"CHARGE",#N/A,FALSE,"401C11"}</definedName>
    <definedName name="HEREFORD_W">#REF!</definedName>
    <definedName name="HERTS" localSheetId="1">#REF!</definedName>
    <definedName name="HERTS" localSheetId="0">#REF!</definedName>
    <definedName name="HERTS">#REF!</definedName>
    <definedName name="HFC___125_CO2eq_GWP" localSheetId="0">#REF!</definedName>
    <definedName name="HFC___125_CO2eq_GWP">#REF!</definedName>
    <definedName name="HFC___125_Weight" localSheetId="0">#REF!</definedName>
    <definedName name="HFC___125_Weight">#REF!</definedName>
    <definedName name="HFC___134_CO2eq_GWP" localSheetId="0">#REF!</definedName>
    <definedName name="HFC___134_CO2eq_GWP">#REF!</definedName>
    <definedName name="HFC___134_Weight" localSheetId="0">#REF!</definedName>
    <definedName name="HFC___134_Weight">#REF!</definedName>
    <definedName name="HFC___134a_CO2eq_GWP" localSheetId="0">#REF!</definedName>
    <definedName name="HFC___134a_CO2eq_GWP">#REF!</definedName>
    <definedName name="HFC___134a_Weight" localSheetId="0">#REF!</definedName>
    <definedName name="HFC___134a_Weight">#REF!</definedName>
    <definedName name="HFC___143_CO2eq_GWP" localSheetId="0">#REF!</definedName>
    <definedName name="HFC___143_CO2eq_GWP">#REF!</definedName>
    <definedName name="HFC___143_Weight" localSheetId="0">#REF!</definedName>
    <definedName name="HFC___143_Weight">#REF!</definedName>
    <definedName name="HFC___143a_CO2eq_GWP" localSheetId="0">#REF!</definedName>
    <definedName name="HFC___143a_CO2eq_GWP">#REF!</definedName>
    <definedName name="HFC___143a_Weight" localSheetId="0">#REF!</definedName>
    <definedName name="HFC___143a_Weight">#REF!</definedName>
    <definedName name="HFC___152a_CO2eq_GWP" localSheetId="0">#REF!</definedName>
    <definedName name="HFC___152a_CO2eq_GWP">#REF!</definedName>
    <definedName name="HFC___152a_Weight" localSheetId="0">#REF!</definedName>
    <definedName name="HFC___152a_Weight">#REF!</definedName>
    <definedName name="HFC___227ea_CO2eq_GWP" localSheetId="0">#REF!</definedName>
    <definedName name="HFC___227ea_CO2eq_GWP">#REF!</definedName>
    <definedName name="HFC___227ea_Weight" localSheetId="0">#REF!</definedName>
    <definedName name="HFC___227ea_Weight">#REF!</definedName>
    <definedName name="HFC___23_CO2eq_GWP" localSheetId="0">#REF!</definedName>
    <definedName name="HFC___23_CO2eq_GWP">#REF!</definedName>
    <definedName name="HFC___23_Weight" localSheetId="0">#REF!</definedName>
    <definedName name="HFC___23_Weight">#REF!</definedName>
    <definedName name="HFC___236fa_CO2eq_GWP" localSheetId="0">#REF!</definedName>
    <definedName name="HFC___236fa_CO2eq_GWP">#REF!</definedName>
    <definedName name="HFC___236fa_Weight" localSheetId="0">#REF!</definedName>
    <definedName name="HFC___236fa_Weight">#REF!</definedName>
    <definedName name="HFC___245ca_CO2eq_GWP" localSheetId="0">#REF!</definedName>
    <definedName name="HFC___245ca_CO2eq_GWP">#REF!</definedName>
    <definedName name="HFC___245ca_Weight" localSheetId="0">#REF!</definedName>
    <definedName name="HFC___245ca_Weight">#REF!</definedName>
    <definedName name="HFC___32_CO2eq_GWP" localSheetId="0">#REF!</definedName>
    <definedName name="HFC___32_CO2eq_GWP">#REF!</definedName>
    <definedName name="HFC___32_Weight" localSheetId="0">#REF!</definedName>
    <definedName name="HFC___32_Weight">#REF!</definedName>
    <definedName name="HFC___41_CO2eq_GWP" localSheetId="0">#REF!</definedName>
    <definedName name="HFC___41_CO2eq_GWP">#REF!</definedName>
    <definedName name="HFC___41_Weight" localSheetId="0">#REF!</definedName>
    <definedName name="HFC___41_Weight">#REF!</definedName>
    <definedName name="HFC___43_CO2eq_GWP" localSheetId="0">#REF!</definedName>
    <definedName name="HFC___43_CO2eq_GWP">#REF!</definedName>
    <definedName name="HFC___43_Weight" localSheetId="0">#REF!</definedName>
    <definedName name="HFC___43_Weight">#REF!</definedName>
    <definedName name="hghghhj" localSheetId="1" hidden="1">{"CHARGE",#N/A,FALSE,"401C11"}</definedName>
    <definedName name="hghghhj" localSheetId="0" hidden="1">{"CHARGE",#N/A,FALSE,"401C11"}</definedName>
    <definedName name="hghghhj" hidden="1">{"CHARGE",#N/A,FALSE,"401C11"}</definedName>
    <definedName name="Highly_dense_threshold">#REF!</definedName>
    <definedName name="hm" localSheetId="0">#REF!</definedName>
    <definedName name="hm">#REF!</definedName>
    <definedName name="HOMER" localSheetId="0">#REF!</definedName>
    <definedName name="HOMER">#REF!</definedName>
    <definedName name="Households_connected___bill_module" localSheetId="1">#REF!</definedName>
    <definedName name="Households_connected___bill_module">#REF!</definedName>
    <definedName name="Households_connected_for_single_service___Bill_module" localSheetId="1">#REF!</definedName>
    <definedName name="Households_connected_for_single_service___Bill_module">#REF!</definedName>
    <definedName name="Households_connected_for_water_and_sewerage____bill_module" localSheetId="1">#REF!</definedName>
    <definedName name="Households_connected_for_water_and_sewerage____bill_module">#REF!</definedName>
    <definedName name="HTML_CodePage" hidden="1">1252</definedName>
    <definedName name="HTML_Control" localSheetId="1" hidden="1">{"'Trust by name'!$A$6:$E$350","'Trust by name'!$A$1:$D$348"}</definedName>
    <definedName name="HTML_Control" localSheetId="0"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 localSheetId="1">#REF!</definedName>
    <definedName name="I_OF_WIGHT" localSheetId="0">#REF!</definedName>
    <definedName name="I_OF_WIGHT">#REF!</definedName>
    <definedName name="IDoKadj" localSheetId="0">#REF!</definedName>
    <definedName name="IDoKadj">#REF!</definedName>
    <definedName name="IFRS_Adoption" localSheetId="0">#REF!</definedName>
    <definedName name="IFRS_Adoption">#REF!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entiveTaxConsistent" localSheetId="0">#REF!</definedName>
    <definedName name="IncentiveTaxConsistent">#REF!</definedName>
    <definedName name="Include_accumulated_depreciation_in_financial_model">#REF!</definedName>
    <definedName name="IncludesIncentives" localSheetId="0">#REF!</definedName>
    <definedName name="IncludesIncentives">#REF!</definedName>
    <definedName name="Income" localSheetId="0">#REF!</definedName>
    <definedName name="Income">#REF!</definedName>
    <definedName name="IncomeAll" localSheetId="0">#REF!</definedName>
    <definedName name="IncomeAll">#REF!</definedName>
    <definedName name="Incometemp" localSheetId="0">#REF!</definedName>
    <definedName name="Incometemp">#REF!</definedName>
    <definedName name="Increase____decrease__in_cash___Appointee___nominal">#REF!</definedName>
    <definedName name="INDEX" localSheetId="0">#REF!</definedName>
    <definedName name="INDEX">#REF!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ICES" localSheetId="0">#REF!</definedName>
    <definedName name="INDICES">#REF!</definedName>
    <definedName name="Indices_Q" localSheetId="0">#REF!</definedName>
    <definedName name="Indices_Q">#REF!</definedName>
    <definedName name="IndustryAssumptionName" localSheetId="0">#REF!</definedName>
    <definedName name="IndustryAssumptionName">#REF!</definedName>
    <definedName name="Industrytransition" localSheetId="1">#REF!</definedName>
    <definedName name="Industrytransition" localSheetId="0">#REF!</definedName>
    <definedName name="Industrytransition">#REF!</definedName>
    <definedName name="INFRA" localSheetId="0">#REF!</definedName>
    <definedName name="INFRA">#REF!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put0" localSheetId="0">#REF!,#REF!,#REF!,#REF!,#REF!,#REF!,#REF!,#REF!,#REF!,#REF!,#REF!,#REF!,#REF!,#REF!,#REF!,#REF!</definedName>
    <definedName name="Input0">#REF!,#REF!,#REF!,#REF!,#REF!,#REF!,#REF!,#REF!,#REF!,#REF!,#REF!,#REF!,#REF!,#REF!,#REF!,#REF!</definedName>
    <definedName name="InputArea" localSheetId="0">#REF!</definedName>
    <definedName name="InputArea">#REF!</definedName>
    <definedName name="InputYears" localSheetId="0">#REF!</definedName>
    <definedName name="InputYears">#REF!</definedName>
    <definedName name="IntAccounts" localSheetId="0">#REF!</definedName>
    <definedName name="IntAccounts">#REF!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Q" localSheetId="0">#REF!</definedName>
    <definedName name="Interest_Q">#REF!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nat_Rail_Pass_CO2" localSheetId="0">#REF!</definedName>
    <definedName name="Internat_Rail_Pass_CO2">#REF!</definedName>
    <definedName name="Internat_Rail_Pass_km" localSheetId="0">#REF!</definedName>
    <definedName name="Internat_Rail_Pass_km">#REF!</definedName>
    <definedName name="INTERNATIONAL" localSheetId="0">#REF!</definedName>
    <definedName name="INTERNATIONAL">#REF!</definedName>
    <definedName name="interpretation" localSheetId="1">#REF!</definedName>
    <definedName name="interpretation" localSheetId="0">#REF!</definedName>
    <definedName name="interpretation">#REF!</definedName>
    <definedName name="Intersited_JanFeb_2006" localSheetId="0">#REF!</definedName>
    <definedName name="Intersited_JanFeb_2006">#REF!</definedName>
    <definedName name="Intersited_JanMar_2006" localSheetId="0">#REF!</definedName>
    <definedName name="Intersited_JanMar_2006">#REF!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#REF!</definedName>
    <definedName name="IRCSC" localSheetId="1">#REF!</definedName>
    <definedName name="IRCSC" localSheetId="0">#REF!</definedName>
    <definedName name="IRCSC">#REF!</definedName>
    <definedName name="IRCSDD" localSheetId="1">#REF!</definedName>
    <definedName name="IRCSDD" localSheetId="0">#REF!</definedName>
    <definedName name="IRCSDD">#REF!</definedName>
    <definedName name="IRCSDT" localSheetId="1">#REF!</definedName>
    <definedName name="IRCSDT" localSheetId="0">#REF!</definedName>
    <definedName name="IRCSDT">#REF!</definedName>
    <definedName name="IRCST" localSheetId="1">#REF!</definedName>
    <definedName name="IRCST" localSheetId="0">#REF!</definedName>
    <definedName name="IRCST">#REF!</definedName>
    <definedName name="IRCTWD" localSheetId="1">#REF!</definedName>
    <definedName name="IRCTWD" localSheetId="0">#REF!</definedName>
    <definedName name="IRCTWD">#REF!</definedName>
    <definedName name="IRCWD" localSheetId="1">#REF!</definedName>
    <definedName name="IRCWD" localSheetId="0">#REF!</definedName>
    <definedName name="IRCWD">#REF!</definedName>
    <definedName name="IRCWR" localSheetId="1">#REF!</definedName>
    <definedName name="IRCWR" localSheetId="0">#REF!</definedName>
    <definedName name="IRCWR">#REF!</definedName>
    <definedName name="IRCWT" localSheetId="1">#REF!</definedName>
    <definedName name="IRCWT" localSheetId="0">#REF!</definedName>
    <definedName name="IRCWT">#REF!</definedName>
    <definedName name="IRE_Actuals" localSheetId="0">#REF!</definedName>
    <definedName name="IRE_Actuals">#REF!</definedName>
    <definedName name="IRE_totex_adjustment_for_ACICR__Ofwat____Appointee___real" localSheetId="1">#REF!</definedName>
    <definedName name="IRE_totex_adjustment_for_ACICR__Ofwat____Appointee___real">#REF!</definedName>
    <definedName name="IRE_totex_adjustment_for_ACICR__Ofwat____nominal" localSheetId="1">#REF!</definedName>
    <definedName name="IRE_totex_adjustment_for_ACICR__Ofwat____nominal">#REF!</definedName>
    <definedName name="IREACT" localSheetId="0">#REF!</definedName>
    <definedName name="IREACT">#REF!</definedName>
    <definedName name="IREACT3" localSheetId="0">#REF!</definedName>
    <definedName name="IREACT3">#REF!</definedName>
    <definedName name="IRECALC" localSheetId="0">#REF!</definedName>
    <definedName name="IRECALC">#REF!</definedName>
    <definedName name="IRECALC2" localSheetId="0">#REF!</definedName>
    <definedName name="IRECALC2">#REF!</definedName>
    <definedName name="IRECALC3" localSheetId="0">#REF!</definedName>
    <definedName name="IRECALC3">#REF!</definedName>
    <definedName name="IRECap" localSheetId="0">#REF!</definedName>
    <definedName name="IRECap">#REF!</definedName>
    <definedName name="IREWD" localSheetId="0">#REF!</definedName>
    <definedName name="IREWD">#REF!</definedName>
    <definedName name="IREWD3" localSheetId="0">#REF!</definedName>
    <definedName name="IREWD3">#REF!</definedName>
    <definedName name="ItemDataSectionEnd" localSheetId="0">#REF!</definedName>
    <definedName name="ItemDataSectionEnd">#REF!</definedName>
    <definedName name="ItemDataSectionStart" localSheetId="0">#REF!</definedName>
    <definedName name="ItemDataSectionStart">#REF!</definedName>
    <definedName name="JFELL" localSheetId="1" hidden="1">#REF!</definedName>
    <definedName name="JFELL" localSheetId="0" hidden="1">#REF!</definedName>
    <definedName name="JFELL" hidden="1">#REF!</definedName>
    <definedName name="Joint_Retail_income___real">#REF!</definedName>
    <definedName name="JR_LAST_YEAR" localSheetId="0">#REF!</definedName>
    <definedName name="JR_LAST_YEAR">#REF!</definedName>
    <definedName name="JR_REPORT_YEAR" localSheetId="0">#REF!</definedName>
    <definedName name="JR_REPORT_YEAR">#REF!</definedName>
    <definedName name="JR_YEAR_B4_LAST" localSheetId="0">#REF!</definedName>
    <definedName name="JR_YEAR_B4_LAST">#REF!</definedName>
    <definedName name="JR_YEAR_B5_LAST" localSheetId="0">#REF!</definedName>
    <definedName name="JR_YEAR_B5_LAST">#REF!</definedName>
    <definedName name="K" localSheetId="0">#REF!</definedName>
    <definedName name="K">#REF!</definedName>
    <definedName name="K_Decimal" localSheetId="0">#REF!</definedName>
    <definedName name="K_Decimal">#REF!</definedName>
    <definedName name="k_Month_In" localSheetId="0">#REF!</definedName>
    <definedName name="k_Month_In">#REF!</definedName>
    <definedName name="KENT" localSheetId="1">#REF!</definedName>
    <definedName name="KENT" localSheetId="0">#REF!</definedName>
    <definedName name="KENT">#REF!</definedName>
    <definedName name="Kerosene_Admin" localSheetId="0">#REF!</definedName>
    <definedName name="Kerosene_Admin">#REF!</definedName>
    <definedName name="Kerosene_Drink" localSheetId="0">#REF!</definedName>
    <definedName name="Kerosene_Drink">#REF!</definedName>
    <definedName name="Kerosene_EF_CO2" localSheetId="0">#REF!</definedName>
    <definedName name="Kerosene_EF_CO2">#REF!</definedName>
    <definedName name="Kerosene_Sewage" localSheetId="0">#REF!</definedName>
    <definedName name="Kerosene_Sewage">#REF!</definedName>
    <definedName name="Kerosene_Sludge" localSheetId="0">#REF!</definedName>
    <definedName name="Kerosene_Sludge">#REF!</definedName>
    <definedName name="KSIterationHeading" localSheetId="0">#REF!</definedName>
    <definedName name="KSIterationHeading">#REF!</definedName>
    <definedName name="KSolveIteration" localSheetId="0">#REF!</definedName>
    <definedName name="KSolveIteration">#REF!</definedName>
    <definedName name="L" localSheetId="0">#REF!</definedName>
    <definedName name="L">#REF!</definedName>
    <definedName name="Label">#REF!</definedName>
    <definedName name="LANCS" localSheetId="1">#REF!</definedName>
    <definedName name="LANCS" localSheetId="0">#REF!</definedName>
    <definedName name="LANCS">#REF!</definedName>
    <definedName name="Landfill_Gas_Escape" localSheetId="0">#REF!</definedName>
    <definedName name="Landfill_Gas_Escape">#REF!</definedName>
    <definedName name="Large_Bulk_CO2" localSheetId="0">#REF!</definedName>
    <definedName name="Large_Bulk_CO2">#REF!</definedName>
    <definedName name="Large_Bulk_Tonne_km" localSheetId="0">#REF!</definedName>
    <definedName name="Large_Bulk_Tonne_km">#REF!</definedName>
    <definedName name="Large_Bulk_Tonne_km_CO2" localSheetId="0">#REF!</definedName>
    <definedName name="Large_Bulk_Tonne_km_CO2">#REF!</definedName>
    <definedName name="Large_Bulk_TonneMiles" localSheetId="0">#REF!</definedName>
    <definedName name="Large_Bulk_TonneMiles">#REF!</definedName>
    <definedName name="Large_Cont_Vessel_Tonne_km" localSheetId="0">#REF!</definedName>
    <definedName name="Large_Cont_Vessel_Tonne_km">#REF!</definedName>
    <definedName name="Large_Cont_Vessel_Tonne_km_CO2" localSheetId="0">#REF!</definedName>
    <definedName name="Large_Cont_Vessel_Tonne_km_CO2">#REF!</definedName>
    <definedName name="Large_Diesel_CO2" localSheetId="0">#REF!</definedName>
    <definedName name="Large_Diesel_CO2">#REF!</definedName>
    <definedName name="Large_Diesel_Miles" localSheetId="0">#REF!</definedName>
    <definedName name="Large_Diesel_Miles">#REF!</definedName>
    <definedName name="Large_Hybrid_Miles" localSheetId="0">#REF!</definedName>
    <definedName name="Large_Hybrid_Miles">#REF!</definedName>
    <definedName name="Large_LPG_CNG_CO2" localSheetId="0">#REF!</definedName>
    <definedName name="Large_LPG_CNG_CO2">#REF!</definedName>
    <definedName name="Large_LPG_CNG_Miles" localSheetId="0">#REF!</definedName>
    <definedName name="Large_LPG_CNG_Miles">#REF!</definedName>
    <definedName name="Large_Mbike_CO2" localSheetId="0">#REF!</definedName>
    <definedName name="Large_Mbike_CO2">#REF!</definedName>
    <definedName name="Large_Mbike_Miles" localSheetId="0">#REF!</definedName>
    <definedName name="Large_Mbike_Miles">#REF!</definedName>
    <definedName name="Large_Petrol_CO2" localSheetId="0">#REF!</definedName>
    <definedName name="Large_Petrol_CO2">#REF!</definedName>
    <definedName name="Large_Petrol_Hybrid_CO2" localSheetId="0">#REF!</definedName>
    <definedName name="Large_Petrol_Hybrid_CO2">#REF!</definedName>
    <definedName name="Large_Petrol_Miles" localSheetId="0">#REF!</definedName>
    <definedName name="Large_Petrol_Miles">#REF!</definedName>
    <definedName name="Large_RoPax_Ferry_Tonne_km" localSheetId="0">#REF!</definedName>
    <definedName name="Large_RoPax_Ferry_Tonne_km">#REF!</definedName>
    <definedName name="Large_RoPax_Ferry_Tonne_km_CO2" localSheetId="0">#REF!</definedName>
    <definedName name="Large_RoPax_Ferry_Tonne_km_CO2">#REF!</definedName>
    <definedName name="Large_Roro_CO2" localSheetId="0">#REF!</definedName>
    <definedName name="Large_Roro_CO2">#REF!</definedName>
    <definedName name="Large_Roro_TonneMiles" localSheetId="0">#REF!</definedName>
    <definedName name="Large_Roro_TonneMiles">#REF!</definedName>
    <definedName name="Large_Tanker_CO2" localSheetId="0">#REF!</definedName>
    <definedName name="Large_Tanker_CO2">#REF!</definedName>
    <definedName name="Large_Tanker_Tonne_km" localSheetId="0">#REF!</definedName>
    <definedName name="Large_Tanker_Tonne_km">#REF!</definedName>
    <definedName name="Large_Tanker_Tonne_km_CO2" localSheetId="0">#REF!</definedName>
    <definedName name="Large_Tanker_Tonne_km_CO2">#REF!</definedName>
    <definedName name="Large_Tanker_TonneMiles" localSheetId="0">#REF!</definedName>
    <definedName name="Large_Tanker_TonneMiles">#REF!</definedName>
    <definedName name="Last_pre_forecast_period_flag">#REF!</definedName>
    <definedName name="Last_pre_forecast_period_flag_date">#REF!</definedName>
    <definedName name="Last_year" localSheetId="1">#REF!</definedName>
    <definedName name="Last_year" localSheetId="0">#REF!</definedName>
    <definedName name="Last_year">#REF!</definedName>
    <definedName name="LastCodeRowRef" localSheetId="0">#REF!</definedName>
    <definedName name="LastCodeRowRef">#REF!</definedName>
    <definedName name="LastIFRS" localSheetId="0">#REF!</definedName>
    <definedName name="LastIFRS">#REF!</definedName>
    <definedName name="LastPR" localSheetId="0">#REF!</definedName>
    <definedName name="LastPR">#REF!</definedName>
    <definedName name="LEAKAGE" localSheetId="0">#REF!</definedName>
    <definedName name="LEAKAGE">#REF!</definedName>
    <definedName name="Leakage_WW" localSheetId="1">#REF!</definedName>
    <definedName name="Leakage_WW" localSheetId="0">#REF!</definedName>
    <definedName name="Leakage_WW">#REF!</definedName>
    <definedName name="LEICS" localSheetId="1">#REF!</definedName>
    <definedName name="LEICS" localSheetId="0">#REF!</definedName>
    <definedName name="LEICS">#REF!</definedName>
    <definedName name="Length_of_critical_sewer_by_LA" localSheetId="0">#REF!</definedName>
    <definedName name="Length_of_critical_sewer_by_LA">#REF!</definedName>
    <definedName name="LengthMains" localSheetId="1">#REF!</definedName>
    <definedName name="LengthMains" localSheetId="0">#REF!</definedName>
    <definedName name="LengthMains">#REF!</definedName>
    <definedName name="LH_Freight_Tonne_km" localSheetId="0">#REF!</definedName>
    <definedName name="LH_Freight_Tonne_km">#REF!</definedName>
    <definedName name="LH_Freight_Tonne_km_CO2" localSheetId="0">#REF!</definedName>
    <definedName name="LH_Freight_Tonne_km_CO2">#REF!</definedName>
    <definedName name="LH_Freight_TonneMiles" localSheetId="0">#REF!</definedName>
    <definedName name="LH_Freight_TonneMiles">#REF!</definedName>
    <definedName name="LH_Passenger_km" localSheetId="0">#REF!</definedName>
    <definedName name="LH_Passenger_km">#REF!</definedName>
    <definedName name="Liabilities___Appointee___nominal" localSheetId="1">#REF!</definedName>
    <definedName name="Liabilities___Appointee___nominal">#REF!</definedName>
    <definedName name="Light_Rail_Pass_CO2" localSheetId="0">#REF!</definedName>
    <definedName name="Light_Rail_Pass_CO2">#REF!</definedName>
    <definedName name="Light_Rail_Pass_km" localSheetId="0">#REF!</definedName>
    <definedName name="Light_Rail_Pass_km">#REF!</definedName>
    <definedName name="Light_Rail_Tram_Pass_CO2" localSheetId="0">#REF!</definedName>
    <definedName name="Light_Rail_Tram_Pass_CO2">#REF!</definedName>
    <definedName name="Light_Rail_Tram_Pass_km" localSheetId="0">#REF!</definedName>
    <definedName name="Light_Rail_Tram_Pass_km">#REF!</definedName>
    <definedName name="LINCS" localSheetId="1">#REF!</definedName>
    <definedName name="LINCS" localSheetId="0">#REF!</definedName>
    <definedName name="LINCS">#REF!</definedName>
    <definedName name="LMW" localSheetId="0">#REF!</definedName>
    <definedName name="LMW">#REF!</definedName>
    <definedName name="Local_Bus_CO2" localSheetId="0">#REF!</definedName>
    <definedName name="Local_Bus_CO2">#REF!</definedName>
    <definedName name="Local_Bus_Pass_km" localSheetId="0">#REF!</definedName>
    <definedName name="Local_Bus_Pass_km">#REF!</definedName>
    <definedName name="LONDON" localSheetId="1">#REF!</definedName>
    <definedName name="LONDON" localSheetId="0">#REF!</definedName>
    <definedName name="LONDON">#REF!</definedName>
    <definedName name="London_Bus_CO2" localSheetId="0">#REF!</definedName>
    <definedName name="London_Bus_CO2">#REF!</definedName>
    <definedName name="London_Bus_Pass_km" localSheetId="0">#REF!</definedName>
    <definedName name="London_Bus_Pass_km">#REF!</definedName>
    <definedName name="LookActionPlanTargets" localSheetId="0">#REF!</definedName>
    <definedName name="LookActionPlanTargets">#REF!</definedName>
    <definedName name="LookSubline" localSheetId="0">#REF!</definedName>
    <definedName name="LookSubline">#REF!</definedName>
    <definedName name="LPG_Admin" localSheetId="0">#REF!</definedName>
    <definedName name="LPG_Admin">#REF!</definedName>
    <definedName name="LPG_CNG_Van_CO2" localSheetId="0">#REF!</definedName>
    <definedName name="LPG_CNG_Van_CO2">#REF!</definedName>
    <definedName name="LPG_CNG_Van_Miles" localSheetId="0">#REF!</definedName>
    <definedName name="LPG_CNG_Van_Miles">#REF!</definedName>
    <definedName name="LPG_Drink" localSheetId="0">#REF!</definedName>
    <definedName name="LPG_Drink">#REF!</definedName>
    <definedName name="LPG_EF_CO2" localSheetId="0">#REF!</definedName>
    <definedName name="LPG_EF_CO2">#REF!</definedName>
    <definedName name="LPG_Sewage" localSheetId="0">#REF!</definedName>
    <definedName name="LPG_Sewage">#REF!</definedName>
    <definedName name="LPG_Sludge" localSheetId="0">#REF!</definedName>
    <definedName name="LPG_Sludge">#REF!</definedName>
    <definedName name="LPG_Transport_Freight" localSheetId="0">#REF!</definedName>
    <definedName name="LPG_Transport_Freight">#REF!</definedName>
    <definedName name="LPG_Transport_Passenger" localSheetId="0">#REF!</definedName>
    <definedName name="LPG_Transport_Passenger">#REF!</definedName>
    <definedName name="lst_acronyms" localSheetId="1">#REF!</definedName>
    <definedName name="lst_acronyms" localSheetId="0">#REF!</definedName>
    <definedName name="lst_acronyms">#REF!</definedName>
    <definedName name="lst_all_companies" localSheetId="1">#REF!</definedName>
    <definedName name="lst_all_companies" localSheetId="0">#REF!</definedName>
    <definedName name="lst_all_companies">#REF!</definedName>
    <definedName name="lst_menus" localSheetId="1">#REF!</definedName>
    <definedName name="lst_menus" localSheetId="0">#REF!</definedName>
    <definedName name="lst_menus">#REF!</definedName>
    <definedName name="lst_reference" localSheetId="1">#REF!</definedName>
    <definedName name="lst_reference" localSheetId="0">#REF!</definedName>
    <definedName name="lst_reference">#REF!</definedName>
    <definedName name="lst_scenarios" localSheetId="1">#REF!</definedName>
    <definedName name="lst_scenarios" localSheetId="0">#REF!</definedName>
    <definedName name="lst_scenarios">#REF!</definedName>
    <definedName name="lu" localSheetId="0">#REF!</definedName>
    <definedName name="lu">#REF!</definedName>
    <definedName name="LYear" localSheetId="0">#REF!</definedName>
    <definedName name="LYear">#REF!</definedName>
    <definedName name="M" localSheetId="0">#REF!</definedName>
    <definedName name="M">#REF!</definedName>
    <definedName name="M_GLAM" localSheetId="1">#REF!</definedName>
    <definedName name="M_GLAM" localSheetId="0">#REF!</definedName>
    <definedName name="M_GLAM">#REF!</definedName>
    <definedName name="males_UK" localSheetId="0">#REF!</definedName>
    <definedName name="males_UK">#REF!</definedName>
    <definedName name="managers" localSheetId="0">#REF!</definedName>
    <definedName name="managers">#REF!</definedName>
    <definedName name="MAP" localSheetId="0">#REF!</definedName>
    <definedName name="MAP">#REF!</definedName>
    <definedName name="Margin_value__tariff_band___nominal.1">#REF!</definedName>
    <definedName name="Margin_value__tariff_band___nominal.2">#REF!</definedName>
    <definedName name="Margin_value__tariff_band___nominal.3">#REF!</definedName>
    <definedName name="Margins" localSheetId="0">#REF!</definedName>
    <definedName name="Margins">#REF!</definedName>
    <definedName name="markit" localSheetId="0">#REF!</definedName>
    <definedName name="markit">#REF!</definedName>
    <definedName name="maximo" localSheetId="0">#REF!</definedName>
    <definedName name="maximo">#REF!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d_Diesel_CO2" localSheetId="0">#REF!</definedName>
    <definedName name="Med_Diesel_CO2">#REF!</definedName>
    <definedName name="Med_Diesel_Miles" localSheetId="0">#REF!</definedName>
    <definedName name="Med_Diesel_Miles">#REF!</definedName>
    <definedName name="Med_Hybrid_Miles" localSheetId="0">#REF!</definedName>
    <definedName name="Med_Hybrid_Miles">#REF!</definedName>
    <definedName name="Med_Mbike_CO2" localSheetId="0">#REF!</definedName>
    <definedName name="Med_Mbike_CO2">#REF!</definedName>
    <definedName name="Med_Mbike_Miles" localSheetId="0">#REF!</definedName>
    <definedName name="Med_Mbike_Miles">#REF!</definedName>
    <definedName name="Med_Petrol_CO2" localSheetId="0">#REF!</definedName>
    <definedName name="Med_Petrol_CO2">#REF!</definedName>
    <definedName name="Med_Petrol_Hybrid_CO2" localSheetId="0">#REF!</definedName>
    <definedName name="Med_Petrol_Hybrid_CO2">#REF!</definedName>
    <definedName name="Med_Petrol_Miles" localSheetId="0">#REF!</definedName>
    <definedName name="Med_Petrol_Miles">#REF!</definedName>
    <definedName name="Medium_LPG_CNG_CO2" localSheetId="0">#REF!</definedName>
    <definedName name="Medium_LPG_CNG_CO2">#REF!</definedName>
    <definedName name="Medium_LPG_CNG_Miles" localSheetId="0">#REF!</definedName>
    <definedName name="Medium_LPG_CNG_Miles">#REF!</definedName>
    <definedName name="MERSEYSIDE" localSheetId="1">#REF!</definedName>
    <definedName name="MERSEYSIDE" localSheetId="0">#REF!</definedName>
    <definedName name="MERSEYSIDE">#REF!</definedName>
    <definedName name="miles_km_conversion" localSheetId="0">#REF!</definedName>
    <definedName name="miles_km_conversion">#REF!</definedName>
    <definedName name="misc" localSheetId="0">#REF!</definedName>
    <definedName name="misc">#REF!</definedName>
    <definedName name="MJW_EFF" localSheetId="0">#REF!</definedName>
    <definedName name="MJW_EFF">#REF!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 localSheetId="0">#REF!</definedName>
    <definedName name="Month">#REF!</definedName>
    <definedName name="Month_number" localSheetId="0">#REF!</definedName>
    <definedName name="Month_number">#REF!</definedName>
    <definedName name="Months_in_a_year">#REF!</definedName>
    <definedName name="Months_per_period">#REF!</definedName>
    <definedName name="MoodyPension" localSheetId="0">#REF!</definedName>
    <definedName name="MoodyPension">#REF!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QgBC" localSheetId="0">OFFSET(#REF!,0,#REF!,1,#REF!)</definedName>
    <definedName name="mQgBC">OFFSET(#REF!,0,#REF!,1,#REF!)</definedName>
    <definedName name="mQgLabels" localSheetId="0">OFFSET(#REF!,0,#REF!,2,#REF!)</definedName>
    <definedName name="mQgLabels">OFFSET(#REF!,0,#REF!,2,#REF!)</definedName>
    <definedName name="N" localSheetId="0">#REF!</definedName>
    <definedName name="N">#REF!</definedName>
    <definedName name="N_A_H" localSheetId="0">#REF!</definedName>
    <definedName name="N_A_H">#REF!</definedName>
    <definedName name="N_A_M" localSheetId="0">#REF!</definedName>
    <definedName name="N_A_M">#REF!</definedName>
    <definedName name="N_AW_H" localSheetId="0">#REF!</definedName>
    <definedName name="N_AW_H">#REF!</definedName>
    <definedName name="N_AW_L" localSheetId="0">#REF!</definedName>
    <definedName name="N_AW_L">#REF!</definedName>
    <definedName name="N_AW_M" localSheetId="0">#REF!</definedName>
    <definedName name="N_AW_M">#REF!</definedName>
    <definedName name="N_DS_AD" localSheetId="0">#REF!</definedName>
    <definedName name="N_DS_AD">#REF!</definedName>
    <definedName name="N_DS_APD" localSheetId="0">#REF!</definedName>
    <definedName name="N_DS_APD">#REF!</definedName>
    <definedName name="N_DS_Comp" localSheetId="0">#REF!</definedName>
    <definedName name="N_DS_Comp">#REF!</definedName>
    <definedName name="N_DS_Limed" localSheetId="0">#REF!</definedName>
    <definedName name="N_DS_Limed">#REF!</definedName>
    <definedName name="N_DS_Raw" localSheetId="0">#REF!</definedName>
    <definedName name="N_DS_Raw">#REF!</definedName>
    <definedName name="N_DS_Sludge" localSheetId="0">#REF!</definedName>
    <definedName name="N_DS_Sludge">#REF!</definedName>
    <definedName name="N_DS_THP" localSheetId="0">#REF!</definedName>
    <definedName name="N_DS_THP">#REF!</definedName>
    <definedName name="N_E" localSheetId="0">#REF!</definedName>
    <definedName name="N_E">#REF!</definedName>
    <definedName name="N_G" localSheetId="0">#REF!</definedName>
    <definedName name="N_G">#REF!</definedName>
    <definedName name="N_YORKS" localSheetId="1">#REF!</definedName>
    <definedName name="N_YORKS" localSheetId="0">#REF!</definedName>
    <definedName name="N_YORKS">#REF!</definedName>
    <definedName name="N2O_CO2eq_GWP" localSheetId="0">#REF!</definedName>
    <definedName name="N2O_CO2eq_GWP">#REF!</definedName>
    <definedName name="N2O_N_N2O_conversion" localSheetId="0">#REF!</definedName>
    <definedName name="N2O_N_N2O_conversion">#REF!</definedName>
    <definedName name="name" localSheetId="0">#REF!</definedName>
    <definedName name="name">#REF!</definedName>
    <definedName name="name_table" localSheetId="0">#REF!</definedName>
    <definedName name="name_table">#REF!</definedName>
    <definedName name="names" localSheetId="0">#REF!</definedName>
    <definedName name="names">#REF!</definedName>
    <definedName name="Nat_Rail_Pass_CO2" localSheetId="0">#REF!</definedName>
    <definedName name="Nat_Rail_Pass_CO2">#REF!</definedName>
    <definedName name="Nat_Rail_Pass_km" localSheetId="0">#REF!</definedName>
    <definedName name="Nat_Rail_Pass_km">#REF!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BPinputs" localSheetId="1">#REF!</definedName>
    <definedName name="NESBPinputs" localSheetId="0">#REF!</definedName>
    <definedName name="NESBPinputs">#REF!</definedName>
    <definedName name="NESBPtrans" localSheetId="1">#REF!</definedName>
    <definedName name="NESBPtrans" localSheetId="0">#REF!</definedName>
    <definedName name="NESBPtrans">#REF!</definedName>
    <definedName name="NEStransition" localSheetId="1">#REF!</definedName>
    <definedName name="NEStransition" localSheetId="0">#REF!</definedName>
    <definedName name="NEStransitio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1" hidden="1">#REF!</definedName>
    <definedName name="New" localSheetId="0" hidden="1">#REF!</definedName>
    <definedName name="New" hidden="1">#REF!</definedName>
    <definedName name="NEWAREA" localSheetId="0">#REF!</definedName>
    <definedName name="NEWAREA">#REF!</definedName>
    <definedName name="NGas_Admin" localSheetId="0">#REF!</definedName>
    <definedName name="NGas_Admin">#REF!</definedName>
    <definedName name="Ngas_Admin_Exp" localSheetId="0">#REF!</definedName>
    <definedName name="Ngas_Admin_Exp">#REF!</definedName>
    <definedName name="NGas_CHP_Admin" localSheetId="0">#REF!</definedName>
    <definedName name="NGas_CHP_Admin">#REF!</definedName>
    <definedName name="NGas_CHP_Drink" localSheetId="0">#REF!</definedName>
    <definedName name="NGas_CHP_Drink">#REF!</definedName>
    <definedName name="NGas_CHP_Sewage" localSheetId="0">#REF!</definedName>
    <definedName name="NGas_CHP_Sewage">#REF!</definedName>
    <definedName name="NGas_Drink" localSheetId="0">#REF!</definedName>
    <definedName name="NGas_Drink">#REF!</definedName>
    <definedName name="Ngas_Drink_Exp" localSheetId="0">#REF!</definedName>
    <definedName name="Ngas_Drink_Exp">#REF!</definedName>
    <definedName name="NGas_EF_CO2" localSheetId="0">#REF!</definedName>
    <definedName name="NGas_EF_CO2">#REF!</definedName>
    <definedName name="NGas_NGQCHP1" localSheetId="0">#REF!</definedName>
    <definedName name="NGas_NGQCHP1">#REF!</definedName>
    <definedName name="NGas_NGQCHP2" localSheetId="0">#REF!</definedName>
    <definedName name="NGas_NGQCHP2">#REF!</definedName>
    <definedName name="NGas_Sewage" localSheetId="0">#REF!</definedName>
    <definedName name="NGas_Sewage">#REF!</definedName>
    <definedName name="Ngas_Sewage_Exp" localSheetId="0">#REF!</definedName>
    <definedName name="Ngas_Sewage_Exp">#REF!</definedName>
    <definedName name="NGas_Sludge" localSheetId="0">#REF!</definedName>
    <definedName name="NGas_Sludge">#REF!</definedName>
    <definedName name="Ngas_Sludge_Exp" localSheetId="0">#REF!</definedName>
    <definedName name="Ngas_Sludge_Exp">#REF!</definedName>
    <definedName name="Nload_Secondary" localSheetId="0">#REF!</definedName>
    <definedName name="Nload_Secondary">#REF!</definedName>
    <definedName name="No_Biogas_Data" localSheetId="0">#REF!</definedName>
    <definedName name="No_Biogas_Data">#REF!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nAppointed" localSheetId="0">#REF!</definedName>
    <definedName name="NonAppointed">#REF!</definedName>
    <definedName name="NORFOLK" localSheetId="1">#REF!</definedName>
    <definedName name="NORFOLK" localSheetId="0">#REF!</definedName>
    <definedName name="NORFOLK">#REF!</definedName>
    <definedName name="NORTHANTS" localSheetId="1">#REF!</definedName>
    <definedName name="NORTHANTS" localSheetId="0">#REF!</definedName>
    <definedName name="NORTHANTS">#REF!</definedName>
    <definedName name="NORTHUMBERLAND" localSheetId="1">#REF!</definedName>
    <definedName name="NORTHUMBERLAND" localSheetId="0">#REF!</definedName>
    <definedName name="NORTHUMBERLAND">#REF!</definedName>
    <definedName name="Notional" localSheetId="0">#REF!</definedName>
    <definedName name="Notional">#REF!</definedName>
    <definedName name="Notional_target_gearing___wholesale">#REF!</definedName>
    <definedName name="NOTTS" localSheetId="1">#REF!</definedName>
    <definedName name="NOTTS" localSheetId="0">#REF!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 localSheetId="0">#REF!</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 localSheetId="0">#REF!</definedName>
    <definedName name="NW_A_L">#REF!</definedName>
    <definedName name="NW_A_M" localSheetId="0">#REF!</definedName>
    <definedName name="NW_A_M">#REF!</definedName>
    <definedName name="NW_A_N" localSheetId="0">#REF!</definedName>
    <definedName name="NW_A_N">#REF!</definedName>
    <definedName name="NW_AW_H" localSheetId="0">#REF!</definedName>
    <definedName name="NW_AW_H">#REF!</definedName>
    <definedName name="NW_AW_L" localSheetId="0">#REF!</definedName>
    <definedName name="NW_AW_L">#REF!</definedName>
    <definedName name="NW_AW_M" localSheetId="0">#REF!</definedName>
    <definedName name="NW_AW_M">#REF!</definedName>
    <definedName name="NW_AW_N" localSheetId="0">#REF!</definedName>
    <definedName name="NW_AW_N">#REF!</definedName>
    <definedName name="NW_E" localSheetId="0">#REF!</definedName>
    <definedName name="NW_E">#REF!</definedName>
    <definedName name="NW_G" localSheetId="0">#REF!</definedName>
    <definedName name="NW_G">#REF!</definedName>
    <definedName name="NW_halfpreston" localSheetId="0">#REF!</definedName>
    <definedName name="NW_halfpreston">#REF!</definedName>
    <definedName name="NW_W" localSheetId="0">#REF!</definedName>
    <definedName name="NW_W">#REF!</definedName>
    <definedName name="NWTBPinputs" localSheetId="1">#REF!</definedName>
    <definedName name="NWTBPinputs" localSheetId="0">#REF!</definedName>
    <definedName name="NWTBPinputs">#REF!</definedName>
    <definedName name="NWTBPtrans" localSheetId="1">#REF!</definedName>
    <definedName name="NWTBPtrans" localSheetId="0">#REF!</definedName>
    <definedName name="NWTBPtrans">#REF!</definedName>
    <definedName name="NWTtransition" localSheetId="1">#REF!</definedName>
    <definedName name="NWTtransition" localSheetId="0">#REF!</definedName>
    <definedName name="NWTtransition">#REF!</definedName>
    <definedName name="O" localSheetId="0">#REF!</definedName>
    <definedName name="O">#REF!</definedName>
    <definedName name="obxIssuesLog" localSheetId="0">#REF!</definedName>
    <definedName name="obxIssuesLog">#REF!</definedName>
    <definedName name="OCF_Sites_List" localSheetId="0">#REF!</definedName>
    <definedName name="OCF_Sites_List">#REF!</definedName>
    <definedName name="ODLookUp" localSheetId="0">#REF!</definedName>
    <definedName name="ODLookUp">#REF!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fwat_grades" localSheetId="0">#REF!</definedName>
    <definedName name="Ofwat_grades">#REF!</definedName>
    <definedName name="OfwatCOPIerror" localSheetId="0">#REF!</definedName>
    <definedName name="OfwatCOPIerror">#REF!</definedName>
    <definedName name="OISIII" localSheetId="1" hidden="1">#REF!</definedName>
    <definedName name="OISIII" localSheetId="0" hidden="1">#REF!</definedName>
    <definedName name="OISIII" hidden="1">#REF!</definedName>
    <definedName name="old" localSheetId="0">#REF!</definedName>
    <definedName name="old">#REF!</definedName>
    <definedName name="oldsub" localSheetId="0">#REF!</definedName>
    <definedName name="oldsub">#REF!</definedName>
    <definedName name="ooo" localSheetId="0">#REF!</definedName>
    <definedName name="ooo">#REF!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EXACT" localSheetId="0">#REF!</definedName>
    <definedName name="OPEXACT">#REF!</definedName>
    <definedName name="OpexAnalysis" localSheetId="0">#REF!</definedName>
    <definedName name="OpexAnalysis">#REF!</definedName>
    <definedName name="OPEXCALC" localSheetId="0">#REF!</definedName>
    <definedName name="OPEXCALC">#REF!</definedName>
    <definedName name="OPEXCALC2" localSheetId="0">#REF!</definedName>
    <definedName name="OPEXCALC2">#REF!</definedName>
    <definedName name="OpexInputs">"Input!$T$2:$AF$2"</definedName>
    <definedName name="OpexRPIFlex" localSheetId="0">#REF!</definedName>
    <definedName name="OpexRPIFlex">#REF!</definedName>
    <definedName name="OPEXWD" localSheetId="0">#REF!</definedName>
    <definedName name="OPEXWD">#REF!</definedName>
    <definedName name="opt_actuals" localSheetId="1">#REF!</definedName>
    <definedName name="opt_actuals" localSheetId="0">#REF!</definedName>
    <definedName name="opt_actuals">#REF!</definedName>
    <definedName name="opt_actuals_percentage" localSheetId="1">#REF!</definedName>
    <definedName name="opt_actuals_percentage" localSheetId="0">#REF!</definedName>
    <definedName name="opt_actuals_percentage">#REF!</definedName>
    <definedName name="opt_baseline_bid_threshold" localSheetId="1">#REF!</definedName>
    <definedName name="opt_baseline_bid_threshold" localSheetId="0">#REF!</definedName>
    <definedName name="opt_baseline_bid_threshold">#REF!</definedName>
    <definedName name="opt_baseline_cap" localSheetId="1">#REF!</definedName>
    <definedName name="opt_baseline_cap" localSheetId="0">#REF!</definedName>
    <definedName name="opt_baseline_cap">#REF!</definedName>
    <definedName name="opt_bids" localSheetId="1">#REF!</definedName>
    <definedName name="opt_bids" localSheetId="0">#REF!</definedName>
    <definedName name="opt_bids">#REF!</definedName>
    <definedName name="opt_bids_percentage" localSheetId="1">#REF!</definedName>
    <definedName name="opt_bids_percentage" localSheetId="0">#REF!</definedName>
    <definedName name="opt_bids_percentage">#REF!</definedName>
    <definedName name="opt_gearing" localSheetId="1">#REF!</definedName>
    <definedName name="opt_gearing" localSheetId="0">#REF!</definedName>
    <definedName name="opt_gearing">#REF!</definedName>
    <definedName name="opt_tax" localSheetId="1">#REF!</definedName>
    <definedName name="opt_tax" localSheetId="0">#REF!</definedName>
    <definedName name="opt_tax">#REF!</definedName>
    <definedName name="opt_wacc" localSheetId="1">#REF!</definedName>
    <definedName name="opt_wacc" localSheetId="0">#REF!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 localSheetId="0">#REF!</definedName>
    <definedName name="OTHER">#REF!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utput_Advanced_Digestion_DG" localSheetId="0">#REF!</definedName>
    <definedName name="Output_Advanced_Digestion_DG">#REF!</definedName>
    <definedName name="Output_Compost_DG" localSheetId="0">#REF!</definedName>
    <definedName name="Output_Compost_DG">#REF!</definedName>
    <definedName name="Output_Digestion_DG" localSheetId="0">#REF!</definedName>
    <definedName name="Output_Digestion_DG">#REF!</definedName>
    <definedName name="Output_Digestlandfill_DG" localSheetId="0">#REF!</definedName>
    <definedName name="Output_Digestlandfill_DG">#REF!</definedName>
    <definedName name="Output_Incin_DG" localSheetId="0">#REF!</definedName>
    <definedName name="Output_Incin_DG">#REF!</definedName>
    <definedName name="Output_limedlandfill_DG" localSheetId="0">#REF!</definedName>
    <definedName name="Output_limedlandfill_DG">#REF!</definedName>
    <definedName name="Output_Rawlandfill_DG" localSheetId="0">#REF!</definedName>
    <definedName name="Output_Rawlandfill_DG">#REF!</definedName>
    <definedName name="Output_Rivers_CO2eq" localSheetId="0">#REF!</definedName>
    <definedName name="Output_Rivers_CO2eq">#REF!</definedName>
    <definedName name="Output_Total_Land_Downstream_DG" localSheetId="0">#REF!</definedName>
    <definedName name="Output_Total_Land_Downstream_DG">#REF!</definedName>
    <definedName name="OutputPrepFM1" hidden="1">{"NET",#N/A,FALSE,"401C11"}</definedName>
    <definedName name="Outputs" localSheetId="0">#REF!</definedName>
    <definedName name="Outputs">#REF!</definedName>
    <definedName name="Override_____of_dividends_issued_as_scrip_shares" localSheetId="1">#REF!</definedName>
    <definedName name="Override_____of_dividends_issued_as_scrip_shares">#REF!</definedName>
    <definedName name="Override_____of_ILD" localSheetId="1">#REF!</definedName>
    <definedName name="Override_____of_ILD">#REF!</definedName>
    <definedName name="Override_____of_ordinary_dividends_paid_as_interim_dividend" localSheetId="1">#REF!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F" localSheetId="0">#REF!</definedName>
    <definedName name="OXF">#REF!</definedName>
    <definedName name="OXON" localSheetId="1">#REF!</definedName>
    <definedName name="OXON" localSheetId="0">#REF!</definedName>
    <definedName name="OXON">#REF!</definedName>
    <definedName name="Ozonation_EF_N2O" localSheetId="0">#REF!</definedName>
    <definedName name="Ozonation_EF_N2O">#REF!</definedName>
    <definedName name="Ozone_Drink" localSheetId="0">#REF!</definedName>
    <definedName name="Ozone_Drink">#REF!</definedName>
    <definedName name="P" localSheetId="0">#REF!</definedName>
    <definedName name="P">#REF!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ssenger_Dom_CO2" localSheetId="0">#REF!</definedName>
    <definedName name="Passenger_Dom_CO2">#REF!</definedName>
    <definedName name="Passenger_Dom_pkm" localSheetId="0">#REF!</definedName>
    <definedName name="Passenger_Dom_pkm">#REF!</definedName>
    <definedName name="Passenger_Dom_Uplift" localSheetId="0">#REF!</definedName>
    <definedName name="Passenger_Dom_Uplift">#REF!</definedName>
    <definedName name="Passenger_Freight_Dom_Uplift" localSheetId="0">#REF!</definedName>
    <definedName name="Passenger_Freight_Dom_Uplift">#REF!</definedName>
    <definedName name="Passenger_Freight_LH_Uplift" localSheetId="0">#REF!</definedName>
    <definedName name="Passenger_Freight_LH_Uplift">#REF!</definedName>
    <definedName name="Passenger_Freight_SH_Uplift" localSheetId="0">#REF!</definedName>
    <definedName name="Passenger_Freight_SH_Uplift">#REF!</definedName>
    <definedName name="Passenger_LH_Ave_CO2" localSheetId="0">#REF!</definedName>
    <definedName name="Passenger_LH_Ave_CO2">#REF!</definedName>
    <definedName name="Passenger_LH_Ave_pkm" localSheetId="0">#REF!</definedName>
    <definedName name="Passenger_LH_Ave_pkm">#REF!</definedName>
    <definedName name="Passenger_LH_Busin_CO2" localSheetId="0">#REF!</definedName>
    <definedName name="Passenger_LH_Busin_CO2">#REF!</definedName>
    <definedName name="Passenger_LH_Busin_pkm" localSheetId="0">#REF!</definedName>
    <definedName name="Passenger_LH_Busin_pkm">#REF!</definedName>
    <definedName name="Passenger_LH_CO2" localSheetId="0">#REF!</definedName>
    <definedName name="Passenger_LH_CO2">#REF!</definedName>
    <definedName name="Passenger_LH_Econ_CO2" localSheetId="0">#REF!</definedName>
    <definedName name="Passenger_LH_Econ_CO2">#REF!</definedName>
    <definedName name="Passenger_LH_Econ_pkm" localSheetId="0">#REF!</definedName>
    <definedName name="Passenger_LH_Econ_pkm">#REF!</definedName>
    <definedName name="Passenger_LH_First_CO2" localSheetId="0">#REF!</definedName>
    <definedName name="Passenger_LH_First_CO2">#REF!</definedName>
    <definedName name="Passenger_LH_First_pkm" localSheetId="0">#REF!</definedName>
    <definedName name="Passenger_LH_First_pkm">#REF!</definedName>
    <definedName name="Passenger_LH_Prem_Econ_CO2" localSheetId="0">#REF!</definedName>
    <definedName name="Passenger_LH_Prem_Econ_CO2">#REF!</definedName>
    <definedName name="Passenger_LH_Prem_Econ_pkm" localSheetId="0">#REF!</definedName>
    <definedName name="Passenger_LH_Prem_Econ_pkm">#REF!</definedName>
    <definedName name="Passenger_LH_Uplift" localSheetId="0">#REF!</definedName>
    <definedName name="Passenger_LH_Uplift">#REF!</definedName>
    <definedName name="Passenger_SH_Ave_CO2" localSheetId="0">#REF!</definedName>
    <definedName name="Passenger_SH_Ave_CO2">#REF!</definedName>
    <definedName name="Passenger_SH_Ave_pkm" localSheetId="0">#REF!</definedName>
    <definedName name="Passenger_SH_Ave_pkm">#REF!</definedName>
    <definedName name="Passenger_SH_Busin_CO2" localSheetId="0">#REF!</definedName>
    <definedName name="Passenger_SH_Busin_CO2">#REF!</definedName>
    <definedName name="Passenger_SH_Busin_pkm" localSheetId="0">#REF!</definedName>
    <definedName name="Passenger_SH_Busin_pkm">#REF!</definedName>
    <definedName name="Passenger_SH_CO2" localSheetId="0">#REF!</definedName>
    <definedName name="Passenger_SH_CO2">#REF!</definedName>
    <definedName name="Passenger_SH_Econ_CO2" localSheetId="0">#REF!</definedName>
    <definedName name="Passenger_SH_Econ_CO2">#REF!</definedName>
    <definedName name="Passenger_SH_Econ_pkm" localSheetId="0">#REF!</definedName>
    <definedName name="Passenger_SH_Econ_pkm">#REF!</definedName>
    <definedName name="Passenger_SH_Uplift" localSheetId="0">#REF!</definedName>
    <definedName name="Passenger_SH_Uplift">#REF!</definedName>
    <definedName name="path_LTDS" localSheetId="0">#REF!</definedName>
    <definedName name="path_LTDS">#REF!</definedName>
    <definedName name="path_LTDS_2nd" localSheetId="0">#REF!</definedName>
    <definedName name="path_LTDS_2nd">#REF!</definedName>
    <definedName name="path_totex" localSheetId="0">#REF!</definedName>
    <definedName name="path_totex">#REF!</definedName>
    <definedName name="Paul" localSheetId="0">#REF!</definedName>
    <definedName name="Pau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BaseTypes" localSheetId="0">#REF!</definedName>
    <definedName name="PBaseTypes">#REF!</definedName>
    <definedName name="Pct_Tol" localSheetId="1">#REF!</definedName>
    <definedName name="Pct_Tol" localSheetId="0">#REF!</definedName>
    <definedName name="Pct_Tol">#REF!</definedName>
    <definedName name="pe_sewage" localSheetId="0">#REF!</definedName>
    <definedName name="pe_sewage">#REF!</definedName>
    <definedName name="Pension" localSheetId="0">#REF!</definedName>
    <definedName name="Pension">#REF!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cent_fraction_conversion" localSheetId="0">#REF!</definedName>
    <definedName name="percent_fraction_conversion">#REF!</definedName>
    <definedName name="Perfluorobutane_CO2eq_GWP" localSheetId="0">#REF!</definedName>
    <definedName name="Perfluorobutane_CO2eq_GWP">#REF!</definedName>
    <definedName name="Perfluorobutane_Weight" localSheetId="0">#REF!</definedName>
    <definedName name="Perfluorobutane_Weight">#REF!</definedName>
    <definedName name="Perfluorocyclobutane_CO2eq_GWP" localSheetId="0">#REF!</definedName>
    <definedName name="Perfluorocyclobutane_CO2eq_GWP">#REF!</definedName>
    <definedName name="Perfluorocyclobutane_Weight" localSheetId="0">#REF!</definedName>
    <definedName name="Perfluorocyclobutane_Weight">#REF!</definedName>
    <definedName name="Perfluoroethane_CO2eq_GWP" localSheetId="0">#REF!</definedName>
    <definedName name="Perfluoroethane_CO2eq_GWP">#REF!</definedName>
    <definedName name="Perfluoroethane_Weight" localSheetId="0">#REF!</definedName>
    <definedName name="Perfluoroethane_Weight">#REF!</definedName>
    <definedName name="Perfluorohexane_CO2eq_GWP" localSheetId="0">#REF!</definedName>
    <definedName name="Perfluorohexane_CO2eq_GWP">#REF!</definedName>
    <definedName name="Perfluorohexane_Weight" localSheetId="0">#REF!</definedName>
    <definedName name="Perfluorohexane_Weight">#REF!</definedName>
    <definedName name="Perfluoromethane_CO2eq_GWP" localSheetId="0">#REF!</definedName>
    <definedName name="Perfluoromethane_CO2eq_GWP">#REF!</definedName>
    <definedName name="Perfluoromethane_Weight" localSheetId="0">#REF!</definedName>
    <definedName name="Perfluoromethane_Weight">#REF!</definedName>
    <definedName name="Perfluoropentane_CO2eq_GWP" localSheetId="0">#REF!</definedName>
    <definedName name="Perfluoropentane_CO2eq_GWP">#REF!</definedName>
    <definedName name="Perfluoropentane_Weight" localSheetId="0">#REF!</definedName>
    <definedName name="Perfluoropentane_Weight">#REF!</definedName>
    <definedName name="Perfluoropropane_CO2eq_GWP" localSheetId="0">#REF!</definedName>
    <definedName name="Perfluoropropane_CO2eq_GWP">#REF!</definedName>
    <definedName name="Perfluoropropane_Weight" localSheetId="0">#REF!</definedName>
    <definedName name="Perfluoropropane_Weight">#REF!</definedName>
    <definedName name="Period_number">#REF!</definedName>
    <definedName name="persons_UK" localSheetId="0">#REF!</definedName>
    <definedName name="persons_UK">#REF!</definedName>
    <definedName name="Petrol_EF_CO2" localSheetId="0">#REF!</definedName>
    <definedName name="Petrol_EF_CO2">#REF!</definedName>
    <definedName name="Petrol_Transport_Freight" localSheetId="0">#REF!</definedName>
    <definedName name="Petrol_Transport_Freight">#REF!</definedName>
    <definedName name="Petrol_Transport_Passenger" localSheetId="0">#REF!</definedName>
    <definedName name="Petrol_Transport_Passenger">#REF!</definedName>
    <definedName name="Petrol_Van_CO2" localSheetId="0">#REF!</definedName>
    <definedName name="Petrol_Van_CO2">#REF!</definedName>
    <definedName name="Petrol_Van_Miles" localSheetId="0">#REF!</definedName>
    <definedName name="Petrol_Van_Miles">#REF!</definedName>
    <definedName name="Phase" localSheetId="0">#REF!</definedName>
    <definedName name="Phase">#REF!</definedName>
    <definedName name="Phase2" localSheetId="0">#REF!</definedName>
    <definedName name="Phase2">#REF!</definedName>
    <definedName name="Phase5" localSheetId="0">#REF!</definedName>
    <definedName name="Phase5">#REF!</definedName>
    <definedName name="Phase6" localSheetId="0">#REF!</definedName>
    <definedName name="Phase6">#REF!</definedName>
    <definedName name="Phase7" localSheetId="0">#REF!</definedName>
    <definedName name="Phase7">#REF!</definedName>
    <definedName name="Phase8" localSheetId="0">#REF!</definedName>
    <definedName name="Phase8">#REF!</definedName>
    <definedName name="Pie_Rev" localSheetId="0">#REF!</definedName>
    <definedName name="Pie_Rev">#REF!</definedName>
    <definedName name="PolicyAssumptionName" localSheetId="0">#REF!</definedName>
    <definedName name="PolicyAssumptionName">#REF!</definedName>
    <definedName name="POPN" localSheetId="0">#REF!</definedName>
    <definedName name="POPN">#REF!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stFinanceabilityAdjustments" localSheetId="0">#REF!</definedName>
    <definedName name="PostFinanceabilityAdjustments">#REF!</definedName>
    <definedName name="Power_CHP" localSheetId="0">#REF!</definedName>
    <definedName name="Power_CHP">#REF!</definedName>
    <definedName name="Power_NGasCHP_Admin" localSheetId="0">#REF!</definedName>
    <definedName name="Power_NGasCHP_Admin">#REF!</definedName>
    <definedName name="Power_NGasCHP_Drink" localSheetId="0">#REF!</definedName>
    <definedName name="Power_NGasCHP_Drink">#REF!</definedName>
    <definedName name="Power_NGasCHP_Import1" localSheetId="0">#REF!</definedName>
    <definedName name="Power_NGasCHP_Import1">#REF!</definedName>
    <definedName name="Power_NGasCHP_Import2" localSheetId="0">#REF!</definedName>
    <definedName name="Power_NGasCHP_Import2">#REF!</definedName>
    <definedName name="Power_NGasCHP_Sewage" localSheetId="0">#REF!</definedName>
    <definedName name="Power_NGasCHP_Sewage">#REF!</definedName>
    <definedName name="POWYS" localSheetId="1">#REF!</definedName>
    <definedName name="POWYS" localSheetId="0">#REF!</definedName>
    <definedName name="POWYS">#REF!</definedName>
    <definedName name="PPM_Actuals" localSheetId="0">#REF!</definedName>
    <definedName name="PPM_Actuals">#REF!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eEff" localSheetId="0">#REF!</definedName>
    <definedName name="PreEff">#REF!</definedName>
    <definedName name="PriceBaseCurrency" localSheetId="0">#REF!</definedName>
    <definedName name="PriceBaseCurrency">#REF!</definedName>
    <definedName name="PriceBaseFinancialYears" localSheetId="0">#REF!</definedName>
    <definedName name="PriceBaseFinancialYears">#REF!</definedName>
    <definedName name="PriceBaseType" localSheetId="0">#REF!</definedName>
    <definedName name="PriceBaseType">#REF!</definedName>
    <definedName name="PriceBaseYear" localSheetId="0">#REF!</definedName>
    <definedName name="PriceBaseYear">#REF!</definedName>
    <definedName name="PriceBaseYearAndMonth" localSheetId="0">#REF!</definedName>
    <definedName name="PriceBaseYearAndMonth">#REF!</definedName>
    <definedName name="PricingType" localSheetId="0">#REF!</definedName>
    <definedName name="PricingType">#REF!</definedName>
    <definedName name="PrimaryRC04" localSheetId="0">#REF!</definedName>
    <definedName name="PrimaryRC04">#REF!</definedName>
    <definedName name="PrimaryRC05" localSheetId="0">#REF!</definedName>
    <definedName name="PrimaryRC05">#REF!</definedName>
    <definedName name="PRINT" localSheetId="0">#REF!</definedName>
    <definedName name="PRINT">#REF!</definedName>
    <definedName name="_xlnm.Print_Area" localSheetId="0">#REF!</definedName>
    <definedName name="_xlnm.Print_Area">#REF!</definedName>
    <definedName name="Print_Area_T16" localSheetId="0">#REF!</definedName>
    <definedName name="Print_Area_T16">#REF!</definedName>
    <definedName name="PRINT_MACRO" localSheetId="0">#REF!</definedName>
    <definedName name="PRINT_MACRO">#REF!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 localSheetId="1">#REF!</definedName>
    <definedName name="ProfileInps" localSheetId="0">#REF!</definedName>
    <definedName name="ProfileInps">#REF!</definedName>
    <definedName name="Profit" localSheetId="0">#REF!</definedName>
    <definedName name="Profit">#REF!</definedName>
    <definedName name="Profit_after_tax___Appointee___nominal" localSheetId="1">#REF!</definedName>
    <definedName name="Profit_after_tax___Appointee___nominal">#REF!</definedName>
    <definedName name="Profit_after_tax_post_financeability_adjustment___appointee___nominal" localSheetId="1">#REF!</definedName>
    <definedName name="Profit_after_tax_post_financeability_adjustment___appointee___nominal">#REF!</definedName>
    <definedName name="Profit_before_tax___Appointee___nominal">#REF!</definedName>
    <definedName name="progs" localSheetId="0">#REF!</definedName>
    <definedName name="progs">#REF!</definedName>
    <definedName name="Project_List___by_Subline" localSheetId="0">#REF!</definedName>
    <definedName name="Project_List___by_Subline">#REF!</definedName>
    <definedName name="Properties_WW" localSheetId="1">#REF!</definedName>
    <definedName name="Properties_WW" localSheetId="0">#REF!</definedName>
    <definedName name="Properties_WW">#REF!</definedName>
    <definedName name="Proportion_of_debtors_to_revenue" localSheetId="1">#REF!</definedName>
    <definedName name="Proportion_of_debtors_to_revenue">#REF!</definedName>
    <definedName name="Proportion_of_net_margin_customers___Tariff_Band.1" localSheetId="1">#REF!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 localSheetId="0">#REF!</definedName>
    <definedName name="PRT">#REF!</definedName>
    <definedName name="PRTBPinputs" localSheetId="1">#REF!</definedName>
    <definedName name="PRTBPinputs" localSheetId="0">#REF!</definedName>
    <definedName name="PRTBPinputs">#REF!</definedName>
    <definedName name="PRTBPtrans" localSheetId="1">#REF!</definedName>
    <definedName name="PRTBPtrans" localSheetId="0">#REF!</definedName>
    <definedName name="PRTBPtrans">#REF!</definedName>
    <definedName name="PRTCOUNT" localSheetId="0">#REF!</definedName>
    <definedName name="PRTCOUNT">#REF!</definedName>
    <definedName name="PRTEND" localSheetId="0">#REF!</definedName>
    <definedName name="PRTEND">#REF!</definedName>
    <definedName name="PRTSTART" localSheetId="0">#REF!</definedName>
    <definedName name="PRTSTART">#REF!</definedName>
    <definedName name="PRTtransition" localSheetId="1">#REF!</definedName>
    <definedName name="PRTtransition" localSheetId="0">#REF!</definedName>
    <definedName name="PRTtransition">#REF!</definedName>
    <definedName name="PSETUP" localSheetId="0">#REF!</definedName>
    <definedName name="PSETUP">#REF!</definedName>
    <definedName name="PTABLE" localSheetId="0">#REF!</definedName>
    <definedName name="PTABLE">#REF!</definedName>
    <definedName name="pty" localSheetId="0">#REF!</definedName>
    <definedName name="pty">#REF!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 localSheetId="0">#REF!</definedName>
    <definedName name="Q">#REF!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localSheetId="1" hidden="1">{"NET",#N/A,FALSE,"401C11"}</definedName>
    <definedName name="qfx" localSheetId="0" hidden="1">{"NET",#N/A,FALSE,"401C11"}</definedName>
    <definedName name="qfx" hidden="1">{"NET",#N/A,FALSE,"401C11"}</definedName>
    <definedName name="qqq" localSheetId="0">#REF!</definedName>
    <definedName name="qqq">#REF!</definedName>
    <definedName name="qqqq" localSheetId="0">#REF!</definedName>
    <definedName name="qqqq">#REF!</definedName>
    <definedName name="qqqqq" localSheetId="0">#REF!</definedName>
    <definedName name="qqqqq">#REF!</definedName>
    <definedName name="qqqqqqq" localSheetId="0">#REF!</definedName>
    <definedName name="qqqqqqq">#REF!</definedName>
    <definedName name="qqqqqqqqqq" localSheetId="0">#REF!</definedName>
    <definedName name="qqqqqqqqqq">#REF!</definedName>
    <definedName name="qqqqqqqqqqqqqq" localSheetId="0">#REF!</definedName>
    <definedName name="qqqqqqqqqqqqqq">#REF!</definedName>
    <definedName name="qqqqqqqqqqqqqqq" localSheetId="0">#REF!</definedName>
    <definedName name="qqqqqqqqqqqqqqq">#REF!</definedName>
    <definedName name="qqqqqqqqqqqqqqqq" localSheetId="0">#REF!</definedName>
    <definedName name="qqqqqqqqqqqqqqqq">#REF!</definedName>
    <definedName name="qqqqqqqqqqqqqqqqq" localSheetId="0">#REF!</definedName>
    <definedName name="qqqqqqqqqqqqqqqqq">#REF!</definedName>
    <definedName name="qqqqqqqqqqqqqqqqqq" localSheetId="0">#REF!</definedName>
    <definedName name="qqqqqqqqqqqqqqqqqq">#REF!</definedName>
    <definedName name="qqqqqqqqqqqqqqqqqqqqqqqq" localSheetId="0">#REF!</definedName>
    <definedName name="qqqqqqqqqqqqqqqqqqqqqqqq">#REF!</definedName>
    <definedName name="qsysExpenditureExportByProject" localSheetId="0">#REF!</definedName>
    <definedName name="qsysExpenditureExportByProject">#REF!</definedName>
    <definedName name="qsysPlanProjectExport" localSheetId="0">#REF!</definedName>
    <definedName name="qsysPlanProjectExport">#REF!</definedName>
    <definedName name="Quarter1" localSheetId="0">#REF!</definedName>
    <definedName name="Quarter1">#REF!</definedName>
    <definedName name="QuarterRange" localSheetId="0">#REF!</definedName>
    <definedName name="QuarterRange">#REF!</definedName>
    <definedName name="qwefqefa" localSheetId="1" hidden="1">#REF!</definedName>
    <definedName name="qwefqefa" localSheetId="0" hidden="1">#REF!</definedName>
    <definedName name="qwefqefa" hidden="1">#REF!</definedName>
    <definedName name="Rail_Freight_Tonne_km" localSheetId="0">#REF!</definedName>
    <definedName name="Rail_Freight_Tonne_km">#REF!</definedName>
    <definedName name="Rail_Freight_Tonne_km_CO2" localSheetId="0">#REF!</definedName>
    <definedName name="Rail_Freight_Tonne_km_CO2">#REF!</definedName>
    <definedName name="Rail_Freight_TonneMiles" localSheetId="0">#REF!</definedName>
    <definedName name="Rail_Freight_TonneMiles">#REF!</definedName>
    <definedName name="RangeSelection" localSheetId="0">#REF!</definedName>
    <definedName name="RangeSelection">#REF!</definedName>
    <definedName name="rate" localSheetId="0">#REF!</definedName>
    <definedName name="rate">#REF!</definedName>
    <definedName name="RATES" localSheetId="0">#REF!</definedName>
    <definedName name="RATES">#REF!</definedName>
    <definedName name="Raw_Data_Less_Adj" localSheetId="0">OFFSET(#REF!,0,0,COUNTA(#REF!),COUNTA(#REF!))</definedName>
    <definedName name="Raw_Data_Less_Adj">OFFSET(#REF!,0,0,COUNTA(#REF!),COUNTA(#REF!))</definedName>
    <definedName name="RCF_to_capex___Appointee" localSheetId="1">#REF!</definedName>
    <definedName name="RCF_to_capex___Appointee">#REF!</definedName>
    <definedName name="RCV" localSheetId="0">#REF!</definedName>
    <definedName name="RCV">#REF!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DG" localSheetId="0">#REF!</definedName>
    <definedName name="RDG">#REF!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localSheetId="1" hidden="1">#REF!</definedName>
    <definedName name="real" localSheetId="0" hidden="1">#REF!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fer" localSheetId="0">#REF!</definedName>
    <definedName name="refer">#REF!</definedName>
    <definedName name="RefiReqtAssumption" localSheetId="0">#REF!</definedName>
    <definedName name="RefiReqtAssumption">#REF!</definedName>
    <definedName name="Regular_Taxi_CO2" localSheetId="0">#REF!</definedName>
    <definedName name="Regular_Taxi_CO2">#REF!</definedName>
    <definedName name="Regular_Taxi_Pass_km" localSheetId="0">#REF!</definedName>
    <definedName name="Regular_Taxi_Pass_km">#REF!</definedName>
    <definedName name="Regulatory_equity___regulated_earnings_for_the_regulated_company___Appointee">#REF!</definedName>
    <definedName name="Renew_Admin" localSheetId="0">#REF!</definedName>
    <definedName name="Renew_Admin">#REF!</definedName>
    <definedName name="Renew_Drink_Pump" localSheetId="0">#REF!</definedName>
    <definedName name="Renew_Drink_Pump">#REF!</definedName>
    <definedName name="Renew_Drink_Treat" localSheetId="0">#REF!</definedName>
    <definedName name="Renew_Drink_Treat">#REF!</definedName>
    <definedName name="Renew_Export_Admin" localSheetId="0">#REF!</definedName>
    <definedName name="Renew_Export_Admin">#REF!</definedName>
    <definedName name="Renew_Export_Drink" localSheetId="0">#REF!</definedName>
    <definedName name="Renew_Export_Drink">#REF!</definedName>
    <definedName name="Renew_Export_Sewage" localSheetId="0">#REF!</definedName>
    <definedName name="Renew_Export_Sewage">#REF!</definedName>
    <definedName name="Renew_Export_Sludge" localSheetId="0">#REF!</definedName>
    <definedName name="Renew_Export_Sludge">#REF!</definedName>
    <definedName name="Renew_Sewage_Pump" localSheetId="0">#REF!</definedName>
    <definedName name="Renew_Sewage_Pump">#REF!</definedName>
    <definedName name="Renew_Sewage_Treat" localSheetId="0">#REF!</definedName>
    <definedName name="Renew_Sewage_Treat">#REF!</definedName>
    <definedName name="Renew_Sludge" localSheetId="0">#REF!</definedName>
    <definedName name="Renew_Sludge">#REF!</definedName>
    <definedName name="Renew_Total" localSheetId="0">#REF!</definedName>
    <definedName name="Renew_Total">#REF!</definedName>
    <definedName name="Renewable_EF_CO2" localSheetId="0">#REF!</definedName>
    <definedName name="Renewable_EF_CO2">#REF!</definedName>
    <definedName name="REPORT_YEAR" localSheetId="0">#REF!</definedName>
    <definedName name="REPORT_YEAR">#REF!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SULT" localSheetId="0">#REF!</definedName>
    <definedName name="RESULT">#REF!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turns" localSheetId="0">#REF!</definedName>
    <definedName name="Returns">#REF!</definedName>
    <definedName name="Rev_Q" localSheetId="0">#REF!</definedName>
    <definedName name="Rev_Q">#REF!</definedName>
    <definedName name="Revenue" localSheetId="0">#REF!</definedName>
    <definedName name="Revenue">#REF!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evenueAssumptions" localSheetId="0">#REF!</definedName>
    <definedName name="RevenueAssumptions">#REF!</definedName>
    <definedName name="RevReq_Q" localSheetId="0">#REF!</definedName>
    <definedName name="RevReq_Q">#REF!</definedName>
    <definedName name="RevRequirement" localSheetId="0">#REF!</definedName>
    <definedName name="RevRequirement">#REF!</definedName>
    <definedName name="rge" localSheetId="1">#REF!</definedName>
    <definedName name="rge" localSheetId="0">#REF!</definedName>
    <definedName name="rge">#REF!</definedName>
    <definedName name="rgwer" localSheetId="1">#REF!</definedName>
    <definedName name="rgwer" localSheetId="0">#REF!</definedName>
    <definedName name="rgwer">#REF!</definedName>
    <definedName name="Rigid_Diesel_0_Laden_km" localSheetId="0">#REF!</definedName>
    <definedName name="Rigid_Diesel_0_Laden_km">#REF!</definedName>
    <definedName name="Rigid_Diesel_100_Laden_km" localSheetId="0">#REF!</definedName>
    <definedName name="Rigid_Diesel_100_Laden_km">#REF!</definedName>
    <definedName name="Rigid_Diesel_25_Laden_km" localSheetId="0">#REF!</definedName>
    <definedName name="Rigid_Diesel_25_Laden_km">#REF!</definedName>
    <definedName name="Rigid_Diesel_50_Laden_km" localSheetId="0">#REF!</definedName>
    <definedName name="Rigid_Diesel_50_Laden_km">#REF!</definedName>
    <definedName name="Rigid_Diesel_75_Laden_km" localSheetId="0">#REF!</definedName>
    <definedName name="Rigid_Diesel_75_Laden_km">#REF!</definedName>
    <definedName name="Rigid_Diesel_Average_CO2" localSheetId="0">#REF!</definedName>
    <definedName name="Rigid_Diesel_Average_CO2">#REF!</definedName>
    <definedName name="Rigid_Diesel_Average_km" localSheetId="0">#REF!</definedName>
    <definedName name="Rigid_Diesel_Average_km">#REF!</definedName>
    <definedName name="Rigid_Diesel_Average_Tonne_km" localSheetId="0">#REF!</definedName>
    <definedName name="Rigid_Diesel_Average_Tonne_km">#REF!</definedName>
    <definedName name="Rigid_Diesel_Average_Tonne_km_CO2" localSheetId="0">#REF!</definedName>
    <definedName name="Rigid_Diesel_Average_Tonne_km_CO2">#REF!</definedName>
    <definedName name="Rigid_Diesel_Heavy_0_Laden_CO2" localSheetId="0">#REF!</definedName>
    <definedName name="Rigid_Diesel_Heavy_0_Laden_CO2">#REF!</definedName>
    <definedName name="Rigid_Diesel_Heavy_0_Laden_km" localSheetId="0">#REF!</definedName>
    <definedName name="Rigid_Diesel_Heavy_0_Laden_km">#REF!</definedName>
    <definedName name="Rigid_Diesel_Heavy_100_Laden_km" localSheetId="0">#REF!</definedName>
    <definedName name="Rigid_Diesel_Heavy_100_Laden_km">#REF!</definedName>
    <definedName name="Rigid_Diesel_Heavy_50_Laden_km" localSheetId="0">#REF!</definedName>
    <definedName name="Rigid_Diesel_Heavy_50_Laden_km">#REF!</definedName>
    <definedName name="Rigid_Diesel_Heavy_Ave_Laden_CO2" localSheetId="0">#REF!</definedName>
    <definedName name="Rigid_Diesel_Heavy_Ave_Laden_CO2">#REF!</definedName>
    <definedName name="Rigid_Diesel_Heavy_Ave_Laden_km" localSheetId="0">#REF!</definedName>
    <definedName name="Rigid_Diesel_Heavy_Ave_Laden_km">#REF!</definedName>
    <definedName name="Rigid_Diesel_Heavy_Tonne_km" localSheetId="0">#REF!</definedName>
    <definedName name="Rigid_Diesel_Heavy_Tonne_km">#REF!</definedName>
    <definedName name="Rigid_Diesel_Heavy_Tonne_km_CO2" localSheetId="0">#REF!</definedName>
    <definedName name="Rigid_Diesel_Heavy_Tonne_km_CO2">#REF!</definedName>
    <definedName name="Rigid_Diesel_Light_0_Laden_CO2" localSheetId="0">#REF!</definedName>
    <definedName name="Rigid_Diesel_Light_0_Laden_CO2">#REF!</definedName>
    <definedName name="Rigid_Diesel_Light_0_Laden_km" localSheetId="0">#REF!</definedName>
    <definedName name="Rigid_Diesel_Light_0_Laden_km">#REF!</definedName>
    <definedName name="Rigid_Diesel_Light_100_Laden_CO2" localSheetId="0">#REF!</definedName>
    <definedName name="Rigid_Diesel_Light_100_Laden_CO2">#REF!</definedName>
    <definedName name="Rigid_Diesel_Light_100_Laden_km" localSheetId="0">#REF!</definedName>
    <definedName name="Rigid_Diesel_Light_100_Laden_km">#REF!</definedName>
    <definedName name="Rigid_Diesel_Light_50_Laden_CO2" localSheetId="0">#REF!</definedName>
    <definedName name="Rigid_Diesel_Light_50_Laden_CO2">#REF!</definedName>
    <definedName name="Rigid_Diesel_Light_50_Laden_km" localSheetId="0">#REF!</definedName>
    <definedName name="Rigid_Diesel_Light_50_Laden_km">#REF!</definedName>
    <definedName name="Rigid_Diesel_Light_Ave_Laden_CO2" localSheetId="0">#REF!</definedName>
    <definedName name="Rigid_Diesel_Light_Ave_Laden_CO2">#REF!</definedName>
    <definedName name="Rigid_Diesel_Light_Ave_Laden_km" localSheetId="0">#REF!</definedName>
    <definedName name="Rigid_Diesel_Light_Ave_Laden_km">#REF!</definedName>
    <definedName name="Rigid_Diesel_Light_Tonne_km" localSheetId="0">#REF!</definedName>
    <definedName name="Rigid_Diesel_Light_Tonne_km">#REF!</definedName>
    <definedName name="Rigid_Diesel_Light_Tonne_km_CO2" localSheetId="0">#REF!</definedName>
    <definedName name="Rigid_Diesel_Light_Tonne_km_CO2">#REF!</definedName>
    <definedName name="Rigid_Diesel_Lorry_0_Laden_FE" localSheetId="0">#REF!</definedName>
    <definedName name="Rigid_Diesel_Lorry_0_Laden_FE">#REF!</definedName>
    <definedName name="Rigid_Diesel_Lorry_100_Laden_FE" localSheetId="0">#REF!</definedName>
    <definedName name="Rigid_Diesel_Lorry_100_Laden_FE">#REF!</definedName>
    <definedName name="Rigid_Diesel_Lorry_25_Laden_FE" localSheetId="0">#REF!</definedName>
    <definedName name="Rigid_Diesel_Lorry_25_Laden_FE">#REF!</definedName>
    <definedName name="Rigid_Diesel_Lorry_50_Laden_FE" localSheetId="0">#REF!</definedName>
    <definedName name="Rigid_Diesel_Lorry_50_Laden_FE">#REF!</definedName>
    <definedName name="Rigid_Diesel_Lorry_75_Laden_FE" localSheetId="0">#REF!</definedName>
    <definedName name="Rigid_Diesel_Lorry_75_Laden_FE">#REF!</definedName>
    <definedName name="Rigid_Diesel_Medium_0_Laden_CO2" localSheetId="0">#REF!</definedName>
    <definedName name="Rigid_Diesel_Medium_0_Laden_CO2">#REF!</definedName>
    <definedName name="Rigid_Diesel_Medium_0_Laden_km" localSheetId="0">#REF!</definedName>
    <definedName name="Rigid_Diesel_Medium_0_Laden_km">#REF!</definedName>
    <definedName name="Rigid_Diesel_Medium_100_Laden_CO2" localSheetId="0">#REF!</definedName>
    <definedName name="Rigid_Diesel_Medium_100_Laden_CO2">#REF!</definedName>
    <definedName name="Rigid_Diesel_Medium_100_Laden_km" localSheetId="0">#REF!</definedName>
    <definedName name="Rigid_Diesel_Medium_100_Laden_km">#REF!</definedName>
    <definedName name="Rigid_Diesel_Medium_50_Laden_CO2" localSheetId="0">#REF!</definedName>
    <definedName name="Rigid_Diesel_Medium_50_Laden_CO2">#REF!</definedName>
    <definedName name="Rigid_Diesel_Medium_50_Laden_km" localSheetId="0">#REF!</definedName>
    <definedName name="Rigid_Diesel_Medium_50_Laden_km">#REF!</definedName>
    <definedName name="Rigid_Diesel_Medium_Ave_Laden_CO2" localSheetId="0">#REF!</definedName>
    <definedName name="Rigid_Diesel_Medium_Ave_Laden_CO2">#REF!</definedName>
    <definedName name="Rigid_Diesel_Medium_Ave_Laden_km" localSheetId="0">#REF!</definedName>
    <definedName name="Rigid_Diesel_Medium_Ave_Laden_km">#REF!</definedName>
    <definedName name="Rigid_Diesel_Medium_Tonne_km" localSheetId="0">#REF!</definedName>
    <definedName name="Rigid_Diesel_Medium_Tonne_km">#REF!</definedName>
    <definedName name="Rigid_Diesel_Medium_Tonne_km_CO2" localSheetId="0">#REF!</definedName>
    <definedName name="Rigid_Diesel_Medium_Tonne_km_CO2">#REF!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localSheetId="1" hidden="1">7</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#REF!</definedName>
    <definedName name="RiskSamplingType" hidden="1">3</definedName>
    <definedName name="RiskShowRiskWindowAtEndOfSimulation">TRUE</definedName>
    <definedName name="RiskStandardRecalc" hidden="1">2</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MD" localSheetId="0">#REF!</definedName>
    <definedName name="RMD">#REF!</definedName>
    <definedName name="ROC_Admin" localSheetId="0">#REF!</definedName>
    <definedName name="ROC_Admin">#REF!</definedName>
    <definedName name="ROC_Drink" localSheetId="0">#REF!</definedName>
    <definedName name="ROC_Drink">#REF!</definedName>
    <definedName name="ROC_kWh_conversion" localSheetId="0">#REF!</definedName>
    <definedName name="ROC_kWh_conversion">#REF!</definedName>
    <definedName name="ROC_Sewage" localSheetId="0">#REF!</definedName>
    <definedName name="ROC_Sewage">#REF!</definedName>
    <definedName name="ROC_Sludge" localSheetId="0">#REF!</definedName>
    <definedName name="ROC_Sludge">#REF!</definedName>
    <definedName name="RPI" localSheetId="1">#REF!</definedName>
    <definedName name="RPI" localSheetId="0">#REF!</definedName>
    <definedName name="RPI">#REF!</definedName>
    <definedName name="RPI_0203" localSheetId="0">#REF!</definedName>
    <definedName name="RPI_0203">#REF!</definedName>
    <definedName name="RPI_0708" localSheetId="0">#REF!</definedName>
    <definedName name="RPI_0708">#REF!</definedName>
    <definedName name="RPI_ILD_indexation_rate" localSheetId="1">#REF!</definedName>
    <definedName name="RPI_ILD_indexation_rate">#REF!</definedName>
    <definedName name="RPI_Index_linked_debt___nominal.ADDN1" localSheetId="1">#REF!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SD_list" localSheetId="0">#REF!</definedName>
    <definedName name="RSD_list">#REF!</definedName>
    <definedName name="rytry" localSheetId="1" hidden="1">{"NET",#N/A,FALSE,"401C11"}</definedName>
    <definedName name="rytry" localSheetId="0" hidden="1">{"NET",#N/A,FALSE,"401C11"}</definedName>
    <definedName name="rytry" hidden="1">{"NET",#N/A,FALSE,"401C11"}</definedName>
    <definedName name="s" localSheetId="0">#REF!</definedName>
    <definedName name="s">#REF!</definedName>
    <definedName name="S_D" localSheetId="0">#REF!</definedName>
    <definedName name="S_D">#REF!</definedName>
    <definedName name="S_GLAM" localSheetId="1">#REF!</definedName>
    <definedName name="S_GLAM" localSheetId="0">#REF!</definedName>
    <definedName name="S_GLAM">#REF!</definedName>
    <definedName name="S_YORKS" localSheetId="1">#REF!</definedName>
    <definedName name="S_YORKS" localSheetId="0">#REF!</definedName>
    <definedName name="S_YORKS">#REF!</definedName>
    <definedName name="S5_A_H" localSheetId="0">#REF!</definedName>
    <definedName name="S5_A_H">#REF!</definedName>
    <definedName name="S5_A_L" localSheetId="0">#REF!</definedName>
    <definedName name="S5_A_L">#REF!</definedName>
    <definedName name="S5_A_M" localSheetId="0">#REF!</definedName>
    <definedName name="S5_A_M">#REF!</definedName>
    <definedName name="S5_AW_H" localSheetId="0">#REF!</definedName>
    <definedName name="S5_AW_H">#REF!</definedName>
    <definedName name="S5_AW_L" localSheetId="0">#REF!</definedName>
    <definedName name="S5_AW_L">#REF!</definedName>
    <definedName name="S5_AW_M" localSheetId="0">#REF!</definedName>
    <definedName name="S5_AW_M">#REF!</definedName>
    <definedName name="S5_E" localSheetId="0">#REF!</definedName>
    <definedName name="S5_E">#REF!</definedName>
    <definedName name="S5_misc" localSheetId="0">#REF!</definedName>
    <definedName name="S5_misc">#REF!</definedName>
    <definedName name="S5_W" localSheetId="0">#REF!</definedName>
    <definedName name="S5_W">#REF!</definedName>
    <definedName name="SAM_CTRY_UK" localSheetId="0">#REF!</definedName>
    <definedName name="SAM_CTRY_UK">#REF!</definedName>
    <definedName name="SAPBEXrevision" hidden="1">1</definedName>
    <definedName name="SAPBEXsysID" hidden="1">"BWB"</definedName>
    <definedName name="SAPBEXwbID" hidden="1">"49ZLUKBQR0WG29D9LLI3IBIIT"</definedName>
    <definedName name="SBaseG_Act" localSheetId="1">#REF!</definedName>
    <definedName name="SBaseG_Act" localSheetId="0">#REF!</definedName>
    <definedName name="SBaseG_Act">#REF!</definedName>
    <definedName name="SBaseG_BP" localSheetId="1">#REF!</definedName>
    <definedName name="SBaseG_BP" localSheetId="0">#REF!</definedName>
    <definedName name="SBaseG_BP">#REF!</definedName>
    <definedName name="SBaseG_FD" localSheetId="1">#REF!</definedName>
    <definedName name="SBaseG_FD" localSheetId="0">#REF!</definedName>
    <definedName name="SBaseG_FD">#REF!</definedName>
    <definedName name="SBaseN_Act" localSheetId="1">#REF!</definedName>
    <definedName name="SBaseN_Act" localSheetId="0">#REF!</definedName>
    <definedName name="SBaseN_Act">#REF!</definedName>
    <definedName name="SBaseN_FD" localSheetId="1">#REF!</definedName>
    <definedName name="SBaseN_FD" localSheetId="0">#REF!</definedName>
    <definedName name="SBaseN_FD">#REF!</definedName>
    <definedName name="SBU" localSheetId="0">#REF!</definedName>
    <definedName name="SBU">#REF!</definedName>
    <definedName name="SBWBPinputs" localSheetId="1">#REF!</definedName>
    <definedName name="SBWBPinputs" localSheetId="0">#REF!</definedName>
    <definedName name="SBWBPinputs">#REF!</definedName>
    <definedName name="SBWBPtrans" localSheetId="1">#REF!</definedName>
    <definedName name="SBWBPtrans" localSheetId="0">#REF!</definedName>
    <definedName name="SBWBPtrans">#REF!</definedName>
    <definedName name="SBWtransition" localSheetId="1">#REF!</definedName>
    <definedName name="SBWtransition" localSheetId="0">#REF!</definedName>
    <definedName name="SBWtransition">#REF!</definedName>
    <definedName name="Scenario106" localSheetId="0">#REF!</definedName>
    <definedName name="Scenario106">#REF!</definedName>
    <definedName name="Scenario206" localSheetId="0">#REF!</definedName>
    <definedName name="Scenario206">#REF!</definedName>
    <definedName name="Scenario306" localSheetId="0">#REF!</definedName>
    <definedName name="Scenario306">#REF!</definedName>
    <definedName name="ScenarioName" localSheetId="0">#REF!</definedName>
    <definedName name="ScenarioName">#REF!</definedName>
    <definedName name="Screenings_Grit_Landfill" localSheetId="0">#REF!</definedName>
    <definedName name="Screenings_Grit_Landfill">#REF!</definedName>
    <definedName name="Screenings_Grit_Landfill_EF_CH4" localSheetId="0">#REF!</definedName>
    <definedName name="Screenings_Grit_Landfill_EF_CH4">#REF!</definedName>
    <definedName name="SecondRC04" localSheetId="0">#REF!</definedName>
    <definedName name="SecondRC04">#REF!</definedName>
    <definedName name="SecondRC05" localSheetId="0">#REF!</definedName>
    <definedName name="SecondRC05">#REF!</definedName>
    <definedName name="Selection.First" localSheetId="0">#REF!</definedName>
    <definedName name="Selection.First">#REF!</definedName>
    <definedName name="Selection.Second" localSheetId="0">#REF!</definedName>
    <definedName name="Selection.Second">#REF!</definedName>
    <definedName name="SelectionFirst" localSheetId="0">#REF!</definedName>
    <definedName name="SelectionFirst">#REF!</definedName>
    <definedName name="SEnhG_BP" localSheetId="1">#REF!</definedName>
    <definedName name="SEnhG_BP" localSheetId="0">#REF!</definedName>
    <definedName name="SEnhG_BP">#REF!</definedName>
    <definedName name="SEnhG_FD" localSheetId="1">#REF!</definedName>
    <definedName name="SEnhG_FD" localSheetId="0">#REF!</definedName>
    <definedName name="SEnhG_FD">#REF!</definedName>
    <definedName name="SEnhN_Act" localSheetId="1">#REF!</definedName>
    <definedName name="SEnhN_Act" localSheetId="0">#REF!</definedName>
    <definedName name="SEnhN_Act">#REF!</definedName>
    <definedName name="SEnhN_FD" localSheetId="1">#REF!</definedName>
    <definedName name="SEnhN_FD" localSheetId="0">#REF!</definedName>
    <definedName name="SEnhN_FD">#REF!</definedName>
    <definedName name="SEP01CIMM" localSheetId="0">#REF!</definedName>
    <definedName name="SEP01CIMM">#REF!</definedName>
    <definedName name="SESBPinputs" localSheetId="1">#REF!</definedName>
    <definedName name="SESBPinputs" localSheetId="0">#REF!</definedName>
    <definedName name="SESBPinputs">#REF!</definedName>
    <definedName name="SESBPtrans" localSheetId="1">#REF!</definedName>
    <definedName name="SESBPtrans" localSheetId="0">#REF!</definedName>
    <definedName name="SESBPtrans">#REF!</definedName>
    <definedName name="SEStransition" localSheetId="1">#REF!</definedName>
    <definedName name="SEStransition" localSheetId="0">#REF!</definedName>
    <definedName name="SEStransition">#REF!</definedName>
    <definedName name="Sewage_Rivers_Est_EF_N2O" localSheetId="0">#REF!</definedName>
    <definedName name="Sewage_Rivers_Est_EF_N2O">#REF!</definedName>
    <definedName name="Sewage_Store_Thicken_EF_CH4" localSheetId="0">#REF!</definedName>
    <definedName name="Sewage_Store_Thicken_EF_CH4">#REF!</definedName>
    <definedName name="Sewage_Treatment_EF_N2O" localSheetId="0">#REF!</definedName>
    <definedName name="Sewage_Treatment_EF_N2O">#REF!</definedName>
    <definedName name="SEWBPinputs" localSheetId="1">#REF!</definedName>
    <definedName name="SEWBPinputs" localSheetId="0">#REF!</definedName>
    <definedName name="SEWBPinputs">#REF!</definedName>
    <definedName name="SEWBPtrans" localSheetId="1">#REF!</definedName>
    <definedName name="SEWBPtrans" localSheetId="0">#REF!</definedName>
    <definedName name="SEWBPtrans">#REF!</definedName>
    <definedName name="SewGC" localSheetId="1">#REF!</definedName>
    <definedName name="SewGC" localSheetId="0">#REF!</definedName>
    <definedName name="SewGC">#REF!</definedName>
    <definedName name="sewIRE" localSheetId="1">#REF!</definedName>
    <definedName name="sewIRE" localSheetId="0">#REF!</definedName>
    <definedName name="sewIRE">#REF!</definedName>
    <definedName name="SewMNIgc" localSheetId="1">#REF!</definedName>
    <definedName name="SewMNIgc" localSheetId="0">#REF!</definedName>
    <definedName name="SewMNIgc">#REF!</definedName>
    <definedName name="SEWtransition" localSheetId="1">#REF!</definedName>
    <definedName name="SEWtransition" localSheetId="0">#REF!</definedName>
    <definedName name="SEWtransition">#REF!</definedName>
    <definedName name="SF6_as_a_tracer_Weight" localSheetId="0">#REF!</definedName>
    <definedName name="SF6_as_a_tracer_Weight">#REF!</definedName>
    <definedName name="SF6_CO2eq_GWP" localSheetId="0">#REF!</definedName>
    <definedName name="SF6_CO2eq_GWP">#REF!</definedName>
    <definedName name="SGross_Act" localSheetId="1">#REF!</definedName>
    <definedName name="SGross_Act" localSheetId="0">#REF!</definedName>
    <definedName name="SGross_Act">#REF!</definedName>
    <definedName name="SH_Freight_Tonne_km" localSheetId="0">#REF!</definedName>
    <definedName name="SH_Freight_Tonne_km">#REF!</definedName>
    <definedName name="SH_Freight_Tonne_km_CO2" localSheetId="0">#REF!</definedName>
    <definedName name="SH_Freight_Tonne_km_CO2">#REF!</definedName>
    <definedName name="SH_Freight_TonneMiles" localSheetId="0">#REF!</definedName>
    <definedName name="SH_Freight_TonneMiles">#REF!</definedName>
    <definedName name="SH_Passenger_km" localSheetId="0">#REF!</definedName>
    <definedName name="SH_Passenger_km">#REF!</definedName>
    <definedName name="sheet1" localSheetId="0">#REF!</definedName>
    <definedName name="sheet1">#REF!</definedName>
    <definedName name="SHROPS" localSheetId="1">#REF!</definedName>
    <definedName name="SHROPS" localSheetId="0">#REF!</definedName>
    <definedName name="SHROPS">#REF!</definedName>
    <definedName name="Single_Retail_income___real">#REF!</definedName>
    <definedName name="SIREN_Act" localSheetId="1">#REF!</definedName>
    <definedName name="SIREN_Act" localSheetId="0">#REF!</definedName>
    <definedName name="SIREN_Act">#REF!</definedName>
    <definedName name="sitelist" localSheetId="0">#REF!</definedName>
    <definedName name="sitelist">#REF!</definedName>
    <definedName name="SLO" localSheetId="0">#REF!</definedName>
    <definedName name="SLO">#REF!</definedName>
    <definedName name="Sludge" localSheetId="0">#REF!</definedName>
    <definedName name="Sludge">#REF!</definedName>
    <definedName name="Sludge_AD_EF_CH4" localSheetId="0">#REF!</definedName>
    <definedName name="Sludge_AD_EF_CH4">#REF!</definedName>
    <definedName name="Sludge_AD_Land" localSheetId="0">#REF!</definedName>
    <definedName name="Sludge_AD_Land">#REF!</definedName>
    <definedName name="Sludge_AD_Land__EF_CH4" localSheetId="0">#REF!</definedName>
    <definedName name="Sludge_AD_Land__EF_CH4">#REF!</definedName>
    <definedName name="Sludge_AD_Land2" localSheetId="0">#REF!</definedName>
    <definedName name="Sludge_AD_Land2">#REF!</definedName>
    <definedName name="Sludge_AD_Landfill" localSheetId="0">#REF!</definedName>
    <definedName name="Sludge_AD_Landfill">#REF!</definedName>
    <definedName name="Sludge_AD_Landfill__EF_CH4" localSheetId="0">#REF!</definedName>
    <definedName name="Sludge_AD_Landfill__EF_CH4">#REF!</definedName>
    <definedName name="Sludge_AD_Limed_Land2" localSheetId="0">#REF!</definedName>
    <definedName name="Sludge_AD_Limed_Land2">#REF!</definedName>
    <definedName name="Sludge_APD" localSheetId="0">#REF!</definedName>
    <definedName name="Sludge_APD">#REF!</definedName>
    <definedName name="Sludge_APD_EF_CH4" localSheetId="0">#REF!</definedName>
    <definedName name="Sludge_APD_EF_CH4">#REF!</definedName>
    <definedName name="Sludge_APD_Land" localSheetId="0">#REF!</definedName>
    <definedName name="Sludge_APD_Land">#REF!</definedName>
    <definedName name="Sludge_APD_Land_EF_CH4" localSheetId="0">#REF!</definedName>
    <definedName name="Sludge_APD_Land_EF_CH4">#REF!</definedName>
    <definedName name="Sludge_APD_Land2" localSheetId="0">#REF!</definedName>
    <definedName name="Sludge_APD_Land2">#REF!</definedName>
    <definedName name="Sludge_Comp_EF_CH4" localSheetId="0">#REF!</definedName>
    <definedName name="Sludge_Comp_EF_CH4">#REF!</definedName>
    <definedName name="Sludge_Comp_EF_N2O" localSheetId="0">#REF!</definedName>
    <definedName name="Sludge_Comp_EF_N2O">#REF!</definedName>
    <definedName name="Sludge_Comp_Land" localSheetId="0">#REF!</definedName>
    <definedName name="Sludge_Comp_Land">#REF!</definedName>
    <definedName name="Sludge_Comp_Land_EF_CH4" localSheetId="0">#REF!</definedName>
    <definedName name="Sludge_Comp_Land_EF_CH4">#REF!</definedName>
    <definedName name="Sludge_Comp_Land2" localSheetId="0">#REF!</definedName>
    <definedName name="Sludge_Comp_Land2">#REF!</definedName>
    <definedName name="Sludge_composted" localSheetId="0">#REF!</definedName>
    <definedName name="Sludge_composted">#REF!</definedName>
    <definedName name="Sludge_digested" localSheetId="0">#REF!</definedName>
    <definedName name="Sludge_digested">#REF!</definedName>
    <definedName name="Sludge_Incin_N2O" localSheetId="0">#REF!</definedName>
    <definedName name="Sludge_Incin_N2O">#REF!</definedName>
    <definedName name="Sludge_Incinerated" localSheetId="0">#REF!</definedName>
    <definedName name="Sludge_Incinerated">#REF!</definedName>
    <definedName name="Sludge_Land" localSheetId="0">#REF!</definedName>
    <definedName name="Sludge_Land">#REF!</definedName>
    <definedName name="Sludge_Land_EF_N2O" localSheetId="0">#REF!</definedName>
    <definedName name="Sludge_Land_EF_N2O">#REF!</definedName>
    <definedName name="Sludge_Land_Frac_GASM" localSheetId="0">#REF!</definedName>
    <definedName name="Sludge_Land_Frac_GASM">#REF!</definedName>
    <definedName name="Sludge_Land_Frac_LEACH_H" localSheetId="0">#REF!</definedName>
    <definedName name="Sludge_Land_Frac_LEACH_H">#REF!</definedName>
    <definedName name="Sludge_Land_Leach_Roff_EF_N2O" localSheetId="0">#REF!</definedName>
    <definedName name="Sludge_Land_Leach_Roff_EF_N2O">#REF!</definedName>
    <definedName name="Sludge_Land_Volat_EF_N2O" localSheetId="0">#REF!</definedName>
    <definedName name="Sludge_Land_Volat_EF_N2O">#REF!</definedName>
    <definedName name="Sludge_Lime_Landfill" localSheetId="0">#REF!</definedName>
    <definedName name="Sludge_Lime_Landfill">#REF!</definedName>
    <definedName name="Sludge_Lime_Landfill__EF_CH4" localSheetId="0">#REF!</definedName>
    <definedName name="Sludge_Lime_Landfill__EF_CH4">#REF!</definedName>
    <definedName name="Sludge_Limed_Land2" localSheetId="0">#REF!</definedName>
    <definedName name="Sludge_Limed_Land2">#REF!</definedName>
    <definedName name="Sludge_Raw_Land" localSheetId="0">#REF!</definedName>
    <definedName name="Sludge_Raw_Land">#REF!</definedName>
    <definedName name="Sludge_Raw_Land__EF_CH4" localSheetId="0">#REF!</definedName>
    <definedName name="Sludge_Raw_Land__EF_CH4">#REF!</definedName>
    <definedName name="Sludge_Raw_Landfill" localSheetId="0">#REF!</definedName>
    <definedName name="Sludge_Raw_Landfill">#REF!</definedName>
    <definedName name="Sludge_Raw_Landfill_EF_CH4" localSheetId="0">#REF!</definedName>
    <definedName name="Sludge_Raw_Landfill_EF_CH4">#REF!</definedName>
    <definedName name="Sludge_Raw_Limed_Land" localSheetId="0">#REF!</definedName>
    <definedName name="Sludge_Raw_Limed_Land">#REF!</definedName>
    <definedName name="Sludge_Sec_Dig_AD_EF_CH4" localSheetId="0">#REF!</definedName>
    <definedName name="Sludge_Sec_Dig_AD_EF_CH4">#REF!</definedName>
    <definedName name="Sludge_THP" localSheetId="0">#REF!</definedName>
    <definedName name="Sludge_THP">#REF!</definedName>
    <definedName name="Sludge_THP_EF_CH4" localSheetId="0">#REF!</definedName>
    <definedName name="Sludge_THP_EF_CH4">#REF!</definedName>
    <definedName name="Sludge_THP_Land" localSheetId="0">#REF!</definedName>
    <definedName name="Sludge_THP_Land">#REF!</definedName>
    <definedName name="Sludge_THP_Land_EF_CH4" localSheetId="0">#REF!</definedName>
    <definedName name="Sludge_THP_Land_EF_CH4">#REF!</definedName>
    <definedName name="Sludge_THP_Land2" localSheetId="0">#REF!</definedName>
    <definedName name="Sludge_THP_Land2">#REF!</definedName>
    <definedName name="SludgeToLand_AprDec_2005" localSheetId="0">#REF!</definedName>
    <definedName name="SludgeToLand_AprDec_2005">#REF!</definedName>
    <definedName name="SludgeToLand_JanFeb_2006" localSheetId="0">#REF!</definedName>
    <definedName name="SludgeToLand_JanFeb_2006">#REF!</definedName>
    <definedName name="SludgeToLand_JanMar_2006" localSheetId="0">#REF!</definedName>
    <definedName name="SludgeToLand_JanMar_2006">#REF!</definedName>
    <definedName name="Small_Bulk_CO2" localSheetId="0">#REF!</definedName>
    <definedName name="Small_Bulk_CO2">#REF!</definedName>
    <definedName name="Small_Bulk_Tonne_km" localSheetId="0">#REF!</definedName>
    <definedName name="Small_Bulk_Tonne_km">#REF!</definedName>
    <definedName name="Small_Bulk_Tonne_km_CO2" localSheetId="0">#REF!</definedName>
    <definedName name="Small_Bulk_Tonne_km_CO2">#REF!</definedName>
    <definedName name="Small_Bulk_TonneMiles" localSheetId="0">#REF!</definedName>
    <definedName name="Small_Bulk_TonneMiles">#REF!</definedName>
    <definedName name="Small_Cont_Vessel_Tonne_km" localSheetId="0">#REF!</definedName>
    <definedName name="Small_Cont_Vessel_Tonne_km">#REF!</definedName>
    <definedName name="Small_Cont_Vessel_Tonne_km_CO2" localSheetId="0">#REF!</definedName>
    <definedName name="Small_Cont_Vessel_Tonne_km_CO2">#REF!</definedName>
    <definedName name="Small_Diesel_CO2" localSheetId="0">#REF!</definedName>
    <definedName name="Small_Diesel_CO2">#REF!</definedName>
    <definedName name="Small_Diesel_Miles" localSheetId="0">#REF!</definedName>
    <definedName name="Small_Diesel_Miles">#REF!</definedName>
    <definedName name="Small_Mbike_CO2" localSheetId="0">#REF!</definedName>
    <definedName name="Small_Mbike_CO2">#REF!</definedName>
    <definedName name="Small_Mbike_Miles" localSheetId="0">#REF!</definedName>
    <definedName name="Small_Mbike_Miles">#REF!</definedName>
    <definedName name="Small_Petrol_CO2" localSheetId="0">#REF!</definedName>
    <definedName name="Small_Petrol_CO2">#REF!</definedName>
    <definedName name="Small_Petrol_Miles" localSheetId="0">#REF!</definedName>
    <definedName name="Small_Petrol_Miles">#REF!</definedName>
    <definedName name="Small_Roro_CO2" localSheetId="0">#REF!</definedName>
    <definedName name="Small_Roro_CO2">#REF!</definedName>
    <definedName name="Small_Roro_TonneMiles" localSheetId="0">#REF!</definedName>
    <definedName name="Small_Roro_TonneMiles">#REF!</definedName>
    <definedName name="Small_Tanker_CO2" localSheetId="0">#REF!</definedName>
    <definedName name="Small_Tanker_CO2">#REF!</definedName>
    <definedName name="Small_Tanker_Tonne_km" localSheetId="0">#REF!</definedName>
    <definedName name="Small_Tanker_Tonne_km">#REF!</definedName>
    <definedName name="Small_Tanker_Tonne_km_CO2" localSheetId="0">#REF!</definedName>
    <definedName name="Small_Tanker_Tonne_km_CO2">#REF!</definedName>
    <definedName name="Small_Tanker_TonneMiles" localSheetId="0">#REF!</definedName>
    <definedName name="Small_Tanker_TonneMiles">#REF!</definedName>
    <definedName name="SMNIN_Act" localSheetId="1">#REF!</definedName>
    <definedName name="SMNIN_Act" localSheetId="0">#REF!</definedName>
    <definedName name="SMNIN_Act">#REF!</definedName>
    <definedName name="SNet_Act" localSheetId="1">#REF!</definedName>
    <definedName name="SNet_Act" localSheetId="0">#REF!</definedName>
    <definedName name="SNet_Act">#REF!</definedName>
    <definedName name="SNet_BP" localSheetId="1">#REF!</definedName>
    <definedName name="SNet_BP" localSheetId="0">#REF!</definedName>
    <definedName name="SNet_BP">#REF!</definedName>
    <definedName name="SNet_FD" localSheetId="1">#REF!</definedName>
    <definedName name="SNet_FD" localSheetId="0">#REF!</definedName>
    <definedName name="SNet_FD">#REF!</definedName>
    <definedName name="SOLREF" localSheetId="0">#REF!</definedName>
    <definedName name="SOLREF">#REF!</definedName>
    <definedName name="SOMERSET" localSheetId="1">#REF!</definedName>
    <definedName name="SOMERSET" localSheetId="0">#REF!</definedName>
    <definedName name="SOMERSET">#REF!</definedName>
    <definedName name="sort" localSheetId="1" hidden="1">#REF!</definedName>
    <definedName name="sort" localSheetId="0" hidden="1">#REF!</definedName>
    <definedName name="sort" hidden="1">#REF!</definedName>
    <definedName name="SRNBPinputs" localSheetId="1">#REF!</definedName>
    <definedName name="SRNBPinputs" localSheetId="0">#REF!</definedName>
    <definedName name="SRNBPinputs">#REF!</definedName>
    <definedName name="SRNBPtrans" localSheetId="1">#REF!</definedName>
    <definedName name="SRNBPtrans" localSheetId="0">#REF!</definedName>
    <definedName name="SRNBPtrans">#REF!</definedName>
    <definedName name="SRNtransition" localSheetId="1">#REF!</definedName>
    <definedName name="SRNtransition" localSheetId="0">#REF!</definedName>
    <definedName name="SRNtransition">#REF!</definedName>
    <definedName name="SSCBPinputs" localSheetId="1">#REF!</definedName>
    <definedName name="SSCBPinputs" localSheetId="0">#REF!</definedName>
    <definedName name="SSCBPinputs">#REF!</definedName>
    <definedName name="SSCBPtrans" localSheetId="1">#REF!</definedName>
    <definedName name="SSCBPtrans" localSheetId="0">#REF!</definedName>
    <definedName name="SSCBPtrans">#REF!</definedName>
    <definedName name="SSCtransition" localSheetId="1">#REF!</definedName>
    <definedName name="SSCtransition" localSheetId="0">#REF!</definedName>
    <definedName name="SSCtransition">#REF!</definedName>
    <definedName name="ST_A_H" localSheetId="0">#REF!</definedName>
    <definedName name="ST_A_H">#REF!</definedName>
    <definedName name="ST_A_L" localSheetId="0">#REF!</definedName>
    <definedName name="ST_A_L">#REF!</definedName>
    <definedName name="ST_A_M" localSheetId="0">#REF!</definedName>
    <definedName name="ST_A_M">#REF!</definedName>
    <definedName name="ST_A_N" localSheetId="0">#REF!</definedName>
    <definedName name="ST_A_N">#REF!</definedName>
    <definedName name="ST_AW_H" localSheetId="0">#REF!</definedName>
    <definedName name="ST_AW_H">#REF!</definedName>
    <definedName name="ST_AW_L" localSheetId="0">#REF!</definedName>
    <definedName name="ST_AW_L">#REF!</definedName>
    <definedName name="ST_AW_M" localSheetId="0">#REF!</definedName>
    <definedName name="ST_AW_M">#REF!</definedName>
    <definedName name="ST_AW_N" localSheetId="0">#REF!</definedName>
    <definedName name="ST_AW_N">#REF!</definedName>
    <definedName name="ST_E" localSheetId="0">#REF!</definedName>
    <definedName name="ST_E">#REF!</definedName>
    <definedName name="ST_misc" localSheetId="0">#REF!</definedName>
    <definedName name="ST_misc">#REF!</definedName>
    <definedName name="ST_W" localSheetId="0">#REF!</definedName>
    <definedName name="ST_W">#REF!</definedName>
    <definedName name="STAFFS" localSheetId="1">#REF!</definedName>
    <definedName name="STAFFS" localSheetId="0">#REF!</definedName>
    <definedName name="STAFFS">#REF!</definedName>
    <definedName name="stage" localSheetId="0">#REF!</definedName>
    <definedName name="stage">#REF!</definedName>
    <definedName name="Start_date">#REF!</definedName>
    <definedName name="StartYear" localSheetId="0">#REF!</definedName>
    <definedName name="StartYear">#REF!</definedName>
    <definedName name="StartYearRef" localSheetId="0">#REF!</definedName>
    <definedName name="StartYearRef">#REF!</definedName>
    <definedName name="StatTaxAdj" localSheetId="0">#REF!</definedName>
    <definedName name="StatTaxAdj">#REF!</definedName>
    <definedName name="STotalgross" localSheetId="1">#REF!</definedName>
    <definedName name="STotalgross" localSheetId="0">#REF!</definedName>
    <definedName name="STotalgross">#REF!</definedName>
    <definedName name="STRATAREA" localSheetId="0">#REF!</definedName>
    <definedName name="STRATAREA">#REF!</definedName>
    <definedName name="STWC" localSheetId="0">#REF!</definedName>
    <definedName name="STWC">#REF!</definedName>
    <definedName name="STWConsents" localSheetId="0">#REF!</definedName>
    <definedName name="STWConsents">#REF!</definedName>
    <definedName name="subline_matt_final" localSheetId="0">#REF!</definedName>
    <definedName name="subline_matt_final">#REF!</definedName>
    <definedName name="SUBLINETARG" localSheetId="0">#REF!</definedName>
    <definedName name="SUBLINETARG">#REF!</definedName>
    <definedName name="SUBS" localSheetId="0">#REF!</definedName>
    <definedName name="SUBS">#REF!</definedName>
    <definedName name="SUFFOLK" localSheetId="1">#REF!</definedName>
    <definedName name="SUFFOLK" localSheetId="0">#REF!</definedName>
    <definedName name="SUFFOLK">#REF!</definedName>
    <definedName name="Summ" localSheetId="0">#REF!</definedName>
    <definedName name="Summ">#REF!</definedName>
    <definedName name="SummaryActualcum" localSheetId="0">#REF!</definedName>
    <definedName name="SummaryActualcum">#REF!</definedName>
    <definedName name="Supply_demand_balance_scheme_classification" localSheetId="1">#REF!</definedName>
    <definedName name="Supply_demand_balance_scheme_classification" localSheetId="0">#REF!</definedName>
    <definedName name="Supply_demand_balance_scheme_classification">#REF!</definedName>
    <definedName name="SURREY" localSheetId="1">#REF!</definedName>
    <definedName name="SURREY" localSheetId="0">#REF!</definedName>
    <definedName name="SURREY">#REF!</definedName>
    <definedName name="SVTBPinputs" localSheetId="1">#REF!</definedName>
    <definedName name="SVTBPinputs" localSheetId="0">#REF!</definedName>
    <definedName name="SVTBPinputs">#REF!</definedName>
    <definedName name="SVTBPtrans" localSheetId="1">#REF!</definedName>
    <definedName name="SVTBPtrans" localSheetId="0">#REF!</definedName>
    <definedName name="SVTBPtrans">#REF!</definedName>
    <definedName name="SVTtransition" localSheetId="1">#REF!</definedName>
    <definedName name="SVTtransition" localSheetId="0">#REF!</definedName>
    <definedName name="SVTtransition">#REF!</definedName>
    <definedName name="SW" localSheetId="0">#REF!</definedName>
    <definedName name="SW">#REF!</definedName>
    <definedName name="SW_A_H" localSheetId="0">#REF!</definedName>
    <definedName name="SW_A_H">#REF!</definedName>
    <definedName name="SW_A_L" localSheetId="0">#REF!</definedName>
    <definedName name="SW_A_L">#REF!</definedName>
    <definedName name="SW_A_M" localSheetId="0">#REF!</definedName>
    <definedName name="SW_A_M">#REF!</definedName>
    <definedName name="SW_AW_H" localSheetId="0">#REF!</definedName>
    <definedName name="SW_AW_H">#REF!</definedName>
    <definedName name="SW_AW_L" localSheetId="0">#REF!</definedName>
    <definedName name="SW_AW_L">#REF!</definedName>
    <definedName name="SW_AW_M" localSheetId="0">#REF!</definedName>
    <definedName name="SW_AW_M">#REF!</definedName>
    <definedName name="SW_E" localSheetId="0">#REF!</definedName>
    <definedName name="SW_E">#REF!</definedName>
    <definedName name="SW_G" localSheetId="0">#REF!</definedName>
    <definedName name="SW_G">#REF!</definedName>
    <definedName name="SW_W" localSheetId="0">#REF!</definedName>
    <definedName name="SW_W">#REF!</definedName>
    <definedName name="SWAH" localSheetId="0">#REF!</definedName>
    <definedName name="SWAH">#REF!</definedName>
    <definedName name="SWAL" localSheetId="0">#REF!</definedName>
    <definedName name="SWAL">#REF!</definedName>
    <definedName name="SWAM" localSheetId="0">#REF!</definedName>
    <definedName name="SWAM">#REF!</definedName>
    <definedName name="SWAWH" localSheetId="0">#REF!</definedName>
    <definedName name="SWAWH">#REF!</definedName>
    <definedName name="SWAWL" localSheetId="0">#REF!</definedName>
    <definedName name="SWAWL">#REF!</definedName>
    <definedName name="SWAWM" localSheetId="0">#REF!</definedName>
    <definedName name="SWAWM">#REF!</definedName>
    <definedName name="SWE" localSheetId="0">#REF!</definedName>
    <definedName name="SWE">#REF!</definedName>
    <definedName name="SWG" localSheetId="0">#REF!</definedName>
    <definedName name="SWG">#REF!</definedName>
    <definedName name="SWI" localSheetId="0">#REF!</definedName>
    <definedName name="SWI">#REF!</definedName>
    <definedName name="Switch" localSheetId="0">#REF!</definedName>
    <definedName name="Switch">#REF!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 localSheetId="1">#REF!</definedName>
    <definedName name="SWTBPinputs" localSheetId="0">#REF!</definedName>
    <definedName name="SWTBPinputs">#REF!</definedName>
    <definedName name="SWTBPtrans" localSheetId="1">#REF!</definedName>
    <definedName name="SWTBPtrans" localSheetId="0">#REF!</definedName>
    <definedName name="SWTBPtrans">#REF!</definedName>
    <definedName name="SWTtransition" localSheetId="1">#REF!</definedName>
    <definedName name="SWTtransition" localSheetId="0">#REF!</definedName>
    <definedName name="SWTtransition">#REF!</definedName>
    <definedName name="SWW" localSheetId="0">#REF!</definedName>
    <definedName name="SWW">#REF!</definedName>
    <definedName name="T" localSheetId="0">#REF!</definedName>
    <definedName name="T">#REF!</definedName>
    <definedName name="T_A_H" localSheetId="0">#REF!</definedName>
    <definedName name="T_A_H">#REF!</definedName>
    <definedName name="T_A_M" localSheetId="0">#REF!</definedName>
    <definedName name="T_A_M">#REF!</definedName>
    <definedName name="T_AW_H" localSheetId="0">#REF!</definedName>
    <definedName name="T_AW_H">#REF!</definedName>
    <definedName name="T_AW_M" localSheetId="0">#REF!</definedName>
    <definedName name="T_AW_M">#REF!</definedName>
    <definedName name="t_kg_conversion" localSheetId="0">#REF!</definedName>
    <definedName name="t_kg_conversion">#REF!</definedName>
    <definedName name="T_W" localSheetId="0">#REF!</definedName>
    <definedName name="T_W">#REF!</definedName>
    <definedName name="T_W_M" localSheetId="0">#REF!</definedName>
    <definedName name="T_W_M">#REF!</definedName>
    <definedName name="tab" localSheetId="0">#REF!</definedName>
    <definedName name="tab">#REF!</definedName>
    <definedName name="table" localSheetId="0">#REF!</definedName>
    <definedName name="table">#REF!</definedName>
    <definedName name="TABLE0" localSheetId="0">#REF!</definedName>
    <definedName name="TABLE0">#REF!</definedName>
    <definedName name="TABLE1" localSheetId="0">#REF!</definedName>
    <definedName name="TABLE1">#REF!</definedName>
    <definedName name="TABLE10" localSheetId="0">#REF!</definedName>
    <definedName name="TABLE10">#REF!</definedName>
    <definedName name="TABLE10A" localSheetId="0">#REF!</definedName>
    <definedName name="TABLE10A">#REF!</definedName>
    <definedName name="TABLE11" localSheetId="0">#REF!</definedName>
    <definedName name="TABLE11">#REF!</definedName>
    <definedName name="TABLE12" localSheetId="0">#REF!</definedName>
    <definedName name="TABLE12">#REF!</definedName>
    <definedName name="TABLE13" localSheetId="0">#REF!</definedName>
    <definedName name="TABLE13">#REF!</definedName>
    <definedName name="TABLE14" localSheetId="0">#REF!</definedName>
    <definedName name="TABLE14">#REF!</definedName>
    <definedName name="TABLE15" localSheetId="0">#REF!</definedName>
    <definedName name="TABLE15">#REF!</definedName>
    <definedName name="TABLE16" localSheetId="0">#REF!</definedName>
    <definedName name="TABLE16">#REF!</definedName>
    <definedName name="TABLE17" localSheetId="0">#REF!</definedName>
    <definedName name="TABLE17">#REF!</definedName>
    <definedName name="TABLE18" localSheetId="0">#REF!</definedName>
    <definedName name="TABLE18">#REF!</definedName>
    <definedName name="TABLE19" localSheetId="0">#REF!</definedName>
    <definedName name="TABLE19">#REF!</definedName>
    <definedName name="TABLE20" localSheetId="0">#REF!</definedName>
    <definedName name="TABLE20">#REF!</definedName>
    <definedName name="TABLE21" localSheetId="0">#REF!</definedName>
    <definedName name="TABLE21">#REF!</definedName>
    <definedName name="TABLE22" localSheetId="0">#REF!</definedName>
    <definedName name="TABLE22">#REF!</definedName>
    <definedName name="TABLE23" localSheetId="0">#REF!</definedName>
    <definedName name="TABLE23">#REF!</definedName>
    <definedName name="TABLE24" localSheetId="0">#REF!</definedName>
    <definedName name="TABLE24">#REF!</definedName>
    <definedName name="TABLE25" localSheetId="0">#REF!</definedName>
    <definedName name="TABLE25">#REF!</definedName>
    <definedName name="TABLE26" localSheetId="0">#REF!</definedName>
    <definedName name="TABLE26">#REF!</definedName>
    <definedName name="TABLE27" localSheetId="0">#REF!</definedName>
    <definedName name="TABLE27">#REF!</definedName>
    <definedName name="TABLE28" localSheetId="0">#REF!</definedName>
    <definedName name="TABLE28">#REF!</definedName>
    <definedName name="TABLE29" localSheetId="0">#REF!</definedName>
    <definedName name="TABLE29">#REF!</definedName>
    <definedName name="TABLE3" localSheetId="0">#REF!</definedName>
    <definedName name="TABLE3">#REF!</definedName>
    <definedName name="Table3.4" localSheetId="1" hidden="1">{"CHARGE",#N/A,FALSE,"401C11"}</definedName>
    <definedName name="Table3.4" localSheetId="0" hidden="1">{"CHARGE",#N/A,FALSE,"401C11"}</definedName>
    <definedName name="Table3.4" hidden="1">{"CHARGE",#N/A,FALSE,"401C11"}</definedName>
    <definedName name="TABLE30" localSheetId="0">#REF!</definedName>
    <definedName name="TABLE30">#REF!</definedName>
    <definedName name="TABLE31" localSheetId="0">#REF!</definedName>
    <definedName name="TABLE31">#REF!</definedName>
    <definedName name="TABLE32" localSheetId="0">#REF!</definedName>
    <definedName name="TABLE32">#REF!</definedName>
    <definedName name="TABLE32A" localSheetId="0">#REF!</definedName>
    <definedName name="TABLE32A">#REF!</definedName>
    <definedName name="TABLE33" localSheetId="0">#REF!</definedName>
    <definedName name="TABLE33">#REF!</definedName>
    <definedName name="TABLE34" localSheetId="0">#REF!</definedName>
    <definedName name="TABLE34">#REF!</definedName>
    <definedName name="TABLE35" localSheetId="0">#REF!</definedName>
    <definedName name="TABLE35">#REF!</definedName>
    <definedName name="TABLE35A" localSheetId="0">#REF!</definedName>
    <definedName name="TABLE35A">#REF!</definedName>
    <definedName name="TABLE35B" localSheetId="0">#REF!</definedName>
    <definedName name="TABLE35B">#REF!</definedName>
    <definedName name="TABLE36" localSheetId="0">#REF!</definedName>
    <definedName name="TABLE36">#REF!</definedName>
    <definedName name="TABLE36A" localSheetId="0">#REF!</definedName>
    <definedName name="TABLE36A">#REF!</definedName>
    <definedName name="TABLE36B" localSheetId="0">#REF!</definedName>
    <definedName name="TABLE36B">#REF!</definedName>
    <definedName name="TABLE37" localSheetId="0">#REF!</definedName>
    <definedName name="TABLE37">#REF!</definedName>
    <definedName name="TABLE38" localSheetId="0">#REF!</definedName>
    <definedName name="TABLE38">#REF!</definedName>
    <definedName name="TABLE39" localSheetId="0">#REF!</definedName>
    <definedName name="TABLE39">#REF!</definedName>
    <definedName name="TABLE4" localSheetId="0">#REF!</definedName>
    <definedName name="TABLE4">#REF!</definedName>
    <definedName name="TABLE41" localSheetId="0">#REF!</definedName>
    <definedName name="TABLE41">#REF!</definedName>
    <definedName name="TABLE41TOTALS" localSheetId="0">#REF!</definedName>
    <definedName name="TABLE41TOTALS">#REF!</definedName>
    <definedName name="TABLE5" localSheetId="0">#REF!</definedName>
    <definedName name="TABLE5">#REF!</definedName>
    <definedName name="TABLE6" localSheetId="0">#REF!</definedName>
    <definedName name="TABLE6">#REF!</definedName>
    <definedName name="TABLE7" localSheetId="0">#REF!</definedName>
    <definedName name="TABLE7">#REF!</definedName>
    <definedName name="TABLE8" localSheetId="0">#REF!</definedName>
    <definedName name="TABLE8">#REF!</definedName>
    <definedName name="TABLE9" localSheetId="0">#REF!</definedName>
    <definedName name="TABLE9">#REF!</definedName>
    <definedName name="TABLEREF" localSheetId="0">#REF!</definedName>
    <definedName name="TABLEREF">#REF!</definedName>
    <definedName name="TABLEX" localSheetId="0">#REF!</definedName>
    <definedName name="TABLEX">#REF!</definedName>
    <definedName name="TARGDATA" localSheetId="0">#REF!</definedName>
    <definedName name="TARGDATA">#REF!</definedName>
    <definedName name="Target_level_of_ILD___nominal.ADDN1" localSheetId="1">#REF!</definedName>
    <definedName name="Target_level_of_ILD___nominal.ADDN1">#REF!</definedName>
    <definedName name="Target_level_of_ILD___nominal.ADDN2" localSheetId="1">#REF!</definedName>
    <definedName name="Target_level_of_ILD___nominal.ADDN2">#REF!</definedName>
    <definedName name="Target_level_of_ILD___nominal.BR" localSheetId="1">#REF!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 localSheetId="0">#REF!</definedName>
    <definedName name="tariff">#REF!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 localSheetId="0">#REF!</definedName>
    <definedName name="Tax">#REF!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Q" localSheetId="0">#REF!</definedName>
    <definedName name="Tax_Q">#REF!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AXHP4" localSheetId="0">#REF!</definedName>
    <definedName name="TAXHP4">#REF!</definedName>
    <definedName name="tbl_Exportdata_17A" localSheetId="0">#REF!</definedName>
    <definedName name="tbl_Exportdata_17A">#REF!</definedName>
    <definedName name="tbl_Exportdata_17B" localSheetId="0">#REF!</definedName>
    <definedName name="tbl_Exportdata_17B">#REF!</definedName>
    <definedName name="TC" localSheetId="0">#REF!</definedName>
    <definedName name="TC">#REF!</definedName>
    <definedName name="Test23" localSheetId="1" hidden="1">{"NET",#N/A,FALSE,"401C11"}</definedName>
    <definedName name="Test23" localSheetId="0" hidden="1">{"NET",#N/A,FALSE,"401C11"}</definedName>
    <definedName name="Test23" hidden="1">{"NET",#N/A,FALSE,"401C11"}</definedName>
    <definedName name="TheList">#REF!</definedName>
    <definedName name="TheListHeader" localSheetId="0">#REF!</definedName>
    <definedName name="TheListHeader">#REF!</definedName>
    <definedName name="TheListRower" localSheetId="0">#REF!</definedName>
    <definedName name="TheListRower">#REF!</definedName>
    <definedName name="Third_party___principal_service_revenues___nominal.ADDN1" localSheetId="1">#REF!</definedName>
    <definedName name="Third_party___principal_service_revenues___nominal.ADDN1">#REF!</definedName>
    <definedName name="Third_party___principal_service_revenues___nominal.ADDN2" localSheetId="1">#REF!</definedName>
    <definedName name="Third_party___principal_service_revenues___nominal.ADDN2">#REF!</definedName>
    <definedName name="Third_party___principal_service_revenues___nominal.BR" localSheetId="1">#REF!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deway" localSheetId="0">#REF!</definedName>
    <definedName name="tideway">#REF!</definedName>
    <definedName name="tidewayCAT" localSheetId="0">#REF!</definedName>
    <definedName name="tidewayCAT">#REF!</definedName>
    <definedName name="tidewaySUMMARY" localSheetId="0">#REF!</definedName>
    <definedName name="tidewaySUMMARY">#REF!</definedName>
    <definedName name="tidewayTO" localSheetId="0">#REF!</definedName>
    <definedName name="tidewayTO">#REF!</definedName>
    <definedName name="time" localSheetId="1">#REF!</definedName>
    <definedName name="time" localSheetId="0">#REF!</definedName>
    <definedName name="time">#REF!</definedName>
    <definedName name="Timeline_label">#REF!</definedName>
    <definedName name="TimeRow">#REF!</definedName>
    <definedName name="TITLES" localSheetId="0">#REF!</definedName>
    <definedName name="TITLES">#REF!</definedName>
    <definedName name="TMSBPinputs" localSheetId="1">#REF!</definedName>
    <definedName name="TMSBPinputs" localSheetId="0">#REF!</definedName>
    <definedName name="TMSBPinputs">#REF!</definedName>
    <definedName name="TMSBPtrans" localSheetId="1">#REF!</definedName>
    <definedName name="TMSBPtrans" localSheetId="0">#REF!</definedName>
    <definedName name="TMSBPtrans">#REF!</definedName>
    <definedName name="TMStransition" localSheetId="1">#REF!</definedName>
    <definedName name="TMStransition" localSheetId="0">#REF!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Grid_Electricity" localSheetId="0">#REF!</definedName>
    <definedName name="Total_Grid_Electricity">#REF!</definedName>
    <definedName name="Total_Heat_CHP" localSheetId="0">#REF!</definedName>
    <definedName name="Total_Heat_CHP">#REF!</definedName>
    <definedName name="Total_Heat_NGasCHP_Admin" localSheetId="0">#REF!</definedName>
    <definedName name="Total_Heat_NGasCHP_Admin">#REF!</definedName>
    <definedName name="Total_Heat_NGasCHP_Drink" localSheetId="0">#REF!</definedName>
    <definedName name="Total_Heat_NGasCHP_Drink">#REF!</definedName>
    <definedName name="Total_Heat_NGasCHP_Sewage" localSheetId="0">#REF!</definedName>
    <definedName name="Total_Heat_NGasCHP_Sewage">#REF!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Power_CHP" localSheetId="0">#REF!</definedName>
    <definedName name="Total_Power_CHP">#REF!</definedName>
    <definedName name="Total_Power_NGasCHP_Admin" localSheetId="0">#REF!</definedName>
    <definedName name="Total_Power_NGasCHP_Admin">#REF!</definedName>
    <definedName name="Total_Power_NGasCHP_Drink" localSheetId="0">#REF!</definedName>
    <definedName name="Total_Power_NGasCHP_Drink">#REF!</definedName>
    <definedName name="Total_Power_NGasCHP_Sewage" localSheetId="0">#REF!</definedName>
    <definedName name="Total_Power_NGasCHP_Sewage">#REF!</definedName>
    <definedName name="Total_raw_sludge_produced" localSheetId="0">#REF!</definedName>
    <definedName name="Total_raw_sludge_produced">#REF!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 localSheetId="1">#REF!</definedName>
    <definedName name="TotalNETScapex" localSheetId="0">#REF!</definedName>
    <definedName name="TotalNETScapex">#REF!</definedName>
    <definedName name="TotalNETwcapex" localSheetId="1">#REF!</definedName>
    <definedName name="TotalNETwcapex" localSheetId="0">#REF!</definedName>
    <definedName name="TotalNETwcapex">#REF!</definedName>
    <definedName name="Totals" localSheetId="1">#REF!</definedName>
    <definedName name="Totals">#REF!</definedName>
    <definedName name="Totex____control___real.ADDN1" localSheetId="1">#REF!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 localSheetId="1">#REF!</definedName>
    <definedName name="TOTgrosscapsew" localSheetId="0">#REF!</definedName>
    <definedName name="TOTgrosscapsew">#REF!</definedName>
    <definedName name="TOTgrosscapwat" localSheetId="1">#REF!</definedName>
    <definedName name="TOTgrosscapwat" localSheetId="0">#REF!</definedName>
    <definedName name="TOTgrosscapwat">#REF!</definedName>
    <definedName name="TOTnetcapsew2" localSheetId="1">#REF!</definedName>
    <definedName name="TOTnetcapsew2" localSheetId="0">#REF!</definedName>
    <definedName name="TOTnetcapsew2">#REF!</definedName>
    <definedName name="TOTnetcapwat2" localSheetId="1">#REF!</definedName>
    <definedName name="TOTnetcapwat2" localSheetId="0">#REF!</definedName>
    <definedName name="TOTnetcapwat2">#REF!</definedName>
    <definedName name="Trade_and_other_creditors_balance___Business___nominal" localSheetId="1">#REF!</definedName>
    <definedName name="Trade_and_other_creditors_balance___Business___nominal">#REF!</definedName>
    <definedName name="Trade_and_other_creditors_balance___Business___nominal.BEG" localSheetId="1">#REF!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 localSheetId="1">#REF!</definedName>
    <definedName name="Transition" localSheetId="0">#REF!</definedName>
    <definedName name="Transition">#REF!</definedName>
    <definedName name="TRDACT" localSheetId="0">#REF!</definedName>
    <definedName name="TRDACT">#REF!</definedName>
    <definedName name="TRDCALC2" localSheetId="0">#REF!</definedName>
    <definedName name="TRDCALC2">#REF!</definedName>
    <definedName name="trdhtr" localSheetId="1" hidden="1">#REF!</definedName>
    <definedName name="trdhtr" localSheetId="0" hidden="1">#REF!</definedName>
    <definedName name="trdhtr" hidden="1">#REF!</definedName>
    <definedName name="TRDWD" localSheetId="0">#REF!</definedName>
    <definedName name="TRDWD">#REF!</definedName>
    <definedName name="trends" localSheetId="0">#REF!</definedName>
    <definedName name="trends">#REF!</definedName>
    <definedName name="Trk_Tol" localSheetId="1">#REF!</definedName>
    <definedName name="Trk_Tol" localSheetId="0">#REF!</definedName>
    <definedName name="Trk_Tol">#REF!</definedName>
    <definedName name="TWcat" localSheetId="0">#REF!</definedName>
    <definedName name="TWcat">#REF!</definedName>
    <definedName name="TWsummary" localSheetId="0">#REF!</definedName>
    <definedName name="TWsummary">#REF!</definedName>
    <definedName name="TWto" localSheetId="0">#REF!</definedName>
    <definedName name="TWto">#REF!</definedName>
    <definedName name="TYNE_WEAR" localSheetId="1">#REF!</definedName>
    <definedName name="TYNE_WEAR" localSheetId="0">#REF!</definedName>
    <definedName name="TYNE_WEAR">#REF!</definedName>
    <definedName name="TYPE" localSheetId="0">#REF!</definedName>
    <definedName name="TYPE">#REF!</definedName>
    <definedName name="TypeCo" localSheetId="0">#REF!</definedName>
    <definedName name="TypeCo">#REF!</definedName>
    <definedName name="U" localSheetId="0">#REF!</definedName>
    <definedName name="U">#REF!</definedName>
    <definedName name="UK" localSheetId="0">#REF!</definedName>
    <definedName name="UK">#REF!</definedName>
    <definedName name="UK_Average_HGV_CO2" localSheetId="0">#REF!</definedName>
    <definedName name="UK_Average_HGV_CO2">#REF!</definedName>
    <definedName name="UK_Average_HGV_km" localSheetId="0">#REF!</definedName>
    <definedName name="UK_Average_HGV_km">#REF!</definedName>
    <definedName name="UK_Average_HGV_Tonne_km" localSheetId="0">#REF!</definedName>
    <definedName name="UK_Average_HGV_Tonne_km">#REF!</definedName>
    <definedName name="UK_Average_HGV_Tonne_km_CO2" localSheetId="0">#REF!</definedName>
    <definedName name="UK_Average_HGV_Tonne_km_CO2">#REF!</definedName>
    <definedName name="Underground_Pass_CO2" localSheetId="0">#REF!</definedName>
    <definedName name="Underground_Pass_CO2">#REF!</definedName>
    <definedName name="Underground_Pass_km" localSheetId="0">#REF!</definedName>
    <definedName name="Underground_Pass_km">#REF!</definedName>
    <definedName name="Units">#REF!</definedName>
    <definedName name="Units_in_a_million">#REF!</definedName>
    <definedName name="Unknown_Fuel_CO2" localSheetId="0">#REF!</definedName>
    <definedName name="Unknown_Fuel_CO2">#REF!</definedName>
    <definedName name="Unknown_Fuel_Miles" localSheetId="0">#REF!</definedName>
    <definedName name="Unknown_Fuel_Miles">#REF!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D_COPI" localSheetId="0">#REF!</definedName>
    <definedName name="UseFD_COPI">#REF!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UserName" localSheetId="0">#REF!</definedName>
    <definedName name="UserName">#REF!</definedName>
    <definedName name="UserRole" localSheetId="0">#REF!</definedName>
    <definedName name="UserRole">#REF!</definedName>
    <definedName name="V" localSheetId="0">#REF!</definedName>
    <definedName name="V">#REF!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Var_AP_List" localSheetId="0">OFFSET(#REF!,0,0,5-COUNTBLANK(#REF!),1)</definedName>
    <definedName name="Var_AP_List">OFFSET(#REF!,0,0,5-COUNTBLANK(#REF!),1)</definedName>
    <definedName name="Var_AP_List2" localSheetId="0">OFFSET(#REF!,#REF!,0,#REF!)</definedName>
    <definedName name="Var_AP_List2">OFFSET(#REF!,#REF!,0,#REF!)</definedName>
    <definedName name="VarianceMode" localSheetId="0">#REF!</definedName>
    <definedName name="VarianceMode">#REF!</definedName>
    <definedName name="VarianceType" localSheetId="0">#REF!</definedName>
    <definedName name="VarianceType">#REF!</definedName>
    <definedName name="Very_Large_Bulk_Tonne_km" localSheetId="0">#REF!</definedName>
    <definedName name="Very_Large_Bulk_Tonne_km">#REF!</definedName>
    <definedName name="Very_Large_Bulk_Tonne_km_CO2" localSheetId="0">#REF!</definedName>
    <definedName name="Very_Large_Bulk_Tonne_km_CO2">#REF!</definedName>
    <definedName name="Very_Large_Tanker_Tonne_km" localSheetId="0">#REF!</definedName>
    <definedName name="Very_Large_Tanker_Tonne_km">#REF!</definedName>
    <definedName name="Very_Large_Tanker_Tonne_km_CO2" localSheetId="0">#REF!</definedName>
    <definedName name="Very_Large_Tanker_Tonne_km_CO2">#REF!</definedName>
    <definedName name="Vol_Biogas_Kg_Sludge" localSheetId="0">#REF!</definedName>
    <definedName name="Vol_Biogas_Kg_Sludge">#REF!</definedName>
    <definedName name="Volume_Drinking" localSheetId="0">#REF!</definedName>
    <definedName name="Volume_Drinking">#REF!</definedName>
    <definedName name="Volume_Wastewater" localSheetId="0">#REF!</definedName>
    <definedName name="Volume_Wastewater">#REF!</definedName>
    <definedName name="Vow" localSheetId="0">#REF!</definedName>
    <definedName name="Vow">#REF!</definedName>
    <definedName name="VS_Converted_CO2_AD" localSheetId="0">#REF!</definedName>
    <definedName name="VS_Converted_CO2_AD">#REF!</definedName>
    <definedName name="VS_Sludge_Raw" localSheetId="0">#REF!</definedName>
    <definedName name="VS_Sludge_Raw">#REF!</definedName>
    <definedName name="W" localSheetId="0">#REF!</definedName>
    <definedName name="W">#REF!</definedName>
    <definedName name="W_GLAM" localSheetId="1">#REF!</definedName>
    <definedName name="W_GLAM" localSheetId="0">#REF!</definedName>
    <definedName name="W_GLAM">#REF!</definedName>
    <definedName name="W_MIDS" localSheetId="1">#REF!</definedName>
    <definedName name="W_MIDS" localSheetId="0">#REF!</definedName>
    <definedName name="W_MIDS">#REF!</definedName>
    <definedName name="W_SUSSEX" localSheetId="1">#REF!</definedName>
    <definedName name="W_SUSSEX" localSheetId="0">#REF!</definedName>
    <definedName name="W_SUSSEX">#REF!</definedName>
    <definedName name="W_YORKS" localSheetId="1">#REF!</definedName>
    <definedName name="W_YORKS" localSheetId="0">#REF!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N" localSheetId="0">#REF!</definedName>
    <definedName name="WAN">#REF!</definedName>
    <definedName name="WARWICKS" localSheetId="1">#REF!</definedName>
    <definedName name="WARWICKS" localSheetId="0">#REF!</definedName>
    <definedName name="WARWICKS">#REF!</definedName>
    <definedName name="WaSC" localSheetId="0">#REF!</definedName>
    <definedName name="WaSC">#REF!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 localSheetId="1">#REF!</definedName>
    <definedName name="WaSCstransition" localSheetId="0">#REF!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 localSheetId="1">#REF!</definedName>
    <definedName name="WaterGC" localSheetId="0">#REF!</definedName>
    <definedName name="WaterGC">#REF!</definedName>
    <definedName name="watIRE" localSheetId="1">#REF!</definedName>
    <definedName name="watIRE" localSheetId="0">#REF!</definedName>
    <definedName name="watIRE">#REF!</definedName>
    <definedName name="WatMNIgc" localSheetId="1">#REF!</definedName>
    <definedName name="WatMNIgc" localSheetId="0">#REF!</definedName>
    <definedName name="WatMNIgc">#REF!</definedName>
    <definedName name="WBaseG_Act" localSheetId="1">#REF!</definedName>
    <definedName name="WBaseG_Act" localSheetId="0">#REF!</definedName>
    <definedName name="WBaseG_Act">#REF!</definedName>
    <definedName name="WBaseG_BP" localSheetId="1">#REF!</definedName>
    <definedName name="WBaseG_BP" localSheetId="0">#REF!</definedName>
    <definedName name="WBaseG_BP">#REF!</definedName>
    <definedName name="WBaseG_FD" localSheetId="1">#REF!</definedName>
    <definedName name="WBaseG_FD" localSheetId="0">#REF!</definedName>
    <definedName name="WBaseG_FD">#REF!</definedName>
    <definedName name="WBaseN_Act" localSheetId="1">#REF!</definedName>
    <definedName name="WBaseN_Act" localSheetId="0">#REF!</definedName>
    <definedName name="WBaseN_Act">#REF!</definedName>
    <definedName name="WBaseN_FD" localSheetId="1">#REF!</definedName>
    <definedName name="WBaseN_FD" localSheetId="0">#REF!</definedName>
    <definedName name="WBaseN_FD">#REF!</definedName>
    <definedName name="Wcap" localSheetId="0">#REF!</definedName>
    <definedName name="Wcap">#REF!</definedName>
    <definedName name="wdfw" localSheetId="1">#REF!</definedName>
    <definedName name="wdfw" localSheetId="0">#REF!</definedName>
    <definedName name="wdfw">#REF!</definedName>
    <definedName name="wedfw" localSheetId="1">#REF!</definedName>
    <definedName name="wedfw" localSheetId="0">#REF!</definedName>
    <definedName name="wedfw">#REF!</definedName>
    <definedName name="wefw" localSheetId="1">#REF!</definedName>
    <definedName name="wefw" localSheetId="0">#REF!</definedName>
    <definedName name="wefw">#REF!</definedName>
    <definedName name="wefwe" localSheetId="1">#REF!</definedName>
    <definedName name="wefwe" localSheetId="0">#REF!</definedName>
    <definedName name="wefwe">#REF!</definedName>
    <definedName name="wefwerf" localSheetId="1">#REF!</definedName>
    <definedName name="wefwerf" localSheetId="0">#REF!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ightedInterest06" localSheetId="0">#REF!</definedName>
    <definedName name="WeightedInterest06">#REF!</definedName>
    <definedName name="WEnhG_BP" localSheetId="1">#REF!</definedName>
    <definedName name="WEnhG_BP" localSheetId="0">#REF!</definedName>
    <definedName name="WEnhG_BP">#REF!</definedName>
    <definedName name="WEnhG_FD" localSheetId="1">#REF!</definedName>
    <definedName name="WEnhG_FD" localSheetId="0">#REF!</definedName>
    <definedName name="WEnhG_FD">#REF!</definedName>
    <definedName name="WEnhN_Act" localSheetId="1">#REF!</definedName>
    <definedName name="WEnhN_Act" localSheetId="0">#REF!</definedName>
    <definedName name="WEnhN_Act">#REF!</definedName>
    <definedName name="WEnhN_FD" localSheetId="1">#REF!</definedName>
    <definedName name="WEnhN_FD" localSheetId="0">#REF!</definedName>
    <definedName name="WEnhN_FD">#REF!</definedName>
    <definedName name="wert" localSheetId="1" hidden="1">{"GROSS",#N/A,FALSE,"401C11"}</definedName>
    <definedName name="wert" localSheetId="0" hidden="1">{"GROSS",#N/A,FALSE,"401C11"}</definedName>
    <definedName name="wert" hidden="1">{"GROSS",#N/A,FALSE,"401C11"}</definedName>
    <definedName name="WGross_Act" localSheetId="1">#REF!</definedName>
    <definedName name="WGross_Act" localSheetId="0">#REF!</definedName>
    <definedName name="WGross_Act">#REF!</definedName>
    <definedName name="Wholesale_additional_control_1_allowed_revenue__excluding_capital_connection_charges___other_income_and_operating_income__per_residential_customer___real" localSheetId="1">#REF!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 localSheetId="1">#REF!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 localSheetId="1">#REF!</definedName>
    <definedName name="WILTS" localSheetId="0">#REF!</definedName>
    <definedName name="WILTS">#REF!</definedName>
    <definedName name="WIREN_Act" localSheetId="1">#REF!</definedName>
    <definedName name="WIREN_Act" localSheetId="0">#REF!</definedName>
    <definedName name="WIREN_Act">#REF!</definedName>
    <definedName name="WIT" localSheetId="0">#REF!</definedName>
    <definedName name="WIT">#REF!</definedName>
    <definedName name="WMNIN_Act" localSheetId="1">#REF!</definedName>
    <definedName name="WMNIN_Act" localSheetId="0">#REF!</definedName>
    <definedName name="WMNIN_Act">#REF!</definedName>
    <definedName name="WNet_Act" localSheetId="1">#REF!</definedName>
    <definedName name="WNet_Act" localSheetId="0">#REF!</definedName>
    <definedName name="WNet_Act">#REF!</definedName>
    <definedName name="WNet_BP" localSheetId="1">#REF!</definedName>
    <definedName name="WNet_BP" localSheetId="0">#REF!</definedName>
    <definedName name="WNet_BP">#REF!</definedName>
    <definedName name="WNet_FD" localSheetId="1">#REF!</definedName>
    <definedName name="WNet_FD" localSheetId="0">#REF!</definedName>
    <definedName name="WNet_FD">#REF!</definedName>
    <definedName name="WoC_average_bill___5yr_average___nominal" localSheetId="1">#REF!</definedName>
    <definedName name="WoC_average_bill___5yr_average___nominal">#REF!</definedName>
    <definedName name="WoC_average_bill___5yr_average___real" localSheetId="1">#REF!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 localSheetId="1">#REF!</definedName>
    <definedName name="WoCstransition" localSheetId="0">#REF!</definedName>
    <definedName name="WoCstransition">#REF!</definedName>
    <definedName name="wombat" localSheetId="1" hidden="1">#REF!</definedName>
    <definedName name="wombat" localSheetId="0" hidden="1">#REF!</definedName>
    <definedName name="wombat" hidden="1">#REF!</definedName>
    <definedName name="WorkCap" localSheetId="0">#REF!</definedName>
    <definedName name="WorkCap">#REF!</definedName>
    <definedName name="WorkCap_Q" localSheetId="0">#REF!</definedName>
    <definedName name="WorkCap_Q">#REF!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localSheetId="1" hidden="1">{"P&amp;L phased",#N/A,FALSE,"P and L";"Interest phased",#N/A,FALSE,"Interest";"Cshf phased",#N/A,FALSE,"Cashflow";"BSheet phased",#N/A,FALSE,"B Sheet";"Capex phased",#N/A,FALSE,"Capex"}</definedName>
    <definedName name="wotsthis" localSheetId="0"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PS_OUTPUT_FOR_JR03">#REF!</definedName>
    <definedName name="WRG" localSheetId="0">#REF!</definedName>
    <definedName name="WRG">#REF!</definedName>
    <definedName name="wrn.CHARGE." localSheetId="1" hidden="1">{"CHARGE",#N/A,FALSE,"401C11"}</definedName>
    <definedName name="wrn.CHARGE." localSheetId="0" hidden="1">{"CHARGE",#N/A,FALSE,"401C11"}</definedName>
    <definedName name="wrn.CHARGE." hidden="1">{"CHARGE",#N/A,FALSE,"401C11"}</definedName>
    <definedName name="wrn.GROSS." localSheetId="1" hidden="1">{"GROSS",#N/A,FALSE,"401C11"}</definedName>
    <definedName name="wrn.GROSS." localSheetId="0" hidden="1">{"GROSS",#N/A,FALSE,"401C11"}</definedName>
    <definedName name="wrn.GROSS." hidden="1">{"GROSS",#N/A,FALSE,"401C11"}</definedName>
    <definedName name="wrn.NET." localSheetId="1" hidden="1">{"NET",#N/A,FALSE,"401C11"}</definedName>
    <definedName name="wrn.NET." localSheetId="0" hidden="1">{"NET",#N/A,FALSE,"401C11"}</definedName>
    <definedName name="wrn.NET." hidden="1">{"NET",#N/A,FALSE,"401C11"}</definedName>
    <definedName name="wrn.papersdraft" localSheetId="1" hidden="1">{"bal",#N/A,FALSE,"working papers";"income",#N/A,FALSE,"working papers"}</definedName>
    <definedName name="wrn.papersdraft" localSheetId="0" hidden="1">{"bal",#N/A,FALSE,"working papers";"income",#N/A,FALSE,"working papers"}</definedName>
    <definedName name="wrn.papersdraft" hidden="1">{"bal",#N/A,FALSE,"working papers";"income",#N/A,FALSE,"working papers"}</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 hidden="1">{"P&amp;L phased",#N/A,FALSE,"P and L";"Interest phased",#N/A,FALSE,"Interest";"Cshf phased",#N/A,FALSE,"Cashflow";"BSheet phased",#N/A,FALSE,"B Sheet";"Capex phased",#N/A,FALSE,"Capex"}</definedName>
    <definedName name="wrn.Print._.Phased." localSheetId="0"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1" hidden="1">{"bal",#N/A,FALSE,"working papers";"income",#N/A,FALSE,"working papers"}</definedName>
    <definedName name="wrn.wpapers." localSheetId="0" hidden="1">{"bal",#N/A,FALSE,"working papers";"income",#N/A,FALSE,"working papers"}</definedName>
    <definedName name="wrn.wpapers." hidden="1">{"bal",#N/A,FALSE,"working papers";"income",#N/A,FALSE,"working papers"}</definedName>
    <definedName name="WRP">#REF!</definedName>
    <definedName name="WSHBPinputs" localSheetId="1">#REF!</definedName>
    <definedName name="WSHBPinputs" localSheetId="0">#REF!</definedName>
    <definedName name="WSHBPinputs">#REF!</definedName>
    <definedName name="WSHBPtrans" localSheetId="1">#REF!</definedName>
    <definedName name="WSHBPtrans" localSheetId="0">#REF!</definedName>
    <definedName name="WSHBPtrans">#REF!</definedName>
    <definedName name="WSHtransition" localSheetId="1">#REF!</definedName>
    <definedName name="WSHtransition" localSheetId="0">#REF!</definedName>
    <definedName name="WSHtransition">#REF!</definedName>
    <definedName name="WSXBPinputs" localSheetId="1">#REF!</definedName>
    <definedName name="WSXBPinputs" localSheetId="0">#REF!</definedName>
    <definedName name="WSXBPinputs">#REF!</definedName>
    <definedName name="WSXBPtrans" localSheetId="1">#REF!</definedName>
    <definedName name="WSXBPtrans" localSheetId="0">#REF!</definedName>
    <definedName name="WSXBPtrans">#REF!</definedName>
    <definedName name="WSXtransition" localSheetId="1">#REF!</definedName>
    <definedName name="WSXtransition" localSheetId="0">#REF!</definedName>
    <definedName name="WSXtransition">#REF!</definedName>
    <definedName name="Wtotalgrosscapx" localSheetId="1">#REF!</definedName>
    <definedName name="Wtotalgrosscapx" localSheetId="0">#REF!</definedName>
    <definedName name="Wtotalgrosscapx">#REF!</definedName>
    <definedName name="WTW_Sludge_Lagoon" localSheetId="0">#REF!</definedName>
    <definedName name="WTW_Sludge_Lagoon">#REF!</definedName>
    <definedName name="WTW_Sludge_Land" localSheetId="0">#REF!</definedName>
    <definedName name="WTW_Sludge_Land">#REF!</definedName>
    <definedName name="WTW_Sludge_Landfill" localSheetId="0">#REF!</definedName>
    <definedName name="WTW_Sludge_Landfill">#REF!</definedName>
    <definedName name="WTWSludge_Lagoon_EF_CH4" localSheetId="0">#REF!</definedName>
    <definedName name="WTWSludge_Lagoon_EF_CH4">#REF!</definedName>
    <definedName name="WTWSludge_Lagoon_EF_N2O" localSheetId="0">#REF!</definedName>
    <definedName name="WTWSludge_Lagoon_EF_N2O">#REF!</definedName>
    <definedName name="WTWSludge_Land_EF_CH4" localSheetId="0">#REF!</definedName>
    <definedName name="WTWSludge_Land_EF_CH4">#REF!</definedName>
    <definedName name="WTWSludge_Land_EF_N2O" localSheetId="0">#REF!</definedName>
    <definedName name="WTWSludge_Land_EF_N2O">#REF!</definedName>
    <definedName name="WTWSludge_Landfill_EF_CH4" localSheetId="0">#REF!</definedName>
    <definedName name="WTWSludge_Landfill_EF_CH4">#REF!</definedName>
    <definedName name="WX_A_H" localSheetId="0">#REF!</definedName>
    <definedName name="WX_A_H">#REF!</definedName>
    <definedName name="WX_A_L" localSheetId="0">#REF!</definedName>
    <definedName name="WX_A_L">#REF!</definedName>
    <definedName name="WX_A_M" localSheetId="0">#REF!</definedName>
    <definedName name="WX_A_M">#REF!</definedName>
    <definedName name="WX_AW_H" localSheetId="0">#REF!</definedName>
    <definedName name="WX_AW_H">#REF!</definedName>
    <definedName name="WX_AW_L" localSheetId="0">#REF!</definedName>
    <definedName name="WX_AW_L">#REF!</definedName>
    <definedName name="WX_AW_M" localSheetId="0">#REF!</definedName>
    <definedName name="WX_AW_M">#REF!</definedName>
    <definedName name="WX_E" localSheetId="0">#REF!</definedName>
    <definedName name="WX_E">#REF!</definedName>
    <definedName name="WX_W" localSheetId="0">#REF!</definedName>
    <definedName name="WX_W">#REF!</definedName>
    <definedName name="X" localSheetId="0">#REF!</definedName>
    <definedName name="X">#REF!</definedName>
    <definedName name="XCCVBV" localSheetId="0">#REF!</definedName>
    <definedName name="XCCVBV">#REF!</definedName>
    <definedName name="xdcvdsf" localSheetId="0">#REF!</definedName>
    <definedName name="xdcvdsf">#REF!</definedName>
    <definedName name="XX" localSheetId="0">#REF!</definedName>
    <definedName name="XX">#REF!</definedName>
    <definedName name="xxx" localSheetId="1" hidden="1">{"CHARGE",#N/A,FALSE,"401C11"}</definedName>
    <definedName name="xxx" localSheetId="0" hidden="1">{"CHARGE",#N/A,FALSE,"401C11"}</definedName>
    <definedName name="xxx" hidden="1">{"CHARGE",#N/A,FALSE,"401C11"}</definedName>
    <definedName name="Y">#REF!</definedName>
    <definedName name="Y_A_H" localSheetId="0">#REF!</definedName>
    <definedName name="Y_A_H">#REF!</definedName>
    <definedName name="Y_A_L" localSheetId="0">#REF!</definedName>
    <definedName name="Y_A_L">#REF!</definedName>
    <definedName name="Y_A_M" localSheetId="0">#REF!</definedName>
    <definedName name="Y_A_M">#REF!</definedName>
    <definedName name="Y_A_N" localSheetId="0">#REF!</definedName>
    <definedName name="Y_A_N">#REF!</definedName>
    <definedName name="Y_AW_H" localSheetId="0">#REF!</definedName>
    <definedName name="Y_AW_H">#REF!</definedName>
    <definedName name="Y_AW_L" localSheetId="0">#REF!</definedName>
    <definedName name="Y_AW_L">#REF!</definedName>
    <definedName name="Y_AW_M" localSheetId="0">#REF!</definedName>
    <definedName name="Y_AW_M">#REF!</definedName>
    <definedName name="Y_AW_N" localSheetId="0">#REF!</definedName>
    <definedName name="Y_AW_N">#REF!</definedName>
    <definedName name="Y_E" localSheetId="0">#REF!</definedName>
    <definedName name="Y_E">#REF!</definedName>
    <definedName name="Year" localSheetId="1">#REF!</definedName>
    <definedName name="Year" localSheetId="0">#REF!</definedName>
    <definedName name="Year">#REF!</definedName>
    <definedName name="Year_average___nominal___RCV___Growth___BR" localSheetId="1">#REF!</definedName>
    <definedName name="Year_average___nominal___RCV___Growth___BR">#REF!</definedName>
    <definedName name="Year_average_nominal_RCV___Growth___ADDN1" localSheetId="1">#REF!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_B4_LAST" localSheetId="0">#REF!</definedName>
    <definedName name="YEAR_B4_LAST">#REF!</definedName>
    <definedName name="YEAR_B4B4_LAST" localSheetId="0">#REF!</definedName>
    <definedName name="YEAR_B4B4_LAST">#REF!</definedName>
    <definedName name="YEAR_B5_LAST" localSheetId="0">#REF!</definedName>
    <definedName name="YEAR_B5_LAST">#REF!</definedName>
    <definedName name="YearRange_InputData" localSheetId="0">#REF!</definedName>
    <definedName name="YearRange_InputData">#REF!</definedName>
    <definedName name="Years_from_valuation_date">#REF!</definedName>
    <definedName name="YearVal" localSheetId="0">#REF!</definedName>
    <definedName name="YearVal">#REF!</definedName>
    <definedName name="yhnry" localSheetId="1">#REF!</definedName>
    <definedName name="yhnry" localSheetId="0">#REF!</definedName>
    <definedName name="yhnry">#REF!</definedName>
    <definedName name="YKYBPinputs" localSheetId="1">#REF!</definedName>
    <definedName name="YKYBPinputs" localSheetId="0">#REF!</definedName>
    <definedName name="YKYBPinputs">#REF!</definedName>
    <definedName name="YKYBPtrans" localSheetId="1">#REF!</definedName>
    <definedName name="YKYBPtrans" localSheetId="0">#REF!</definedName>
    <definedName name="YKYBPtrans">#REF!</definedName>
    <definedName name="YKYtransition" localSheetId="1">#REF!</definedName>
    <definedName name="YKYtransition" localSheetId="0">#REF!</definedName>
    <definedName name="YKYtransition">#REF!</definedName>
    <definedName name="YYear" localSheetId="0">#REF!</definedName>
    <definedName name="YYear">#REF!</definedName>
    <definedName name="yyy" localSheetId="1" hidden="1">{"GROSS",#N/A,FALSE,"401C11"}</definedName>
    <definedName name="yyy" localSheetId="0" hidden="1">{"GROSS",#N/A,FALSE,"401C11"}</definedName>
    <definedName name="yyy" hidden="1">{"GROSS",#N/A,FALSE,"401C11"}</definedName>
    <definedName name="Z" localSheetId="0">#REF!</definedName>
    <definedName name="Z">#REF!</definedName>
    <definedName name="zzCompany_Name" localSheetId="0">#REF!</definedName>
    <definedName name="zzCompany_Name">#REF!</definedName>
    <definedName name="zzics" localSheetId="0">#REF!</definedName>
    <definedName name="zzics">#REF!</definedName>
    <definedName name="zzz" localSheetId="1" hidden="1">{"NET",#N/A,FALSE,"401C11"}</definedName>
    <definedName name="zzz" localSheetId="0" hidden="1">{"NET",#N/A,FALSE,"401C11"}</definedName>
    <definedName name="zzz" hidden="1">{"NET",#N/A,FALSE,"401C11"}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64" i="40" l="1"/>
  <c r="X465" i="40"/>
  <c r="X466" i="40"/>
  <c r="X467" i="40"/>
  <c r="X468" i="40"/>
  <c r="X469" i="40"/>
  <c r="X470" i="40"/>
  <c r="X471" i="40"/>
  <c r="X472" i="40"/>
  <c r="X473" i="40"/>
  <c r="X474" i="40"/>
  <c r="X475" i="40"/>
  <c r="X476" i="40"/>
  <c r="X477" i="40"/>
  <c r="X478" i="40"/>
  <c r="X479" i="40"/>
  <c r="X480" i="40"/>
  <c r="X481" i="40"/>
  <c r="X482" i="40"/>
  <c r="X483" i="40"/>
  <c r="X484" i="40"/>
  <c r="X485" i="40"/>
  <c r="X486" i="40"/>
  <c r="X487" i="40"/>
  <c r="X488" i="40"/>
  <c r="X489" i="40"/>
  <c r="X490" i="40"/>
  <c r="X491" i="40"/>
  <c r="X492" i="40"/>
  <c r="X493" i="40"/>
  <c r="X494" i="40"/>
  <c r="X495" i="40"/>
  <c r="X496" i="40"/>
  <c r="X497" i="40"/>
  <c r="X498" i="40"/>
  <c r="X499" i="40"/>
  <c r="X500" i="40"/>
  <c r="X501" i="40"/>
  <c r="X502" i="40"/>
  <c r="X503" i="40"/>
  <c r="X504" i="40"/>
  <c r="X505" i="40"/>
  <c r="X506" i="40"/>
  <c r="X507" i="40"/>
  <c r="F76" i="22" l="1"/>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0" i="22"/>
  <c r="F111" i="22"/>
  <c r="A1" i="51"/>
  <c r="C7" i="49" l="1"/>
  <c r="B3" i="49" s="1"/>
  <c r="A1" i="49"/>
  <c r="X3" i="40"/>
  <c r="X4" i="40"/>
  <c r="X5" i="40"/>
  <c r="X6" i="40"/>
  <c r="X7" i="40"/>
  <c r="X8" i="40"/>
  <c r="X9" i="40"/>
  <c r="X10" i="40"/>
  <c r="X11" i="40"/>
  <c r="X12" i="40"/>
  <c r="X13" i="40"/>
  <c r="X14" i="40"/>
  <c r="X15" i="40"/>
  <c r="X16" i="40"/>
  <c r="X17" i="40"/>
  <c r="X18" i="40"/>
  <c r="X19" i="40"/>
  <c r="X20" i="40"/>
  <c r="X21" i="40"/>
  <c r="X22" i="40"/>
  <c r="X23" i="40"/>
  <c r="X24" i="40"/>
  <c r="X25" i="40"/>
  <c r="X26" i="40"/>
  <c r="X27" i="40"/>
  <c r="X28" i="40"/>
  <c r="X29" i="40"/>
  <c r="X30" i="40"/>
  <c r="X31" i="40"/>
  <c r="X32" i="40"/>
  <c r="X33" i="40"/>
  <c r="X34" i="40"/>
  <c r="X35" i="40"/>
  <c r="X36" i="40"/>
  <c r="X37" i="40"/>
  <c r="X38" i="40"/>
  <c r="X39" i="40"/>
  <c r="X40" i="40"/>
  <c r="X41" i="40"/>
  <c r="X42" i="40"/>
  <c r="X43" i="40"/>
  <c r="X44" i="40"/>
  <c r="X45" i="40"/>
  <c r="X46" i="40"/>
  <c r="X47" i="40"/>
  <c r="X48" i="40"/>
  <c r="X49" i="40"/>
  <c r="X50" i="40"/>
  <c r="X51" i="40"/>
  <c r="X52" i="40"/>
  <c r="X53" i="40"/>
  <c r="X54" i="40"/>
  <c r="X55" i="40"/>
  <c r="X56" i="40"/>
  <c r="X57" i="40"/>
  <c r="X58" i="40"/>
  <c r="X59" i="40"/>
  <c r="X60" i="40"/>
  <c r="X61" i="40"/>
  <c r="X62" i="40"/>
  <c r="X63" i="40"/>
  <c r="X64" i="40"/>
  <c r="X65" i="40"/>
  <c r="X66" i="40"/>
  <c r="X67" i="40"/>
  <c r="X68" i="40"/>
  <c r="X69" i="40"/>
  <c r="X70" i="40"/>
  <c r="X71" i="40"/>
  <c r="X72" i="40"/>
  <c r="X73" i="40"/>
  <c r="X74" i="40"/>
  <c r="X75" i="40"/>
  <c r="X76" i="40"/>
  <c r="X77" i="40"/>
  <c r="X78" i="40"/>
  <c r="X79" i="40"/>
  <c r="X80" i="40"/>
  <c r="X81" i="40"/>
  <c r="X82" i="40"/>
  <c r="X83" i="40"/>
  <c r="X84" i="40"/>
  <c r="X85" i="40"/>
  <c r="X86" i="40"/>
  <c r="X87" i="40"/>
  <c r="X88" i="40"/>
  <c r="X89" i="40"/>
  <c r="X90" i="40"/>
  <c r="X91" i="40"/>
  <c r="X92" i="40"/>
  <c r="X93" i="40"/>
  <c r="X94" i="40"/>
  <c r="X95" i="40"/>
  <c r="X96" i="40"/>
  <c r="X97" i="40"/>
  <c r="X98" i="40"/>
  <c r="X99" i="40"/>
  <c r="X100" i="40"/>
  <c r="X101" i="40"/>
  <c r="X102" i="40"/>
  <c r="X103" i="40"/>
  <c r="X104" i="40"/>
  <c r="X105" i="40"/>
  <c r="X106" i="40"/>
  <c r="X107" i="40"/>
  <c r="X108" i="40"/>
  <c r="X109" i="40"/>
  <c r="X110" i="40"/>
  <c r="X111" i="40"/>
  <c r="X112" i="40"/>
  <c r="X113" i="40"/>
  <c r="X114" i="40"/>
  <c r="X115" i="40"/>
  <c r="X116" i="40"/>
  <c r="X117" i="40"/>
  <c r="X118" i="40"/>
  <c r="X119" i="40"/>
  <c r="X120" i="40"/>
  <c r="X121" i="40"/>
  <c r="X122" i="40"/>
  <c r="X123" i="40"/>
  <c r="X124" i="40"/>
  <c r="X125" i="40"/>
  <c r="X126" i="40"/>
  <c r="X127" i="40"/>
  <c r="X128" i="40"/>
  <c r="X129" i="40"/>
  <c r="X130" i="40"/>
  <c r="X131" i="40"/>
  <c r="X132" i="40"/>
  <c r="X133" i="40"/>
  <c r="X134" i="40"/>
  <c r="X135" i="40"/>
  <c r="X136" i="40"/>
  <c r="X137" i="40"/>
  <c r="X138" i="40"/>
  <c r="X139" i="40"/>
  <c r="X140" i="40"/>
  <c r="X141" i="40"/>
  <c r="X142" i="40"/>
  <c r="X143" i="40"/>
  <c r="X144" i="40"/>
  <c r="X145" i="40"/>
  <c r="X146" i="40"/>
  <c r="X147" i="40"/>
  <c r="X148" i="40"/>
  <c r="X149" i="40"/>
  <c r="X150" i="40"/>
  <c r="X151" i="40"/>
  <c r="X152" i="40"/>
  <c r="X153" i="40"/>
  <c r="X154" i="40"/>
  <c r="X155" i="40"/>
  <c r="X156" i="40"/>
  <c r="X157" i="40"/>
  <c r="X158" i="40"/>
  <c r="X159" i="40"/>
  <c r="X160" i="40"/>
  <c r="X161" i="40"/>
  <c r="X162" i="40"/>
  <c r="X163" i="40"/>
  <c r="X164" i="40"/>
  <c r="X165" i="40"/>
  <c r="X166" i="40"/>
  <c r="X167" i="40"/>
  <c r="X168" i="40"/>
  <c r="X169" i="40"/>
  <c r="X170" i="40"/>
  <c r="X171" i="40"/>
  <c r="X172" i="40"/>
  <c r="X173" i="40"/>
  <c r="X174" i="40"/>
  <c r="X175" i="40"/>
  <c r="X176" i="40"/>
  <c r="X177" i="40"/>
  <c r="X178" i="40"/>
  <c r="X179" i="40"/>
  <c r="X180" i="40"/>
  <c r="X181" i="40"/>
  <c r="X182" i="40"/>
  <c r="X183" i="40"/>
  <c r="X184" i="40"/>
  <c r="X185" i="40"/>
  <c r="X186" i="40"/>
  <c r="X187" i="40"/>
  <c r="X188" i="40"/>
  <c r="X189" i="40"/>
  <c r="X190" i="40"/>
  <c r="X191" i="40"/>
  <c r="X192" i="40"/>
  <c r="X193" i="40"/>
  <c r="X194" i="40"/>
  <c r="X195" i="40"/>
  <c r="X196" i="40"/>
  <c r="X197" i="40"/>
  <c r="X198" i="40"/>
  <c r="X199" i="40"/>
  <c r="X200" i="40"/>
  <c r="X201" i="40"/>
  <c r="X202" i="40"/>
  <c r="X203" i="40"/>
  <c r="X204" i="40"/>
  <c r="X205" i="40"/>
  <c r="X206" i="40"/>
  <c r="X207" i="40"/>
  <c r="X208" i="40"/>
  <c r="X209" i="40"/>
  <c r="X210" i="40"/>
  <c r="X211" i="40"/>
  <c r="X212" i="40"/>
  <c r="X213" i="40"/>
  <c r="X214" i="40"/>
  <c r="X215" i="40"/>
  <c r="X216" i="40"/>
  <c r="X217" i="40"/>
  <c r="X218" i="40"/>
  <c r="X219" i="40"/>
  <c r="X220" i="40"/>
  <c r="X221" i="40"/>
  <c r="X222" i="40"/>
  <c r="X223" i="40"/>
  <c r="X224" i="40"/>
  <c r="X225" i="40"/>
  <c r="X226" i="40"/>
  <c r="X227" i="40"/>
  <c r="X228" i="40"/>
  <c r="X229" i="40"/>
  <c r="X230" i="40"/>
  <c r="X231" i="40"/>
  <c r="X232" i="40"/>
  <c r="X233" i="40"/>
  <c r="X234" i="40"/>
  <c r="X235" i="40"/>
  <c r="X236" i="40"/>
  <c r="X237" i="40"/>
  <c r="X238" i="40"/>
  <c r="X239" i="40"/>
  <c r="X240" i="40"/>
  <c r="X241" i="40"/>
  <c r="X242" i="40"/>
  <c r="X243" i="40"/>
  <c r="X244" i="40"/>
  <c r="X245" i="40"/>
  <c r="X246" i="40"/>
  <c r="X247" i="40"/>
  <c r="X248" i="40"/>
  <c r="X249" i="40"/>
  <c r="X250" i="40"/>
  <c r="X251" i="40"/>
  <c r="X252" i="40"/>
  <c r="X253" i="40"/>
  <c r="X254" i="40"/>
  <c r="X255" i="40"/>
  <c r="X256" i="40"/>
  <c r="X257" i="40"/>
  <c r="X258" i="40"/>
  <c r="X259" i="40"/>
  <c r="X260" i="40"/>
  <c r="X261" i="40"/>
  <c r="X262" i="40"/>
  <c r="X263" i="40"/>
  <c r="X264" i="40"/>
  <c r="X265" i="40"/>
  <c r="X266" i="40"/>
  <c r="X267" i="40"/>
  <c r="X268" i="40"/>
  <c r="X269" i="40"/>
  <c r="X270" i="40"/>
  <c r="X271" i="40"/>
  <c r="X272" i="40"/>
  <c r="X273" i="40"/>
  <c r="X274" i="40"/>
  <c r="X275" i="40"/>
  <c r="X276" i="40"/>
  <c r="X277" i="40"/>
  <c r="X278" i="40"/>
  <c r="X279" i="40"/>
  <c r="X280" i="40"/>
  <c r="X281" i="40"/>
  <c r="X282" i="40"/>
  <c r="X283" i="40"/>
  <c r="X284" i="40"/>
  <c r="X285" i="40"/>
  <c r="X286" i="40"/>
  <c r="X287" i="40"/>
  <c r="X288" i="40"/>
  <c r="X289" i="40"/>
  <c r="X290" i="40"/>
  <c r="X291" i="40"/>
  <c r="X292" i="40"/>
  <c r="X293" i="40"/>
  <c r="X294" i="40"/>
  <c r="X295" i="40"/>
  <c r="X296" i="40"/>
  <c r="X297" i="40"/>
  <c r="X298" i="40"/>
  <c r="X299" i="40"/>
  <c r="X300" i="40"/>
  <c r="X301" i="40"/>
  <c r="X302" i="40"/>
  <c r="X303" i="40"/>
  <c r="X304" i="40"/>
  <c r="X305" i="40"/>
  <c r="X306" i="40"/>
  <c r="X307" i="40"/>
  <c r="X308" i="40"/>
  <c r="X309" i="40"/>
  <c r="X310" i="40"/>
  <c r="X311" i="40"/>
  <c r="X312" i="40"/>
  <c r="X313" i="40"/>
  <c r="X314" i="40"/>
  <c r="X315" i="40"/>
  <c r="X316" i="40"/>
  <c r="X317" i="40"/>
  <c r="X318" i="40"/>
  <c r="X319" i="40"/>
  <c r="X320" i="40"/>
  <c r="X321" i="40"/>
  <c r="X322" i="40"/>
  <c r="X323" i="40"/>
  <c r="X324" i="40"/>
  <c r="X325" i="40"/>
  <c r="X326" i="40"/>
  <c r="X327" i="40"/>
  <c r="X328" i="40"/>
  <c r="X329" i="40"/>
  <c r="X330" i="40"/>
  <c r="X331" i="40"/>
  <c r="X332" i="40"/>
  <c r="X333" i="40"/>
  <c r="X334" i="40"/>
  <c r="X335" i="40"/>
  <c r="X336" i="40"/>
  <c r="X337" i="40"/>
  <c r="X338" i="40"/>
  <c r="X339" i="40"/>
  <c r="X340" i="40"/>
  <c r="X341" i="40"/>
  <c r="X342" i="40"/>
  <c r="X343" i="40"/>
  <c r="X344" i="40"/>
  <c r="X345" i="40"/>
  <c r="X346" i="40"/>
  <c r="X347" i="40"/>
  <c r="X348" i="40"/>
  <c r="X349" i="40"/>
  <c r="X350" i="40"/>
  <c r="X351" i="40"/>
  <c r="X352" i="40"/>
  <c r="X353" i="40"/>
  <c r="X354" i="40"/>
  <c r="X355" i="40"/>
  <c r="X356" i="40"/>
  <c r="X357" i="40"/>
  <c r="X358" i="40"/>
  <c r="X359" i="40"/>
  <c r="X360" i="40"/>
  <c r="X361" i="40"/>
  <c r="X362" i="40"/>
  <c r="X363" i="40"/>
  <c r="X364" i="40"/>
  <c r="X365" i="40"/>
  <c r="X366" i="40"/>
  <c r="X367" i="40"/>
  <c r="X368" i="40"/>
  <c r="X369" i="40"/>
  <c r="X370" i="40"/>
  <c r="X371" i="40"/>
  <c r="X372" i="40"/>
  <c r="X373" i="40"/>
  <c r="X374" i="40"/>
  <c r="X375" i="40"/>
  <c r="X376" i="40"/>
  <c r="X377" i="40"/>
  <c r="X378" i="40"/>
  <c r="X379" i="40"/>
  <c r="X380" i="40"/>
  <c r="X381" i="40"/>
  <c r="X382" i="40"/>
  <c r="X383" i="40"/>
  <c r="X384" i="40"/>
  <c r="X385" i="40"/>
  <c r="X386" i="40"/>
  <c r="X387" i="40"/>
  <c r="X388" i="40"/>
  <c r="X389" i="40"/>
  <c r="X390" i="40"/>
  <c r="X391" i="40"/>
  <c r="X392" i="40"/>
  <c r="X393" i="40"/>
  <c r="X394" i="40"/>
  <c r="X395" i="40"/>
  <c r="X396" i="40"/>
  <c r="X397" i="40"/>
  <c r="X398" i="40"/>
  <c r="X399" i="40"/>
  <c r="X400" i="40"/>
  <c r="X401" i="40"/>
  <c r="X402" i="40"/>
  <c r="X403" i="40"/>
  <c r="X404" i="40"/>
  <c r="X405" i="40"/>
  <c r="X406" i="40"/>
  <c r="X407" i="40"/>
  <c r="X408" i="40"/>
  <c r="X409" i="40"/>
  <c r="X410" i="40"/>
  <c r="X411" i="40"/>
  <c r="X412" i="40"/>
  <c r="X413" i="40"/>
  <c r="X414" i="40"/>
  <c r="X415" i="40"/>
  <c r="X416" i="40"/>
  <c r="X417" i="40"/>
  <c r="X418" i="40"/>
  <c r="X419" i="40"/>
  <c r="X420" i="40"/>
  <c r="X421" i="40"/>
  <c r="X422" i="40"/>
  <c r="X423" i="40"/>
  <c r="X424" i="40"/>
  <c r="X425" i="40"/>
  <c r="X426" i="40"/>
  <c r="X427" i="40"/>
  <c r="X428" i="40"/>
  <c r="X429" i="40"/>
  <c r="X430" i="40"/>
  <c r="X431" i="40"/>
  <c r="X432" i="40"/>
  <c r="X433" i="40"/>
  <c r="X434" i="40"/>
  <c r="X435" i="40"/>
  <c r="X436" i="40"/>
  <c r="X437" i="40"/>
  <c r="X438" i="40"/>
  <c r="X439" i="40"/>
  <c r="X440" i="40"/>
  <c r="X441" i="40"/>
  <c r="X442" i="40"/>
  <c r="X443" i="40"/>
  <c r="X444" i="40"/>
  <c r="X445" i="40"/>
  <c r="X446" i="40"/>
  <c r="X447" i="40"/>
  <c r="X448" i="40"/>
  <c r="X449" i="40"/>
  <c r="X450" i="40"/>
  <c r="X451" i="40"/>
  <c r="X452" i="40"/>
  <c r="X453" i="40"/>
  <c r="X454" i="40"/>
  <c r="X455" i="40"/>
  <c r="X456" i="40"/>
  <c r="X457" i="40"/>
  <c r="X458" i="40"/>
  <c r="X459" i="40"/>
  <c r="X460" i="40"/>
  <c r="X461" i="40"/>
  <c r="X462" i="40"/>
  <c r="X463" i="40"/>
  <c r="X2" i="40"/>
  <c r="N173" i="7" l="1"/>
  <c r="O173" i="7"/>
  <c r="P173" i="7"/>
  <c r="Q173" i="7"/>
  <c r="R173" i="7"/>
  <c r="S173" i="7"/>
  <c r="N174" i="7"/>
  <c r="N176" i="7"/>
  <c r="N178" i="7"/>
  <c r="N180" i="7"/>
  <c r="N182" i="7"/>
  <c r="N184" i="7"/>
  <c r="N186" i="7"/>
  <c r="N188" i="7"/>
  <c r="N190" i="7"/>
  <c r="J173" i="7"/>
  <c r="L174" i="7"/>
  <c r="D176" i="7"/>
  <c r="F177" i="7"/>
  <c r="H178" i="7"/>
  <c r="J179" i="7"/>
  <c r="L180" i="7"/>
  <c r="D182" i="7"/>
  <c r="F183" i="7"/>
  <c r="H184" i="7"/>
  <c r="J185" i="7"/>
  <c r="L186" i="7"/>
  <c r="D188" i="7"/>
  <c r="F189" i="7"/>
  <c r="H190" i="7"/>
  <c r="C180" i="7"/>
  <c r="N146" i="7"/>
  <c r="N148" i="7"/>
  <c r="N150" i="7"/>
  <c r="N152" i="7"/>
  <c r="N154" i="7"/>
  <c r="N156" i="7"/>
  <c r="N158" i="7"/>
  <c r="N160" i="7"/>
  <c r="N162" i="7"/>
  <c r="D146" i="7"/>
  <c r="F147" i="7"/>
  <c r="H148" i="7"/>
  <c r="J149" i="7"/>
  <c r="L150" i="7"/>
  <c r="D152" i="7"/>
  <c r="F153" i="7"/>
  <c r="H154" i="7"/>
  <c r="J155" i="7"/>
  <c r="L156" i="7"/>
  <c r="D158" i="7"/>
  <c r="F159" i="7"/>
  <c r="H160" i="7"/>
  <c r="J161" i="7"/>
  <c r="L162" i="7"/>
  <c r="C147" i="7"/>
  <c r="C159" i="7"/>
  <c r="J119" i="7"/>
  <c r="L120" i="7"/>
  <c r="D122" i="7"/>
  <c r="F123" i="7"/>
  <c r="H124" i="7"/>
  <c r="J125" i="7"/>
  <c r="L126" i="7"/>
  <c r="D128" i="7"/>
  <c r="F129" i="7"/>
  <c r="H130" i="7"/>
  <c r="J131" i="7"/>
  <c r="L132" i="7"/>
  <c r="D134" i="7"/>
  <c r="F135" i="7"/>
  <c r="O174" i="7"/>
  <c r="O176" i="7"/>
  <c r="O178" i="7"/>
  <c r="O180" i="7"/>
  <c r="O182" i="7"/>
  <c r="O184" i="7"/>
  <c r="O186" i="7"/>
  <c r="O188" i="7"/>
  <c r="O190" i="7"/>
  <c r="K173" i="7"/>
  <c r="M174" i="7"/>
  <c r="E176" i="7"/>
  <c r="G177" i="7"/>
  <c r="I178" i="7"/>
  <c r="K179" i="7"/>
  <c r="M180" i="7"/>
  <c r="E182" i="7"/>
  <c r="G183" i="7"/>
  <c r="I184" i="7"/>
  <c r="K185" i="7"/>
  <c r="M186" i="7"/>
  <c r="E188" i="7"/>
  <c r="G189" i="7"/>
  <c r="I190" i="7"/>
  <c r="C181" i="7"/>
  <c r="O146" i="7"/>
  <c r="O148" i="7"/>
  <c r="O150" i="7"/>
  <c r="O152" i="7"/>
  <c r="O154" i="7"/>
  <c r="O156" i="7"/>
  <c r="O158" i="7"/>
  <c r="O160" i="7"/>
  <c r="O162" i="7"/>
  <c r="E146" i="7"/>
  <c r="G147" i="7"/>
  <c r="I148" i="7"/>
  <c r="K149" i="7"/>
  <c r="M150" i="7"/>
  <c r="E152" i="7"/>
  <c r="G153" i="7"/>
  <c r="I154" i="7"/>
  <c r="K155" i="7"/>
  <c r="M156" i="7"/>
  <c r="E158" i="7"/>
  <c r="G159" i="7"/>
  <c r="I160" i="7"/>
  <c r="K161" i="7"/>
  <c r="M162" i="7"/>
  <c r="C148" i="7"/>
  <c r="C160" i="7"/>
  <c r="K119" i="7"/>
  <c r="M120" i="7"/>
  <c r="E122" i="7"/>
  <c r="G123" i="7"/>
  <c r="I124" i="7"/>
  <c r="K125" i="7"/>
  <c r="M126" i="7"/>
  <c r="E128" i="7"/>
  <c r="G129" i="7"/>
  <c r="I130" i="7"/>
  <c r="K131" i="7"/>
  <c r="M132" i="7"/>
  <c r="E134" i="7"/>
  <c r="G135" i="7"/>
  <c r="I136" i="7"/>
  <c r="C126" i="7"/>
  <c r="E92" i="7"/>
  <c r="G93" i="7"/>
  <c r="I94" i="7"/>
  <c r="K95" i="7"/>
  <c r="M96" i="7"/>
  <c r="E98" i="7"/>
  <c r="G99" i="7"/>
  <c r="I100" i="7"/>
  <c r="K101" i="7"/>
  <c r="P174" i="7"/>
  <c r="Q174" i="7"/>
  <c r="R174" i="7"/>
  <c r="S174" i="7"/>
  <c r="O175" i="7"/>
  <c r="Q177" i="7"/>
  <c r="S179" i="7"/>
  <c r="Q182" i="7"/>
  <c r="S184" i="7"/>
  <c r="O187" i="7"/>
  <c r="Q189" i="7"/>
  <c r="I173" i="7"/>
  <c r="E175" i="7"/>
  <c r="I176" i="7"/>
  <c r="M177" i="7"/>
  <c r="G179" i="7"/>
  <c r="K180" i="7"/>
  <c r="G182" i="7"/>
  <c r="K183" i="7"/>
  <c r="E185" i="7"/>
  <c r="I186" i="7"/>
  <c r="M187" i="7"/>
  <c r="I189" i="7"/>
  <c r="M190" i="7"/>
  <c r="C187" i="7"/>
  <c r="Q147" i="7"/>
  <c r="S149" i="7"/>
  <c r="Q152" i="7"/>
  <c r="S154" i="7"/>
  <c r="O157" i="7"/>
  <c r="Q159" i="7"/>
  <c r="S161" i="7"/>
  <c r="G146" i="7"/>
  <c r="K147" i="7"/>
  <c r="E149" i="7"/>
  <c r="I150" i="7"/>
  <c r="M151" i="7"/>
  <c r="I153" i="7"/>
  <c r="M154" i="7"/>
  <c r="G156" i="7"/>
  <c r="K157" i="7"/>
  <c r="E159" i="7"/>
  <c r="K160" i="7"/>
  <c r="E162" i="7"/>
  <c r="I163" i="7"/>
  <c r="C156" i="7"/>
  <c r="G120" i="7"/>
  <c r="K121" i="7"/>
  <c r="E123" i="7"/>
  <c r="K124" i="7"/>
  <c r="E126" i="7"/>
  <c r="I127" i="7"/>
  <c r="M128" i="7"/>
  <c r="G130" i="7"/>
  <c r="M131" i="7"/>
  <c r="G133" i="7"/>
  <c r="K134" i="7"/>
  <c r="E136" i="7"/>
  <c r="C123" i="7"/>
  <c r="C119" i="7"/>
  <c r="F93" i="7"/>
  <c r="J94" i="7"/>
  <c r="M95" i="7"/>
  <c r="F97" i="7"/>
  <c r="I98" i="7"/>
  <c r="L99" i="7"/>
  <c r="E101" i="7"/>
  <c r="H102" i="7"/>
  <c r="J103" i="7"/>
  <c r="L104" i="7"/>
  <c r="D106" i="7"/>
  <c r="F107" i="7"/>
  <c r="H108" i="7"/>
  <c r="J109" i="7"/>
  <c r="C101" i="7"/>
  <c r="P65" i="7"/>
  <c r="P67" i="7"/>
  <c r="P69" i="7"/>
  <c r="P71" i="7"/>
  <c r="P73" i="7"/>
  <c r="P75" i="7"/>
  <c r="P177" i="7"/>
  <c r="P180" i="7"/>
  <c r="S182" i="7"/>
  <c r="P185" i="7"/>
  <c r="S187" i="7"/>
  <c r="R190" i="7"/>
  <c r="G174" i="7"/>
  <c r="L175" i="7"/>
  <c r="I177" i="7"/>
  <c r="D179" i="7"/>
  <c r="I180" i="7"/>
  <c r="F182" i="7"/>
  <c r="L183" i="7"/>
  <c r="G185" i="7"/>
  <c r="D187" i="7"/>
  <c r="I188" i="7"/>
  <c r="D190" i="7"/>
  <c r="C179" i="7"/>
  <c r="R146" i="7"/>
  <c r="O149" i="7"/>
  <c r="R151" i="7"/>
  <c r="Q154" i="7"/>
  <c r="N157" i="7"/>
  <c r="R159" i="7"/>
  <c r="Q162" i="7"/>
  <c r="J146" i="7"/>
  <c r="E148" i="7"/>
  <c r="L149" i="7"/>
  <c r="G151" i="7"/>
  <c r="L152" i="7"/>
  <c r="G154" i="7"/>
  <c r="D156" i="7"/>
  <c r="I157" i="7"/>
  <c r="D159" i="7"/>
  <c r="L160" i="7"/>
  <c r="G162" i="7"/>
  <c r="L163" i="7"/>
  <c r="C162" i="7"/>
  <c r="H120" i="7"/>
  <c r="M121" i="7"/>
  <c r="J123" i="7"/>
  <c r="E125" i="7"/>
  <c r="J126" i="7"/>
  <c r="G128" i="7"/>
  <c r="L129" i="7"/>
  <c r="G131" i="7"/>
  <c r="D133" i="7"/>
  <c r="I134" i="7"/>
  <c r="D136" i="7"/>
  <c r="C124" i="7"/>
  <c r="F92" i="7"/>
  <c r="J93" i="7"/>
  <c r="D95" i="7"/>
  <c r="H96" i="7"/>
  <c r="L97" i="7"/>
  <c r="F99" i="7"/>
  <c r="K100" i="7"/>
  <c r="E102" i="7"/>
  <c r="H103" i="7"/>
  <c r="K104" i="7"/>
  <c r="E106" i="7"/>
  <c r="H107" i="7"/>
  <c r="K108" i="7"/>
  <c r="C93" i="7"/>
  <c r="C106" i="7"/>
  <c r="P66" i="7"/>
  <c r="Q68" i="7"/>
  <c r="R70" i="7"/>
  <c r="S72" i="7"/>
  <c r="N75" i="7"/>
  <c r="E65" i="7"/>
  <c r="G66" i="7"/>
  <c r="I67" i="7"/>
  <c r="K68" i="7"/>
  <c r="M69" i="7"/>
  <c r="E71" i="7"/>
  <c r="G72" i="7"/>
  <c r="I73" i="7"/>
  <c r="P175" i="7"/>
  <c r="P178" i="7"/>
  <c r="N181" i="7"/>
  <c r="R183" i="7"/>
  <c r="R186" i="7"/>
  <c r="P189" i="7"/>
  <c r="M173" i="7"/>
  <c r="I175" i="7"/>
  <c r="E177" i="7"/>
  <c r="M178" i="7"/>
  <c r="J180" i="7"/>
  <c r="O177" i="7"/>
  <c r="Q180" i="7"/>
  <c r="O183" i="7"/>
  <c r="S185" i="7"/>
  <c r="S188" i="7"/>
  <c r="G173" i="7"/>
  <c r="F175" i="7"/>
  <c r="L176" i="7"/>
  <c r="J178" i="7"/>
  <c r="F180" i="7"/>
  <c r="L181" i="7"/>
  <c r="J183" i="7"/>
  <c r="H185" i="7"/>
  <c r="F187" i="7"/>
  <c r="L188" i="7"/>
  <c r="J190" i="7"/>
  <c r="C186" i="7"/>
  <c r="S147" i="7"/>
  <c r="S150" i="7"/>
  <c r="Q153" i="7"/>
  <c r="Q156" i="7"/>
  <c r="O159" i="7"/>
  <c r="P162" i="7"/>
  <c r="K146" i="7"/>
  <c r="G148" i="7"/>
  <c r="E150" i="7"/>
  <c r="K151" i="7"/>
  <c r="J153" i="7"/>
  <c r="F155" i="7"/>
  <c r="D157" i="7"/>
  <c r="J158" i="7"/>
  <c r="F160" i="7"/>
  <c r="D162" i="7"/>
  <c r="K163" i="7"/>
  <c r="C163" i="7"/>
  <c r="M119" i="7"/>
  <c r="I121" i="7"/>
  <c r="H123" i="7"/>
  <c r="D125" i="7"/>
  <c r="K126" i="7"/>
  <c r="I128" i="7"/>
  <c r="E130" i="7"/>
  <c r="D132" i="7"/>
  <c r="J133" i="7"/>
  <c r="H135" i="7"/>
  <c r="M136" i="7"/>
  <c r="C133" i="7"/>
  <c r="E93" i="7"/>
  <c r="L94" i="7"/>
  <c r="G96" i="7"/>
  <c r="M97" i="7"/>
  <c r="I99" i="7"/>
  <c r="D101" i="7"/>
  <c r="J102" i="7"/>
  <c r="D104" i="7"/>
  <c r="H105" i="7"/>
  <c r="L106" i="7"/>
  <c r="F108" i="7"/>
  <c r="K109" i="7"/>
  <c r="C104" i="7"/>
  <c r="O66" i="7"/>
  <c r="R68" i="7"/>
  <c r="N71" i="7"/>
  <c r="Q73" i="7"/>
  <c r="S75" i="7"/>
  <c r="J65" i="7"/>
  <c r="M66" i="7"/>
  <c r="F68" i="7"/>
  <c r="I69" i="7"/>
  <c r="L70" i="7"/>
  <c r="E72" i="7"/>
  <c r="H73" i="7"/>
  <c r="K74" i="7"/>
  <c r="M75" i="7"/>
  <c r="C67" i="7"/>
  <c r="O38" i="7"/>
  <c r="O40" i="7"/>
  <c r="O42" i="7"/>
  <c r="O44" i="7"/>
  <c r="Q175" i="7"/>
  <c r="S178" i="7"/>
  <c r="S181" i="7"/>
  <c r="Q185" i="7"/>
  <c r="N189" i="7"/>
  <c r="D174" i="7"/>
  <c r="M175" i="7"/>
  <c r="D178" i="7"/>
  <c r="D180" i="7"/>
  <c r="M181" i="7"/>
  <c r="D184" i="7"/>
  <c r="M185" i="7"/>
  <c r="J187" i="7"/>
  <c r="J189" i="7"/>
  <c r="C177" i="7"/>
  <c r="S146" i="7"/>
  <c r="R149" i="7"/>
  <c r="N153" i="7"/>
  <c r="S155" i="7"/>
  <c r="N159" i="7"/>
  <c r="R162" i="7"/>
  <c r="M146" i="7"/>
  <c r="L148" i="7"/>
  <c r="J150" i="7"/>
  <c r="I152" i="7"/>
  <c r="F154" i="7"/>
  <c r="F156" i="7"/>
  <c r="F158" i="7"/>
  <c r="M159" i="7"/>
  <c r="L161" i="7"/>
  <c r="J163" i="7"/>
  <c r="C146" i="7"/>
  <c r="F119" i="7"/>
  <c r="E121" i="7"/>
  <c r="L122" i="7"/>
  <c r="L124" i="7"/>
  <c r="I126" i="7"/>
  <c r="J128" i="7"/>
  <c r="J130" i="7"/>
  <c r="G132" i="7"/>
  <c r="F134" i="7"/>
  <c r="M135" i="7"/>
  <c r="C127" i="7"/>
  <c r="J92" i="7"/>
  <c r="F94" i="7"/>
  <c r="D96" i="7"/>
  <c r="J97" i="7"/>
  <c r="H99" i="7"/>
  <c r="F101" i="7"/>
  <c r="L102" i="7"/>
  <c r="G104" i="7"/>
  <c r="L105" i="7"/>
  <c r="I107" i="7"/>
  <c r="D109" i="7"/>
  <c r="C98" i="7"/>
  <c r="Q65" i="7"/>
  <c r="N68" i="7"/>
  <c r="Q70" i="7"/>
  <c r="O73" i="7"/>
  <c r="N76" i="7"/>
  <c r="L65" i="7"/>
  <c r="F67" i="7"/>
  <c r="J68" i="7"/>
  <c r="E70" i="7"/>
  <c r="I71" i="7"/>
  <c r="M72" i="7"/>
  <c r="G74" i="7"/>
  <c r="J75" i="7"/>
  <c r="M76" i="7"/>
  <c r="N38" i="7"/>
  <c r="P40" i="7"/>
  <c r="Q42" i="7"/>
  <c r="R44" i="7"/>
  <c r="R46" i="7"/>
  <c r="R48" i="7"/>
  <c r="R50" i="7"/>
  <c r="R52" i="7"/>
  <c r="R54" i="7"/>
  <c r="H38" i="7"/>
  <c r="J39" i="7"/>
  <c r="L40" i="7"/>
  <c r="D42" i="7"/>
  <c r="F43" i="7"/>
  <c r="H44" i="7"/>
  <c r="J45" i="7"/>
  <c r="L46" i="7"/>
  <c r="D48" i="7"/>
  <c r="F49" i="7"/>
  <c r="H50" i="7"/>
  <c r="J51" i="7"/>
  <c r="L52" i="7"/>
  <c r="D54" i="7"/>
  <c r="F55" i="7"/>
  <c r="C43" i="7"/>
  <c r="C55" i="7"/>
  <c r="R12" i="7"/>
  <c r="R14" i="7"/>
  <c r="R16" i="7"/>
  <c r="R18" i="7"/>
  <c r="R20" i="7"/>
  <c r="R22" i="7"/>
  <c r="R24" i="7"/>
  <c r="R26" i="7"/>
  <c r="R28" i="7"/>
  <c r="D12" i="7"/>
  <c r="F13" i="7"/>
  <c r="H14" i="7"/>
  <c r="J15" i="7"/>
  <c r="L16" i="7"/>
  <c r="D18" i="7"/>
  <c r="F19" i="7"/>
  <c r="H20" i="7"/>
  <c r="J21" i="7"/>
  <c r="L22" i="7"/>
  <c r="D24" i="7"/>
  <c r="F25" i="7"/>
  <c r="H26" i="7"/>
  <c r="J27" i="7"/>
  <c r="L28" i="7"/>
  <c r="C22" i="7"/>
  <c r="P176" i="7"/>
  <c r="P179" i="7"/>
  <c r="N183" i="7"/>
  <c r="Q186" i="7"/>
  <c r="S189" i="7"/>
  <c r="H174" i="7"/>
  <c r="H176" i="7"/>
  <c r="G178" i="7"/>
  <c r="H180" i="7"/>
  <c r="J182" i="7"/>
  <c r="G184" i="7"/>
  <c r="F186" i="7"/>
  <c r="F188" i="7"/>
  <c r="M189" i="7"/>
  <c r="C183" i="7"/>
  <c r="P147" i="7"/>
  <c r="R150" i="7"/>
  <c r="R153" i="7"/>
  <c r="S156" i="7"/>
  <c r="P160" i="7"/>
  <c r="O163" i="7"/>
  <c r="H147" i="7"/>
  <c r="F149" i="7"/>
  <c r="E151" i="7"/>
  <c r="M152" i="7"/>
  <c r="L154" i="7"/>
  <c r="J156" i="7"/>
  <c r="I158" i="7"/>
  <c r="G160" i="7"/>
  <c r="H162" i="7"/>
  <c r="C150" i="7"/>
  <c r="I119" i="7"/>
  <c r="H121" i="7"/>
  <c r="I123" i="7"/>
  <c r="G125" i="7"/>
  <c r="F127" i="7"/>
  <c r="D129" i="7"/>
  <c r="M130" i="7"/>
  <c r="J132" i="7"/>
  <c r="J134" i="7"/>
  <c r="H136" i="7"/>
  <c r="C130" i="7"/>
  <c r="M92" i="7"/>
  <c r="K94" i="7"/>
  <c r="I96" i="7"/>
  <c r="F98" i="7"/>
  <c r="M99" i="7"/>
  <c r="I101" i="7"/>
  <c r="E103" i="7"/>
  <c r="J104" i="7"/>
  <c r="G106" i="7"/>
  <c r="L107" i="7"/>
  <c r="G109" i="7"/>
  <c r="C102" i="7"/>
  <c r="N66" i="7"/>
  <c r="S68" i="7"/>
  <c r="Q71" i="7"/>
  <c r="N74" i="7"/>
  <c r="Q76" i="7"/>
  <c r="E66" i="7"/>
  <c r="J67" i="7"/>
  <c r="D69" i="7"/>
  <c r="H70" i="7"/>
  <c r="L71" i="7"/>
  <c r="F73" i="7"/>
  <c r="J74" i="7"/>
  <c r="D76" i="7"/>
  <c r="C69" i="7"/>
  <c r="R38" i="7"/>
  <c r="S40" i="7"/>
  <c r="N43" i="7"/>
  <c r="O45" i="7"/>
  <c r="O47" i="7"/>
  <c r="O49" i="7"/>
  <c r="O51" i="7"/>
  <c r="O53" i="7"/>
  <c r="O55" i="7"/>
  <c r="K38" i="7"/>
  <c r="M39" i="7"/>
  <c r="T39" i="7" s="1"/>
  <c r="R175" i="7"/>
  <c r="Q179" i="7"/>
  <c r="S183" i="7"/>
  <c r="R187" i="7"/>
  <c r="H173" i="7"/>
  <c r="F176" i="7"/>
  <c r="K178" i="7"/>
  <c r="F181" i="7"/>
  <c r="E183" i="7"/>
  <c r="I185" i="7"/>
  <c r="K187" i="7"/>
  <c r="E190" i="7"/>
  <c r="C188" i="7"/>
  <c r="S148" i="7"/>
  <c r="R152" i="7"/>
  <c r="P156" i="7"/>
  <c r="Q160" i="7"/>
  <c r="R163" i="7"/>
  <c r="D148" i="7"/>
  <c r="G150" i="7"/>
  <c r="J152" i="7"/>
  <c r="D155" i="7"/>
  <c r="F157" i="7"/>
  <c r="I159" i="7"/>
  <c r="H161" i="7"/>
  <c r="M163" i="7"/>
  <c r="L119" i="7"/>
  <c r="F122" i="7"/>
  <c r="E124" i="7"/>
  <c r="G126" i="7"/>
  <c r="K128" i="7"/>
  <c r="D131" i="7"/>
  <c r="F133" i="7"/>
  <c r="I135" i="7"/>
  <c r="C122" i="7"/>
  <c r="K92" i="7"/>
  <c r="M94" i="7"/>
  <c r="L96" i="7"/>
  <c r="L98" i="7"/>
  <c r="L100" i="7"/>
  <c r="M102" i="7"/>
  <c r="M104" i="7"/>
  <c r="J106" i="7"/>
  <c r="I108" i="7"/>
  <c r="C96" i="7"/>
  <c r="R65" i="7"/>
  <c r="N69" i="7"/>
  <c r="N72" i="7"/>
  <c r="S74" i="7"/>
  <c r="I65" i="7"/>
  <c r="G67" i="7"/>
  <c r="E69" i="7"/>
  <c r="K70" i="7"/>
  <c r="I72" i="7"/>
  <c r="E74" i="7"/>
  <c r="K75" i="7"/>
  <c r="C70" i="7"/>
  <c r="O39" i="7"/>
  <c r="R41" i="7"/>
  <c r="P44" i="7"/>
  <c r="S46" i="7"/>
  <c r="P49" i="7"/>
  <c r="R51" i="7"/>
  <c r="N54" i="7"/>
  <c r="F38" i="7"/>
  <c r="K39" i="7"/>
  <c r="E41" i="7"/>
  <c r="H42" i="7"/>
  <c r="K43" i="7"/>
  <c r="D45" i="7"/>
  <c r="G46" i="7"/>
  <c r="J47" i="7"/>
  <c r="M48" i="7"/>
  <c r="T48" i="7" s="1"/>
  <c r="F50" i="7"/>
  <c r="I51" i="7"/>
  <c r="M52" i="7"/>
  <c r="T52" i="7" s="1"/>
  <c r="F54" i="7"/>
  <c r="I55" i="7"/>
  <c r="C47" i="7"/>
  <c r="Q11" i="7"/>
  <c r="R13" i="7"/>
  <c r="S15" i="7"/>
  <c r="N18" i="7"/>
  <c r="O20" i="7"/>
  <c r="P22" i="7"/>
  <c r="Q24" i="7"/>
  <c r="S26" i="7"/>
  <c r="D11" i="7"/>
  <c r="G12" i="7"/>
  <c r="J13" i="7"/>
  <c r="M14" i="7"/>
  <c r="F16" i="7"/>
  <c r="I17" i="7"/>
  <c r="L18" i="7"/>
  <c r="E20" i="7"/>
  <c r="H21" i="7"/>
  <c r="K22" i="7"/>
  <c r="E24" i="7"/>
  <c r="H25" i="7"/>
  <c r="K26" i="7"/>
  <c r="D28" i="7"/>
  <c r="C15" i="7"/>
  <c r="C28" i="7"/>
  <c r="S175" i="7"/>
  <c r="R179" i="7"/>
  <c r="P184" i="7"/>
  <c r="P188" i="7"/>
  <c r="L173" i="7"/>
  <c r="G176" i="7"/>
  <c r="L178" i="7"/>
  <c r="G181" i="7"/>
  <c r="H183" i="7"/>
  <c r="L185" i="7"/>
  <c r="L187" i="7"/>
  <c r="F190" i="7"/>
  <c r="C189" i="7"/>
  <c r="N149" i="7"/>
  <c r="S152" i="7"/>
  <c r="R156" i="7"/>
  <c r="R160" i="7"/>
  <c r="S163" i="7"/>
  <c r="F148" i="7"/>
  <c r="H150" i="7"/>
  <c r="K152" i="7"/>
  <c r="E155" i="7"/>
  <c r="G157" i="7"/>
  <c r="J159" i="7"/>
  <c r="I161" i="7"/>
  <c r="C149" i="7"/>
  <c r="D120" i="7"/>
  <c r="G122" i="7"/>
  <c r="F124" i="7"/>
  <c r="H126" i="7"/>
  <c r="L128" i="7"/>
  <c r="E131" i="7"/>
  <c r="H133" i="7"/>
  <c r="J135" i="7"/>
  <c r="C125" i="7"/>
  <c r="L92" i="7"/>
  <c r="E95" i="7"/>
  <c r="D97" i="7"/>
  <c r="M98" i="7"/>
  <c r="M100" i="7"/>
  <c r="D103" i="7"/>
  <c r="D105" i="7"/>
  <c r="K106" i="7"/>
  <c r="J108" i="7"/>
  <c r="C97" i="7"/>
  <c r="S65" i="7"/>
  <c r="O69" i="7"/>
  <c r="O72" i="7"/>
  <c r="O75" i="7"/>
  <c r="K65" i="7"/>
  <c r="H67" i="7"/>
  <c r="F69" i="7"/>
  <c r="M70" i="7"/>
  <c r="J72" i="7"/>
  <c r="F74" i="7"/>
  <c r="L75" i="7"/>
  <c r="C71" i="7"/>
  <c r="R176" i="7"/>
  <c r="S180" i="7"/>
  <c r="R184" i="7"/>
  <c r="R188" i="7"/>
  <c r="F174" i="7"/>
  <c r="K176" i="7"/>
  <c r="F179" i="7"/>
  <c r="I181" i="7"/>
  <c r="M183" i="7"/>
  <c r="E186" i="7"/>
  <c r="H188" i="7"/>
  <c r="K190" i="7"/>
  <c r="C173" i="7"/>
  <c r="Q149" i="7"/>
  <c r="P153" i="7"/>
  <c r="Q157" i="7"/>
  <c r="N161" i="7"/>
  <c r="H146" i="7"/>
  <c r="K148" i="7"/>
  <c r="D151" i="7"/>
  <c r="E153" i="7"/>
  <c r="H155" i="7"/>
  <c r="J157" i="7"/>
  <c r="L159" i="7"/>
  <c r="F162" i="7"/>
  <c r="C152" i="7"/>
  <c r="F120" i="7"/>
  <c r="I122" i="7"/>
  <c r="J124" i="7"/>
  <c r="E127" i="7"/>
  <c r="H129" i="7"/>
  <c r="H131" i="7"/>
  <c r="K133" i="7"/>
  <c r="L135" i="7"/>
  <c r="C129" i="7"/>
  <c r="H93" i="7"/>
  <c r="G95" i="7"/>
  <c r="G97" i="7"/>
  <c r="E99" i="7"/>
  <c r="H101" i="7"/>
  <c r="G103" i="7"/>
  <c r="F105" i="7"/>
  <c r="D107" i="7"/>
  <c r="M108" i="7"/>
  <c r="C100" i="7"/>
  <c r="R66" i="7"/>
  <c r="R69" i="7"/>
  <c r="Q72" i="7"/>
  <c r="R75" i="7"/>
  <c r="D66" i="7"/>
  <c r="L67" i="7"/>
  <c r="H69" i="7"/>
  <c r="F71" i="7"/>
  <c r="L72" i="7"/>
  <c r="I74" i="7"/>
  <c r="F76" i="7"/>
  <c r="C73" i="7"/>
  <c r="R39" i="7"/>
  <c r="P42" i="7"/>
  <c r="N45" i="7"/>
  <c r="Q47" i="7"/>
  <c r="S49" i="7"/>
  <c r="O52" i="7"/>
  <c r="Q54" i="7"/>
  <c r="J38" i="7"/>
  <c r="E40" i="7"/>
  <c r="H41" i="7"/>
  <c r="K42" i="7"/>
  <c r="D44" i="7"/>
  <c r="G45" i="7"/>
  <c r="J46" i="7"/>
  <c r="M47" i="7"/>
  <c r="T47" i="7" s="1"/>
  <c r="G49" i="7"/>
  <c r="J50" i="7"/>
  <c r="M51" i="7"/>
  <c r="F53" i="7"/>
  <c r="I54" i="7"/>
  <c r="L55" i="7"/>
  <c r="C50" i="7"/>
  <c r="N12" i="7"/>
  <c r="O14" i="7"/>
  <c r="P16" i="7"/>
  <c r="Q18" i="7"/>
  <c r="S20" i="7"/>
  <c r="N23" i="7"/>
  <c r="O25" i="7"/>
  <c r="P27" i="7"/>
  <c r="G11" i="7"/>
  <c r="J12" i="7"/>
  <c r="M13" i="7"/>
  <c r="F15" i="7"/>
  <c r="I16" i="7"/>
  <c r="L17" i="7"/>
  <c r="E19" i="7"/>
  <c r="I20" i="7"/>
  <c r="L21" i="7"/>
  <c r="E23" i="7"/>
  <c r="H24" i="7"/>
  <c r="K25" i="7"/>
  <c r="D27" i="7"/>
  <c r="G28" i="7"/>
  <c r="C18" i="7"/>
  <c r="R177" i="7"/>
  <c r="R182" i="7"/>
  <c r="Q188" i="7"/>
  <c r="K174" i="7"/>
  <c r="L177" i="7"/>
  <c r="H181" i="7"/>
  <c r="J184" i="7"/>
  <c r="G187" i="7"/>
  <c r="G190" i="7"/>
  <c r="N147" i="7"/>
  <c r="Q151" i="7"/>
  <c r="P157" i="7"/>
  <c r="Q161" i="7"/>
  <c r="J147" i="7"/>
  <c r="K150" i="7"/>
  <c r="L153" i="7"/>
  <c r="I156" i="7"/>
  <c r="K159" i="7"/>
  <c r="K162" i="7"/>
  <c r="C161" i="7"/>
  <c r="E120" i="7"/>
  <c r="M122" i="7"/>
  <c r="M125" i="7"/>
  <c r="E129" i="7"/>
  <c r="E132" i="7"/>
  <c r="M134" i="7"/>
  <c r="C128" i="7"/>
  <c r="L93" i="7"/>
  <c r="F96" i="7"/>
  <c r="D99" i="7"/>
  <c r="M101" i="7"/>
  <c r="F104" i="7"/>
  <c r="M106" i="7"/>
  <c r="H109" i="7"/>
  <c r="C92" i="7"/>
  <c r="Q69" i="7"/>
  <c r="R73" i="7"/>
  <c r="F65" i="7"/>
  <c r="K67" i="7"/>
  <c r="L69" i="7"/>
  <c r="D72" i="7"/>
  <c r="H74" i="7"/>
  <c r="I76" i="7"/>
  <c r="Q38" i="7"/>
  <c r="Q41" i="7"/>
  <c r="S44" i="7"/>
  <c r="S47" i="7"/>
  <c r="Q50" i="7"/>
  <c r="Q53" i="7"/>
  <c r="E38" i="7"/>
  <c r="D40" i="7"/>
  <c r="J41" i="7"/>
  <c r="E43" i="7"/>
  <c r="K44" i="7"/>
  <c r="F46" i="7"/>
  <c r="L47" i="7"/>
  <c r="I49" i="7"/>
  <c r="D51" i="7"/>
  <c r="I52" i="7"/>
  <c r="E54" i="7"/>
  <c r="K55" i="7"/>
  <c r="C52" i="7"/>
  <c r="S12" i="7"/>
  <c r="P15" i="7"/>
  <c r="S17" i="7"/>
  <c r="Q20" i="7"/>
  <c r="P23" i="7"/>
  <c r="S25" i="7"/>
  <c r="P28" i="7"/>
  <c r="F12" i="7"/>
  <c r="L13" i="7"/>
  <c r="H15" i="7"/>
  <c r="D17" i="7"/>
  <c r="I18" i="7"/>
  <c r="D20" i="7"/>
  <c r="K21" i="7"/>
  <c r="G23" i="7"/>
  <c r="L24" i="7"/>
  <c r="G26" i="7"/>
  <c r="M27" i="7"/>
  <c r="C17" i="7"/>
  <c r="S177" i="7"/>
  <c r="P183" i="7"/>
  <c r="O189" i="7"/>
  <c r="O181" i="7"/>
  <c r="P186" i="7"/>
  <c r="E173" i="7"/>
  <c r="M176" i="7"/>
  <c r="M179" i="7"/>
  <c r="M182" i="7"/>
  <c r="G186" i="7"/>
  <c r="D189" i="7"/>
  <c r="C184" i="7"/>
  <c r="P150" i="7"/>
  <c r="N155" i="7"/>
  <c r="P159" i="7"/>
  <c r="I146" i="7"/>
  <c r="H149" i="7"/>
  <c r="G152" i="7"/>
  <c r="I155" i="7"/>
  <c r="H158" i="7"/>
  <c r="F161" i="7"/>
  <c r="C153" i="7"/>
  <c r="J121" i="7"/>
  <c r="M124" i="7"/>
  <c r="K127" i="7"/>
  <c r="K130" i="7"/>
  <c r="L133" i="7"/>
  <c r="K136" i="7"/>
  <c r="H92" i="7"/>
  <c r="H95" i="7"/>
  <c r="D98" i="7"/>
  <c r="H100" i="7"/>
  <c r="I103" i="7"/>
  <c r="K105" i="7"/>
  <c r="E108" i="7"/>
  <c r="C103" i="7"/>
  <c r="Q67" i="7"/>
  <c r="R71" i="7"/>
  <c r="O76" i="7"/>
  <c r="J66" i="7"/>
  <c r="L68" i="7"/>
  <c r="G71" i="7"/>
  <c r="J73" i="7"/>
  <c r="H75" i="7"/>
  <c r="C74" i="7"/>
  <c r="Q40" i="7"/>
  <c r="Q43" i="7"/>
  <c r="P46" i="7"/>
  <c r="Q49" i="7"/>
  <c r="P52" i="7"/>
  <c r="P55" i="7"/>
  <c r="F39" i="7"/>
  <c r="M40" i="7"/>
  <c r="T40" i="7" s="1"/>
  <c r="I42" i="7"/>
  <c r="E44" i="7"/>
  <c r="K45" i="7"/>
  <c r="F47" i="7"/>
  <c r="K48" i="7"/>
  <c r="G50" i="7"/>
  <c r="D52" i="7"/>
  <c r="I53" i="7"/>
  <c r="D55" i="7"/>
  <c r="C45" i="7"/>
  <c r="R11" i="7"/>
  <c r="P14" i="7"/>
  <c r="N17" i="7"/>
  <c r="Q19" i="7"/>
  <c r="N22" i="7"/>
  <c r="S24" i="7"/>
  <c r="Q27" i="7"/>
  <c r="J11" i="7"/>
  <c r="E13" i="7"/>
  <c r="K14" i="7"/>
  <c r="G16" i="7"/>
  <c r="M17" i="7"/>
  <c r="I19" i="7"/>
  <c r="D21" i="7"/>
  <c r="I22" i="7"/>
  <c r="F24" i="7"/>
  <c r="L25" i="7"/>
  <c r="G27" i="7"/>
  <c r="M28" i="7"/>
  <c r="C26" i="7"/>
  <c r="N175" i="7"/>
  <c r="P181" i="7"/>
  <c r="S186" i="7"/>
  <c r="F173" i="7"/>
  <c r="D177" i="7"/>
  <c r="E180" i="7"/>
  <c r="D183" i="7"/>
  <c r="H186" i="7"/>
  <c r="E189" i="7"/>
  <c r="C185" i="7"/>
  <c r="Q150" i="7"/>
  <c r="O155" i="7"/>
  <c r="S159" i="7"/>
  <c r="L146" i="7"/>
  <c r="I149" i="7"/>
  <c r="H152" i="7"/>
  <c r="L155" i="7"/>
  <c r="K158" i="7"/>
  <c r="G161" i="7"/>
  <c r="C154" i="7"/>
  <c r="D119" i="7"/>
  <c r="L121" i="7"/>
  <c r="F125" i="7"/>
  <c r="L127" i="7"/>
  <c r="L130" i="7"/>
  <c r="M133" i="7"/>
  <c r="L136" i="7"/>
  <c r="I92" i="7"/>
  <c r="I95" i="7"/>
  <c r="G98" i="7"/>
  <c r="J100" i="7"/>
  <c r="K103" i="7"/>
  <c r="M105" i="7"/>
  <c r="G108" i="7"/>
  <c r="C105" i="7"/>
  <c r="R67" i="7"/>
  <c r="S71" i="7"/>
  <c r="P76" i="7"/>
  <c r="K66" i="7"/>
  <c r="M68" i="7"/>
  <c r="H71" i="7"/>
  <c r="K73" i="7"/>
  <c r="I75" i="7"/>
  <c r="C75" i="7"/>
  <c r="R40" i="7"/>
  <c r="R43" i="7"/>
  <c r="Q46" i="7"/>
  <c r="R49" i="7"/>
  <c r="Q52" i="7"/>
  <c r="Q55" i="7"/>
  <c r="G39" i="7"/>
  <c r="D41" i="7"/>
  <c r="J42" i="7"/>
  <c r="F44" i="7"/>
  <c r="L45" i="7"/>
  <c r="G47" i="7"/>
  <c r="L48" i="7"/>
  <c r="I50" i="7"/>
  <c r="E52" i="7"/>
  <c r="J53" i="7"/>
  <c r="E55" i="7"/>
  <c r="C46" i="7"/>
  <c r="S11" i="7"/>
  <c r="Q14" i="7"/>
  <c r="O17" i="7"/>
  <c r="R19" i="7"/>
  <c r="O22" i="7"/>
  <c r="N25" i="7"/>
  <c r="R27" i="7"/>
  <c r="K11" i="7"/>
  <c r="G13" i="7"/>
  <c r="L14" i="7"/>
  <c r="H16" i="7"/>
  <c r="E18" i="7"/>
  <c r="J19" i="7"/>
  <c r="E21" i="7"/>
  <c r="J22" i="7"/>
  <c r="G24" i="7"/>
  <c r="M25" i="7"/>
  <c r="H27" i="7"/>
  <c r="C12" i="7"/>
  <c r="C27" i="7"/>
  <c r="Q176" i="7"/>
  <c r="H106" i="7"/>
  <c r="N179" i="7"/>
  <c r="P187" i="7"/>
  <c r="H175" i="7"/>
  <c r="L179" i="7"/>
  <c r="F184" i="7"/>
  <c r="G188" i="7"/>
  <c r="C182" i="7"/>
  <c r="P151" i="7"/>
  <c r="P158" i="7"/>
  <c r="F146" i="7"/>
  <c r="F150" i="7"/>
  <c r="E154" i="7"/>
  <c r="G158" i="7"/>
  <c r="J162" i="7"/>
  <c r="K120" i="7"/>
  <c r="G124" i="7"/>
  <c r="H128" i="7"/>
  <c r="I132" i="7"/>
  <c r="J136" i="7"/>
  <c r="K93" i="7"/>
  <c r="E97" i="7"/>
  <c r="G100" i="7"/>
  <c r="E104" i="7"/>
  <c r="J107" i="7"/>
  <c r="C99" i="7"/>
  <c r="P68" i="7"/>
  <c r="P74" i="7"/>
  <c r="I66" i="7"/>
  <c r="K69" i="7"/>
  <c r="K72" i="7"/>
  <c r="G75" i="7"/>
  <c r="P38" i="7"/>
  <c r="R42" i="7"/>
  <c r="O46" i="7"/>
  <c r="P50" i="7"/>
  <c r="O54" i="7"/>
  <c r="E39" i="7"/>
  <c r="I41" i="7"/>
  <c r="I43" i="7"/>
  <c r="I45" i="7"/>
  <c r="K47" i="7"/>
  <c r="L49" i="7"/>
  <c r="L51" i="7"/>
  <c r="M53" i="7"/>
  <c r="T53" i="7" s="1"/>
  <c r="C40" i="7"/>
  <c r="P11" i="7"/>
  <c r="O15" i="7"/>
  <c r="S18" i="7"/>
  <c r="S21" i="7"/>
  <c r="R25" i="7"/>
  <c r="E11" i="7"/>
  <c r="D13" i="7"/>
  <c r="G15" i="7"/>
  <c r="G17" i="7"/>
  <c r="H19" i="7"/>
  <c r="I21" i="7"/>
  <c r="J23" i="7"/>
  <c r="J25" i="7"/>
  <c r="L27" i="7"/>
  <c r="C21" i="7"/>
  <c r="Q183" i="7"/>
  <c r="D173" i="7"/>
  <c r="K177" i="7"/>
  <c r="H182" i="7"/>
  <c r="D186" i="7"/>
  <c r="L189" i="7"/>
  <c r="P148" i="7"/>
  <c r="R154" i="7"/>
  <c r="P161" i="7"/>
  <c r="J148" i="7"/>
  <c r="F152" i="7"/>
  <c r="H156" i="7"/>
  <c r="J160" i="7"/>
  <c r="C151" i="7"/>
  <c r="K122" i="7"/>
  <c r="D127" i="7"/>
  <c r="F130" i="7"/>
  <c r="L134" i="7"/>
  <c r="C134" i="7"/>
  <c r="F95" i="7"/>
  <c r="K98" i="7"/>
  <c r="G102" i="7"/>
  <c r="J105" i="7"/>
  <c r="F109" i="7"/>
  <c r="Q66" i="7"/>
  <c r="O71" i="7"/>
  <c r="D65" i="7"/>
  <c r="E68" i="7"/>
  <c r="D71" i="7"/>
  <c r="D74" i="7"/>
  <c r="L76" i="7"/>
  <c r="N40" i="7"/>
  <c r="Q44" i="7"/>
  <c r="P48" i="7"/>
  <c r="N52" i="7"/>
  <c r="D38" i="7"/>
  <c r="H40" i="7"/>
  <c r="G42" i="7"/>
  <c r="J44" i="7"/>
  <c r="K46" i="7"/>
  <c r="J48" i="7"/>
  <c r="M50" i="7"/>
  <c r="T50" i="7" s="1"/>
  <c r="D53" i="7"/>
  <c r="M54" i="7"/>
  <c r="T54" i="7" s="1"/>
  <c r="C51" i="7"/>
  <c r="P13" i="7"/>
  <c r="S16" i="7"/>
  <c r="P20" i="7"/>
  <c r="S23" i="7"/>
  <c r="O27" i="7"/>
  <c r="E12" i="7"/>
  <c r="F14" i="7"/>
  <c r="E16" i="7"/>
  <c r="H18" i="7"/>
  <c r="J20" i="7"/>
  <c r="H22" i="7"/>
  <c r="K24" i="7"/>
  <c r="L26" i="7"/>
  <c r="K28" i="7"/>
  <c r="Q184" i="7"/>
  <c r="E174" i="7"/>
  <c r="E178" i="7"/>
  <c r="I182" i="7"/>
  <c r="J186" i="7"/>
  <c r="L190" i="7"/>
  <c r="Q148" i="7"/>
  <c r="P155" i="7"/>
  <c r="R161" i="7"/>
  <c r="M148" i="7"/>
  <c r="D153" i="7"/>
  <c r="K156" i="7"/>
  <c r="M160" i="7"/>
  <c r="C155" i="7"/>
  <c r="E119" i="7"/>
  <c r="D123" i="7"/>
  <c r="G127" i="7"/>
  <c r="F131" i="7"/>
  <c r="D135" i="7"/>
  <c r="C135" i="7"/>
  <c r="J95" i="7"/>
  <c r="J99" i="7"/>
  <c r="I102" i="7"/>
  <c r="F106" i="7"/>
  <c r="I109" i="7"/>
  <c r="S66" i="7"/>
  <c r="P72" i="7"/>
  <c r="G65" i="7"/>
  <c r="G68" i="7"/>
  <c r="J71" i="7"/>
  <c r="L74" i="7"/>
  <c r="C66" i="7"/>
  <c r="N41" i="7"/>
  <c r="P45" i="7"/>
  <c r="Q48" i="7"/>
  <c r="S52" i="7"/>
  <c r="G38" i="7"/>
  <c r="I40" i="7"/>
  <c r="L42" i="7"/>
  <c r="L44" i="7"/>
  <c r="M46" i="7"/>
  <c r="T46" i="7" s="1"/>
  <c r="D49" i="7"/>
  <c r="E51" i="7"/>
  <c r="E53" i="7"/>
  <c r="G55" i="7"/>
  <c r="C53" i="7"/>
  <c r="Q13" i="7"/>
  <c r="P17" i="7"/>
  <c r="N21" i="7"/>
  <c r="N24" i="7"/>
  <c r="S27" i="7"/>
  <c r="H12" i="7"/>
  <c r="G14" i="7"/>
  <c r="J16" i="7"/>
  <c r="J18" i="7"/>
  <c r="K20" i="7"/>
  <c r="M22" i="7"/>
  <c r="M24" i="7"/>
  <c r="M26" i="7"/>
  <c r="C13" i="7"/>
  <c r="S176" i="7"/>
  <c r="N185" i="7"/>
  <c r="I174" i="7"/>
  <c r="F178" i="7"/>
  <c r="K182" i="7"/>
  <c r="K186" i="7"/>
  <c r="C174" i="7"/>
  <c r="R148" i="7"/>
  <c r="Q155" i="7"/>
  <c r="S162" i="7"/>
  <c r="D149" i="7"/>
  <c r="H153" i="7"/>
  <c r="E157" i="7"/>
  <c r="D161" i="7"/>
  <c r="C157" i="7"/>
  <c r="G119" i="7"/>
  <c r="K123" i="7"/>
  <c r="H127" i="7"/>
  <c r="I131" i="7"/>
  <c r="E135" i="7"/>
  <c r="D92" i="7"/>
  <c r="L95" i="7"/>
  <c r="K99" i="7"/>
  <c r="K102" i="7"/>
  <c r="L109" i="7"/>
  <c r="N67" i="7"/>
  <c r="R72" i="7"/>
  <c r="H65" i="7"/>
  <c r="H68" i="7"/>
  <c r="K71" i="7"/>
  <c r="M74" i="7"/>
  <c r="C68" i="7"/>
  <c r="O41" i="7"/>
  <c r="Q45" i="7"/>
  <c r="S48" i="7"/>
  <c r="N53" i="7"/>
  <c r="I38" i="7"/>
  <c r="J40" i="7"/>
  <c r="M42" i="7"/>
  <c r="T42" i="7" s="1"/>
  <c r="M44" i="7"/>
  <c r="T44" i="7" s="1"/>
  <c r="D47" i="7"/>
  <c r="E49" i="7"/>
  <c r="F51" i="7"/>
  <c r="G53" i="7"/>
  <c r="N177" i="7"/>
  <c r="R189" i="7"/>
  <c r="E179" i="7"/>
  <c r="L184" i="7"/>
  <c r="C175" i="7"/>
  <c r="P152" i="7"/>
  <c r="N163" i="7"/>
  <c r="H151" i="7"/>
  <c r="H157" i="7"/>
  <c r="E163" i="7"/>
  <c r="L123" i="7"/>
  <c r="J129" i="7"/>
  <c r="K135" i="7"/>
  <c r="D94" i="7"/>
  <c r="D100" i="7"/>
  <c r="I104" i="7"/>
  <c r="M109" i="7"/>
  <c r="N70" i="7"/>
  <c r="M65" i="7"/>
  <c r="F70" i="7"/>
  <c r="D75" i="7"/>
  <c r="N39" i="7"/>
  <c r="R45" i="7"/>
  <c r="N51" i="7"/>
  <c r="L38" i="7"/>
  <c r="L41" i="7"/>
  <c r="E45" i="7"/>
  <c r="F48" i="7"/>
  <c r="G51" i="7"/>
  <c r="H54" i="7"/>
  <c r="C49" i="7"/>
  <c r="S14" i="7"/>
  <c r="O19" i="7"/>
  <c r="R23" i="7"/>
  <c r="Q28" i="7"/>
  <c r="I13" i="7"/>
  <c r="D16" i="7"/>
  <c r="D19" i="7"/>
  <c r="D22" i="7"/>
  <c r="J24" i="7"/>
  <c r="I27" i="7"/>
  <c r="C24" i="7"/>
  <c r="H45" i="7"/>
  <c r="Q15" i="7"/>
  <c r="F11" i="7"/>
  <c r="K19" i="7"/>
  <c r="E25" i="7"/>
  <c r="G180" i="7"/>
  <c r="S70" i="7"/>
  <c r="S39" i="7"/>
  <c r="H39" i="7"/>
  <c r="I48" i="7"/>
  <c r="R15" i="7"/>
  <c r="H11" i="7"/>
  <c r="L19" i="7"/>
  <c r="G25" i="7"/>
  <c r="G175" i="7"/>
  <c r="C131" i="7"/>
  <c r="N65" i="7"/>
  <c r="J76" i="7"/>
  <c r="F40" i="7"/>
  <c r="J52" i="7"/>
  <c r="O26" i="7"/>
  <c r="G20" i="7"/>
  <c r="J175" i="7"/>
  <c r="K132" i="7"/>
  <c r="K107" i="7"/>
  <c r="D73" i="7"/>
  <c r="P54" i="7"/>
  <c r="M49" i="7"/>
  <c r="T49" i="7" s="1"/>
  <c r="R21" i="7"/>
  <c r="K17" i="7"/>
  <c r="C14" i="7"/>
  <c r="L182" i="7"/>
  <c r="K154" i="7"/>
  <c r="E133" i="7"/>
  <c r="M107" i="7"/>
  <c r="E73" i="7"/>
  <c r="S54" i="7"/>
  <c r="H53" i="7"/>
  <c r="Q22" i="7"/>
  <c r="Q178" i="7"/>
  <c r="P190" i="7"/>
  <c r="H179" i="7"/>
  <c r="M184" i="7"/>
  <c r="C176" i="7"/>
  <c r="O153" i="7"/>
  <c r="P163" i="7"/>
  <c r="I151" i="7"/>
  <c r="L157" i="7"/>
  <c r="F163" i="7"/>
  <c r="M123" i="7"/>
  <c r="K129" i="7"/>
  <c r="F136" i="7"/>
  <c r="E94" i="7"/>
  <c r="E100" i="7"/>
  <c r="E105" i="7"/>
  <c r="C94" i="7"/>
  <c r="O70" i="7"/>
  <c r="F66" i="7"/>
  <c r="G70" i="7"/>
  <c r="E75" i="7"/>
  <c r="P39" i="7"/>
  <c r="S45" i="7"/>
  <c r="P51" i="7"/>
  <c r="M38" i="7"/>
  <c r="T38" i="7" s="1"/>
  <c r="U38" i="7" s="1"/>
  <c r="M41" i="7"/>
  <c r="T41" i="7" s="1"/>
  <c r="F45" i="7"/>
  <c r="G48" i="7"/>
  <c r="H51" i="7"/>
  <c r="J54" i="7"/>
  <c r="C54" i="7"/>
  <c r="N15" i="7"/>
  <c r="P19" i="7"/>
  <c r="O24" i="7"/>
  <c r="S28" i="7"/>
  <c r="K13" i="7"/>
  <c r="K16" i="7"/>
  <c r="G19" i="7"/>
  <c r="E22" i="7"/>
  <c r="D25" i="7"/>
  <c r="K27" i="7"/>
  <c r="C25" i="7"/>
  <c r="R178" i="7"/>
  <c r="Q190" i="7"/>
  <c r="I179" i="7"/>
  <c r="D185" i="7"/>
  <c r="C178" i="7"/>
  <c r="S153" i="7"/>
  <c r="Q163" i="7"/>
  <c r="J151" i="7"/>
  <c r="M157" i="7"/>
  <c r="G163" i="7"/>
  <c r="D124" i="7"/>
  <c r="M129" i="7"/>
  <c r="G136" i="7"/>
  <c r="G94" i="7"/>
  <c r="F100" i="7"/>
  <c r="G105" i="7"/>
  <c r="C95" i="7"/>
  <c r="P70" i="7"/>
  <c r="H66" i="7"/>
  <c r="I70" i="7"/>
  <c r="F75" i="7"/>
  <c r="Q39" i="7"/>
  <c r="N46" i="7"/>
  <c r="Q51" i="7"/>
  <c r="D39" i="7"/>
  <c r="E42" i="7"/>
  <c r="H48" i="7"/>
  <c r="K51" i="7"/>
  <c r="K54" i="7"/>
  <c r="C38" i="7"/>
  <c r="S19" i="7"/>
  <c r="P24" i="7"/>
  <c r="D14" i="7"/>
  <c r="M16" i="7"/>
  <c r="F22" i="7"/>
  <c r="E28" i="7"/>
  <c r="C11" i="7"/>
  <c r="O179" i="7"/>
  <c r="S190" i="7"/>
  <c r="F185" i="7"/>
  <c r="C190" i="7"/>
  <c r="P154" i="7"/>
  <c r="D147" i="7"/>
  <c r="L151" i="7"/>
  <c r="L158" i="7"/>
  <c r="H163" i="7"/>
  <c r="H125" i="7"/>
  <c r="D130" i="7"/>
  <c r="C136" i="7"/>
  <c r="H94" i="7"/>
  <c r="G101" i="7"/>
  <c r="I105" i="7"/>
  <c r="C107" i="7"/>
  <c r="L66" i="7"/>
  <c r="J70" i="7"/>
  <c r="E76" i="7"/>
  <c r="N47" i="7"/>
  <c r="S51" i="7"/>
  <c r="F42" i="7"/>
  <c r="M45" i="7"/>
  <c r="T45" i="7" s="1"/>
  <c r="F52" i="7"/>
  <c r="L54" i="7"/>
  <c r="N11" i="7"/>
  <c r="N20" i="7"/>
  <c r="P25" i="7"/>
  <c r="E14" i="7"/>
  <c r="E17" i="7"/>
  <c r="G22" i="7"/>
  <c r="F28" i="7"/>
  <c r="J181" i="7"/>
  <c r="L147" i="7"/>
  <c r="D154" i="7"/>
  <c r="J120" i="7"/>
  <c r="H132" i="7"/>
  <c r="K96" i="7"/>
  <c r="G107" i="7"/>
  <c r="O74" i="7"/>
  <c r="H72" i="7"/>
  <c r="N42" i="7"/>
  <c r="N48" i="7"/>
  <c r="H43" i="7"/>
  <c r="H46" i="7"/>
  <c r="M55" i="7"/>
  <c r="T55" i="7" s="1"/>
  <c r="P12" i="7"/>
  <c r="Q16" i="7"/>
  <c r="M11" i="7"/>
  <c r="D15" i="7"/>
  <c r="H23" i="7"/>
  <c r="E26" i="7"/>
  <c r="J28" i="7"/>
  <c r="P182" i="7"/>
  <c r="J188" i="7"/>
  <c r="R147" i="7"/>
  <c r="Q158" i="7"/>
  <c r="M147" i="7"/>
  <c r="J154" i="7"/>
  <c r="E160" i="7"/>
  <c r="D121" i="7"/>
  <c r="F126" i="7"/>
  <c r="H97" i="7"/>
  <c r="F102" i="7"/>
  <c r="Q74" i="7"/>
  <c r="D68" i="7"/>
  <c r="S42" i="7"/>
  <c r="O48" i="7"/>
  <c r="J43" i="7"/>
  <c r="I46" i="7"/>
  <c r="K52" i="7"/>
  <c r="Q12" i="7"/>
  <c r="Q17" i="7"/>
  <c r="P26" i="7"/>
  <c r="E15" i="7"/>
  <c r="L20" i="7"/>
  <c r="F26" i="7"/>
  <c r="O185" i="7"/>
  <c r="K188" i="7"/>
  <c r="P149" i="7"/>
  <c r="R158" i="7"/>
  <c r="G149" i="7"/>
  <c r="F121" i="7"/>
  <c r="J127" i="7"/>
  <c r="G92" i="7"/>
  <c r="F103" i="7"/>
  <c r="O67" i="7"/>
  <c r="I68" i="7"/>
  <c r="C72" i="7"/>
  <c r="N49" i="7"/>
  <c r="K40" i="7"/>
  <c r="L43" i="7"/>
  <c r="D50" i="7"/>
  <c r="C41" i="7"/>
  <c r="R17" i="7"/>
  <c r="Q26" i="7"/>
  <c r="I15" i="7"/>
  <c r="M20" i="7"/>
  <c r="R180" i="7"/>
  <c r="J174" i="7"/>
  <c r="D181" i="7"/>
  <c r="E187" i="7"/>
  <c r="P146" i="7"/>
  <c r="R155" i="7"/>
  <c r="E147" i="7"/>
  <c r="K153" i="7"/>
  <c r="M158" i="7"/>
  <c r="C158" i="7"/>
  <c r="H119" i="7"/>
  <c r="I125" i="7"/>
  <c r="L131" i="7"/>
  <c r="C120" i="7"/>
  <c r="E96" i="7"/>
  <c r="J101" i="7"/>
  <c r="I106" i="7"/>
  <c r="C108" i="7"/>
  <c r="N73" i="7"/>
  <c r="D67" i="7"/>
  <c r="M71" i="7"/>
  <c r="G76" i="7"/>
  <c r="P41" i="7"/>
  <c r="P47" i="7"/>
  <c r="P53" i="7"/>
  <c r="I39" i="7"/>
  <c r="D43" i="7"/>
  <c r="D46" i="7"/>
  <c r="H49" i="7"/>
  <c r="G52" i="7"/>
  <c r="H55" i="7"/>
  <c r="O11" i="7"/>
  <c r="N16" i="7"/>
  <c r="O21" i="7"/>
  <c r="Q25" i="7"/>
  <c r="I11" i="7"/>
  <c r="I14" i="7"/>
  <c r="F17" i="7"/>
  <c r="M19" i="7"/>
  <c r="D23" i="7"/>
  <c r="I25" i="7"/>
  <c r="H28" i="7"/>
  <c r="Q181" i="7"/>
  <c r="D175" i="7"/>
  <c r="E181" i="7"/>
  <c r="H187" i="7"/>
  <c r="Q146" i="7"/>
  <c r="R157" i="7"/>
  <c r="I147" i="7"/>
  <c r="M153" i="7"/>
  <c r="H159" i="7"/>
  <c r="I120" i="7"/>
  <c r="L125" i="7"/>
  <c r="F132" i="7"/>
  <c r="C121" i="7"/>
  <c r="J96" i="7"/>
  <c r="L101" i="7"/>
  <c r="E107" i="7"/>
  <c r="C109" i="7"/>
  <c r="S73" i="7"/>
  <c r="E67" i="7"/>
  <c r="F72" i="7"/>
  <c r="H76" i="7"/>
  <c r="S41" i="7"/>
  <c r="R47" i="7"/>
  <c r="R53" i="7"/>
  <c r="L39" i="7"/>
  <c r="G43" i="7"/>
  <c r="E46" i="7"/>
  <c r="J49" i="7"/>
  <c r="H52" i="7"/>
  <c r="J55" i="7"/>
  <c r="O12" i="7"/>
  <c r="O16" i="7"/>
  <c r="P21" i="7"/>
  <c r="N26" i="7"/>
  <c r="L11" i="7"/>
  <c r="J14" i="7"/>
  <c r="H17" i="7"/>
  <c r="F20" i="7"/>
  <c r="F23" i="7"/>
  <c r="D26" i="7"/>
  <c r="I28" i="7"/>
  <c r="R181" i="7"/>
  <c r="I187" i="7"/>
  <c r="O147" i="7"/>
  <c r="S157" i="7"/>
  <c r="D160" i="7"/>
  <c r="D126" i="7"/>
  <c r="D102" i="7"/>
  <c r="M67" i="7"/>
  <c r="S53" i="7"/>
  <c r="K49" i="7"/>
  <c r="Q21" i="7"/>
  <c r="J17" i="7"/>
  <c r="K181" i="7"/>
  <c r="C132" i="7"/>
  <c r="O65" i="7"/>
  <c r="K76" i="7"/>
  <c r="G40" i="7"/>
  <c r="C39" i="7"/>
  <c r="I12" i="7"/>
  <c r="I23" i="7"/>
  <c r="K175" i="7"/>
  <c r="E161" i="7"/>
  <c r="I97" i="7"/>
  <c r="R74" i="7"/>
  <c r="O43" i="7"/>
  <c r="E47" i="7"/>
  <c r="N13" i="7"/>
  <c r="K12" i="7"/>
  <c r="R185" i="7"/>
  <c r="N151" i="7"/>
  <c r="M161" i="7"/>
  <c r="M127" i="7"/>
  <c r="L103" i="7"/>
  <c r="G69" i="7"/>
  <c r="N50" i="7"/>
  <c r="H47" i="7"/>
  <c r="O13" i="7"/>
  <c r="L12" i="7"/>
  <c r="M21" i="7"/>
  <c r="C23" i="7"/>
  <c r="S158" i="7"/>
  <c r="N55" i="7"/>
  <c r="K15" i="7"/>
  <c r="N19" i="7"/>
  <c r="I183" i="7"/>
  <c r="C76" i="7"/>
  <c r="F18" i="7"/>
  <c r="L53" i="7"/>
  <c r="M93" i="7"/>
  <c r="F27" i="7"/>
  <c r="G121" i="7"/>
  <c r="M43" i="7"/>
  <c r="M155" i="7"/>
  <c r="N28" i="7"/>
  <c r="E156" i="7"/>
  <c r="S76" i="7"/>
  <c r="O28" i="7"/>
  <c r="N187" i="7"/>
  <c r="O151" i="7"/>
  <c r="I162" i="7"/>
  <c r="F128" i="7"/>
  <c r="M103" i="7"/>
  <c r="J69" i="7"/>
  <c r="O50" i="7"/>
  <c r="I47" i="7"/>
  <c r="S13" i="7"/>
  <c r="M12" i="7"/>
  <c r="K23" i="7"/>
  <c r="Q187" i="7"/>
  <c r="S151" i="7"/>
  <c r="D163" i="7"/>
  <c r="I129" i="7"/>
  <c r="H104" i="7"/>
  <c r="D70" i="7"/>
  <c r="S50" i="7"/>
  <c r="E48" i="7"/>
  <c r="N14" i="7"/>
  <c r="H13" i="7"/>
  <c r="L23" i="7"/>
  <c r="J176" i="7"/>
  <c r="I133" i="7"/>
  <c r="D108" i="7"/>
  <c r="G73" i="7"/>
  <c r="E50" i="7"/>
  <c r="O18" i="7"/>
  <c r="M23" i="7"/>
  <c r="L50" i="7"/>
  <c r="I26" i="7"/>
  <c r="M149" i="7"/>
  <c r="D93" i="7"/>
  <c r="F41" i="7"/>
  <c r="S22" i="7"/>
  <c r="J26" i="7"/>
  <c r="E184" i="7"/>
  <c r="D150" i="7"/>
  <c r="I93" i="7"/>
  <c r="O68" i="7"/>
  <c r="G41" i="7"/>
  <c r="O23" i="7"/>
  <c r="G18" i="7"/>
  <c r="E27" i="7"/>
  <c r="K184" i="7"/>
  <c r="F151" i="7"/>
  <c r="S69" i="7"/>
  <c r="S38" i="7"/>
  <c r="G54" i="7"/>
  <c r="Q23" i="7"/>
  <c r="K18" i="7"/>
  <c r="M188" i="7"/>
  <c r="K97" i="7"/>
  <c r="Q75" i="7"/>
  <c r="C42" i="7"/>
  <c r="N27" i="7"/>
  <c r="C16" i="7"/>
  <c r="H189" i="7"/>
  <c r="H122" i="7"/>
  <c r="R76" i="7"/>
  <c r="S43" i="7"/>
  <c r="G44" i="7"/>
  <c r="C44" i="7"/>
  <c r="C19" i="7"/>
  <c r="K189" i="7"/>
  <c r="J98" i="7"/>
  <c r="I44" i="7"/>
  <c r="C48" i="7"/>
  <c r="G21" i="7"/>
  <c r="H177" i="7"/>
  <c r="S160" i="7"/>
  <c r="G134" i="7"/>
  <c r="L108" i="7"/>
  <c r="L73" i="7"/>
  <c r="R55" i="7"/>
  <c r="K50" i="7"/>
  <c r="P18" i="7"/>
  <c r="L15" i="7"/>
  <c r="I24" i="7"/>
  <c r="J177" i="7"/>
  <c r="O161" i="7"/>
  <c r="H134" i="7"/>
  <c r="E109" i="7"/>
  <c r="M73" i="7"/>
  <c r="S55" i="7"/>
  <c r="M15" i="7"/>
  <c r="S67" i="7"/>
  <c r="K53" i="7"/>
  <c r="C65" i="7"/>
  <c r="K41" i="7"/>
  <c r="G155" i="7"/>
  <c r="P43" i="7"/>
  <c r="M18" i="7"/>
  <c r="H98" i="7"/>
  <c r="F21" i="7"/>
  <c r="J122" i="7"/>
  <c r="N44" i="7"/>
  <c r="C20" i="7"/>
  <c r="Z15" i="7"/>
  <c r="T51" i="7"/>
  <c r="T43" i="7"/>
  <c r="G137" i="7" l="1"/>
  <c r="R131" i="7"/>
  <c r="O131" i="7"/>
  <c r="S131" i="7"/>
  <c r="P131" i="7"/>
  <c r="Q131" i="7"/>
  <c r="N131" i="7"/>
  <c r="Q127" i="7"/>
  <c r="R127" i="7"/>
  <c r="S127" i="7"/>
  <c r="P127" i="7"/>
  <c r="N127" i="7"/>
  <c r="O127" i="7"/>
  <c r="N119" i="7"/>
  <c r="Q119" i="7"/>
  <c r="R119" i="7"/>
  <c r="S119" i="7"/>
  <c r="P119" i="7"/>
  <c r="O119" i="7"/>
  <c r="S129" i="7"/>
  <c r="N129" i="7"/>
  <c r="R129" i="7"/>
  <c r="O129" i="7"/>
  <c r="Q129" i="7"/>
  <c r="P129" i="7"/>
  <c r="O126" i="7"/>
  <c r="P126" i="7"/>
  <c r="S126" i="7"/>
  <c r="N126" i="7"/>
  <c r="Q126" i="7"/>
  <c r="R126" i="7"/>
  <c r="S128" i="7"/>
  <c r="R128" i="7"/>
  <c r="Q128" i="7"/>
  <c r="N128" i="7"/>
  <c r="O128" i="7"/>
  <c r="P128" i="7"/>
  <c r="R134" i="7"/>
  <c r="S134" i="7"/>
  <c r="Q134" i="7"/>
  <c r="P134" i="7"/>
  <c r="O134" i="7"/>
  <c r="N134" i="7"/>
  <c r="R135" i="7"/>
  <c r="O135" i="7"/>
  <c r="N135" i="7"/>
  <c r="P135" i="7"/>
  <c r="S135" i="7"/>
  <c r="Q135" i="7"/>
  <c r="P123" i="7"/>
  <c r="N123" i="7"/>
  <c r="Q123" i="7"/>
  <c r="S123" i="7"/>
  <c r="O123" i="7"/>
  <c r="R123" i="7"/>
  <c r="O125" i="7"/>
  <c r="P125" i="7"/>
  <c r="Q125" i="7"/>
  <c r="N125" i="7"/>
  <c r="R125" i="7"/>
  <c r="S125" i="7"/>
  <c r="N121" i="7"/>
  <c r="Q121" i="7"/>
  <c r="S121" i="7"/>
  <c r="O121" i="7"/>
  <c r="P121" i="7"/>
  <c r="R121" i="7"/>
  <c r="P120" i="7"/>
  <c r="N120" i="7"/>
  <c r="Q120" i="7"/>
  <c r="O120" i="7"/>
  <c r="S120" i="7"/>
  <c r="R120" i="7"/>
  <c r="N133" i="7"/>
  <c r="S133" i="7"/>
  <c r="Q133" i="7"/>
  <c r="O133" i="7"/>
  <c r="P133" i="7"/>
  <c r="R133" i="7"/>
  <c r="R122" i="7"/>
  <c r="S122" i="7"/>
  <c r="P122" i="7"/>
  <c r="N122" i="7"/>
  <c r="O122" i="7"/>
  <c r="Q122" i="7"/>
  <c r="S136" i="7"/>
  <c r="N136" i="7"/>
  <c r="P136" i="7"/>
  <c r="O136" i="7"/>
  <c r="R136" i="7"/>
  <c r="Q136" i="7"/>
  <c r="Q124" i="7"/>
  <c r="O124" i="7"/>
  <c r="N124" i="7"/>
  <c r="P124" i="7"/>
  <c r="S124" i="7"/>
  <c r="R124" i="7"/>
  <c r="O130" i="7"/>
  <c r="S130" i="7"/>
  <c r="R130" i="7"/>
  <c r="N130" i="7"/>
  <c r="P130" i="7"/>
  <c r="Q130" i="7"/>
  <c r="P132" i="7"/>
  <c r="N132" i="7"/>
  <c r="Q132" i="7"/>
  <c r="O132" i="7"/>
  <c r="R132" i="7"/>
  <c r="S132" i="7"/>
  <c r="E110" i="7"/>
  <c r="F164" i="7"/>
  <c r="W16" i="7"/>
  <c r="U16" i="7"/>
  <c r="V16" i="7"/>
  <c r="Y16" i="7"/>
  <c r="X16" i="7"/>
  <c r="T16" i="7"/>
  <c r="G29" i="7"/>
  <c r="F83" i="7"/>
  <c r="D83" i="7"/>
  <c r="D29" i="7"/>
  <c r="F29" i="7"/>
  <c r="F137" i="7"/>
  <c r="D110" i="7"/>
  <c r="C56" i="7"/>
  <c r="E83" i="7"/>
  <c r="F110" i="7"/>
  <c r="H110" i="7"/>
  <c r="C110" i="7"/>
  <c r="Y15" i="7"/>
  <c r="T15" i="7"/>
  <c r="U15" i="7"/>
  <c r="V15" i="7"/>
  <c r="W15" i="7"/>
  <c r="X15" i="7"/>
  <c r="D164" i="7"/>
  <c r="E164" i="7"/>
  <c r="G56" i="7"/>
  <c r="G164" i="7"/>
  <c r="H164" i="7"/>
  <c r="F56" i="7"/>
  <c r="D137" i="7"/>
  <c r="C164" i="7"/>
  <c r="G110" i="7"/>
  <c r="H56" i="7"/>
  <c r="H29" i="7"/>
  <c r="E29" i="7"/>
  <c r="E137" i="7"/>
  <c r="G83" i="7"/>
  <c r="H83" i="7"/>
  <c r="H137" i="7"/>
  <c r="D56" i="7"/>
  <c r="C29" i="7"/>
  <c r="C137" i="7"/>
  <c r="E56" i="7"/>
  <c r="C83" i="7"/>
  <c r="Y103" i="7"/>
  <c r="O103" i="7"/>
  <c r="P103" i="7"/>
  <c r="Q103" i="7"/>
  <c r="R103" i="7"/>
  <c r="U103" i="7"/>
  <c r="V103" i="7"/>
  <c r="W103" i="7"/>
  <c r="X103" i="7"/>
  <c r="N103" i="7"/>
  <c r="S103" i="7"/>
  <c r="T103" i="7"/>
  <c r="Y107" i="7"/>
  <c r="Q107" i="7"/>
  <c r="R107" i="7"/>
  <c r="S107" i="7"/>
  <c r="N107" i="7"/>
  <c r="T107" i="7"/>
  <c r="U107" i="7"/>
  <c r="V107" i="7"/>
  <c r="W107" i="7"/>
  <c r="O107" i="7"/>
  <c r="X107" i="7"/>
  <c r="P107" i="7"/>
  <c r="T98" i="7"/>
  <c r="O98" i="7"/>
  <c r="U98" i="7"/>
  <c r="P98" i="7"/>
  <c r="V98" i="7"/>
  <c r="Q98" i="7"/>
  <c r="W98" i="7"/>
  <c r="R98" i="7"/>
  <c r="X98" i="7"/>
  <c r="S98" i="7"/>
  <c r="Y98" i="7"/>
  <c r="N98" i="7"/>
  <c r="T94" i="7"/>
  <c r="U94" i="7"/>
  <c r="N94" i="7"/>
  <c r="V94" i="7"/>
  <c r="W94" i="7"/>
  <c r="X94" i="7"/>
  <c r="O94" i="7"/>
  <c r="Y94" i="7"/>
  <c r="P94" i="7"/>
  <c r="R94" i="7"/>
  <c r="S94" i="7"/>
  <c r="Q94" i="7"/>
  <c r="P100" i="7"/>
  <c r="T100" i="7"/>
  <c r="Q100" i="7"/>
  <c r="U100" i="7"/>
  <c r="R100" i="7"/>
  <c r="V100" i="7"/>
  <c r="S100" i="7"/>
  <c r="W100" i="7"/>
  <c r="X100" i="7"/>
  <c r="Y100" i="7"/>
  <c r="N100" i="7"/>
  <c r="O100" i="7"/>
  <c r="Y99" i="7"/>
  <c r="O99" i="7"/>
  <c r="U99" i="7"/>
  <c r="Q99" i="7"/>
  <c r="V99" i="7"/>
  <c r="R99" i="7"/>
  <c r="W99" i="7"/>
  <c r="S99" i="7"/>
  <c r="X99" i="7"/>
  <c r="T99" i="7"/>
  <c r="P99" i="7"/>
  <c r="N99" i="7"/>
  <c r="T106" i="7"/>
  <c r="U106" i="7"/>
  <c r="N106" i="7"/>
  <c r="V106" i="7"/>
  <c r="W106" i="7"/>
  <c r="X106" i="7"/>
  <c r="O106" i="7"/>
  <c r="Y106" i="7"/>
  <c r="P106" i="7"/>
  <c r="R106" i="7"/>
  <c r="S106" i="7"/>
  <c r="Q106" i="7"/>
  <c r="Y97" i="7"/>
  <c r="S97" i="7"/>
  <c r="N97" i="7"/>
  <c r="U97" i="7"/>
  <c r="O97" i="7"/>
  <c r="V97" i="7"/>
  <c r="P97" i="7"/>
  <c r="W97" i="7"/>
  <c r="Q97" i="7"/>
  <c r="X97" i="7"/>
  <c r="R97" i="7"/>
  <c r="T97" i="7"/>
  <c r="T108" i="7"/>
  <c r="U108" i="7"/>
  <c r="V108" i="7"/>
  <c r="O108" i="7"/>
  <c r="W108" i="7"/>
  <c r="P108" i="7"/>
  <c r="N108" i="7"/>
  <c r="X108" i="7"/>
  <c r="Q108" i="7"/>
  <c r="Y108" i="7"/>
  <c r="R108" i="7"/>
  <c r="S108" i="7"/>
  <c r="Y93" i="7"/>
  <c r="O93" i="7"/>
  <c r="P93" i="7"/>
  <c r="N93" i="7"/>
  <c r="Q93" i="7"/>
  <c r="R93" i="7"/>
  <c r="S93" i="7"/>
  <c r="U93" i="7"/>
  <c r="V93" i="7"/>
  <c r="W93" i="7"/>
  <c r="X93" i="7"/>
  <c r="T93" i="7"/>
  <c r="Y109" i="7"/>
  <c r="S109" i="7"/>
  <c r="N109" i="7"/>
  <c r="U109" i="7"/>
  <c r="O109" i="7"/>
  <c r="V109" i="7"/>
  <c r="P109" i="7"/>
  <c r="W109" i="7"/>
  <c r="Q109" i="7"/>
  <c r="X109" i="7"/>
  <c r="R109" i="7"/>
  <c r="T109" i="7"/>
  <c r="N104" i="7"/>
  <c r="T104" i="7"/>
  <c r="U104" i="7"/>
  <c r="V104" i="7"/>
  <c r="W104" i="7"/>
  <c r="X104" i="7"/>
  <c r="O104" i="7"/>
  <c r="P104" i="7"/>
  <c r="Q104" i="7"/>
  <c r="R104" i="7"/>
  <c r="S104" i="7"/>
  <c r="Y104" i="7"/>
  <c r="Y95" i="7"/>
  <c r="Q95" i="7"/>
  <c r="R95" i="7"/>
  <c r="S95" i="7"/>
  <c r="N95" i="7"/>
  <c r="T95" i="7"/>
  <c r="U95" i="7"/>
  <c r="V95" i="7"/>
  <c r="W95" i="7"/>
  <c r="O95" i="7"/>
  <c r="X95" i="7"/>
  <c r="P95" i="7"/>
  <c r="Y105" i="7"/>
  <c r="O105" i="7"/>
  <c r="P105" i="7"/>
  <c r="N105" i="7"/>
  <c r="Q105" i="7"/>
  <c r="R105" i="7"/>
  <c r="S105" i="7"/>
  <c r="U105" i="7"/>
  <c r="V105" i="7"/>
  <c r="W105" i="7"/>
  <c r="X105" i="7"/>
  <c r="T105" i="7"/>
  <c r="T96" i="7"/>
  <c r="U96" i="7"/>
  <c r="V96" i="7"/>
  <c r="O96" i="7"/>
  <c r="W96" i="7"/>
  <c r="P96" i="7"/>
  <c r="N96" i="7"/>
  <c r="X96" i="7"/>
  <c r="Y96" i="7"/>
  <c r="Q96" i="7"/>
  <c r="R96" i="7"/>
  <c r="S96" i="7"/>
  <c r="L83" i="7"/>
  <c r="R102" i="7"/>
  <c r="T102" i="7"/>
  <c r="S102" i="7"/>
  <c r="U102" i="7"/>
  <c r="V102" i="7"/>
  <c r="W102" i="7"/>
  <c r="X102" i="7"/>
  <c r="Y102" i="7"/>
  <c r="O102" i="7"/>
  <c r="P102" i="7"/>
  <c r="N102" i="7"/>
  <c r="Q102" i="7"/>
  <c r="U92" i="7"/>
  <c r="V92" i="7"/>
  <c r="W92" i="7"/>
  <c r="X92" i="7"/>
  <c r="Y92" i="7"/>
  <c r="T92" i="7"/>
  <c r="P92" i="7"/>
  <c r="Q92" i="7"/>
  <c r="R92" i="7"/>
  <c r="S92" i="7"/>
  <c r="N92" i="7"/>
  <c r="O92" i="7"/>
  <c r="Y101" i="7"/>
  <c r="O101" i="7"/>
  <c r="P101" i="7"/>
  <c r="Q101" i="7"/>
  <c r="U101" i="7"/>
  <c r="S101" i="7"/>
  <c r="V101" i="7"/>
  <c r="N101" i="7"/>
  <c r="W101" i="7"/>
  <c r="X101" i="7"/>
  <c r="T101" i="7"/>
  <c r="R101" i="7"/>
  <c r="V72" i="7"/>
  <c r="Y72" i="7"/>
  <c r="T72" i="7"/>
  <c r="W72" i="7"/>
  <c r="U72" i="7"/>
  <c r="X72" i="7"/>
  <c r="V73" i="7"/>
  <c r="W73" i="7"/>
  <c r="T73" i="7"/>
  <c r="Y73" i="7"/>
  <c r="U73" i="7"/>
  <c r="X73" i="7"/>
  <c r="U75" i="7"/>
  <c r="V75" i="7"/>
  <c r="W75" i="7"/>
  <c r="X75" i="7"/>
  <c r="T75" i="7"/>
  <c r="Y75" i="7"/>
  <c r="V76" i="7"/>
  <c r="Y76" i="7"/>
  <c r="W76" i="7"/>
  <c r="U76" i="7"/>
  <c r="X76" i="7"/>
  <c r="T76" i="7"/>
  <c r="V66" i="7"/>
  <c r="W66" i="7"/>
  <c r="U66" i="7"/>
  <c r="X66" i="7"/>
  <c r="T66" i="7"/>
  <c r="Y66" i="7"/>
  <c r="V70" i="7"/>
  <c r="Y70" i="7"/>
  <c r="W70" i="7"/>
  <c r="X70" i="7"/>
  <c r="T70" i="7"/>
  <c r="U70" i="7"/>
  <c r="X69" i="7"/>
  <c r="W69" i="7"/>
  <c r="Y69" i="7"/>
  <c r="V69" i="7"/>
  <c r="U69" i="7"/>
  <c r="T69" i="7"/>
  <c r="V68" i="7"/>
  <c r="T68" i="7"/>
  <c r="W68" i="7"/>
  <c r="U68" i="7"/>
  <c r="X68" i="7"/>
  <c r="Y68" i="7"/>
  <c r="U67" i="7"/>
  <c r="V67" i="7"/>
  <c r="X67" i="7"/>
  <c r="Y67" i="7"/>
  <c r="T67" i="7"/>
  <c r="W67" i="7"/>
  <c r="V65" i="7"/>
  <c r="T65" i="7"/>
  <c r="X65" i="7"/>
  <c r="W65" i="7"/>
  <c r="Y65" i="7"/>
  <c r="U65" i="7"/>
  <c r="V74" i="7"/>
  <c r="Y74" i="7"/>
  <c r="W74" i="7"/>
  <c r="X74" i="7"/>
  <c r="T74" i="7"/>
  <c r="U74" i="7"/>
  <c r="T71" i="7"/>
  <c r="W71" i="7"/>
  <c r="Y71" i="7"/>
  <c r="U71" i="7"/>
  <c r="X71" i="7"/>
  <c r="V71" i="7"/>
  <c r="W136" i="7"/>
  <c r="X136" i="7"/>
  <c r="Y136" i="7"/>
  <c r="U136" i="7"/>
  <c r="T136" i="7"/>
  <c r="V136" i="7"/>
  <c r="W121" i="7"/>
  <c r="V121" i="7"/>
  <c r="T121" i="7"/>
  <c r="X121" i="7"/>
  <c r="Y121" i="7"/>
  <c r="U121" i="7"/>
  <c r="Y135" i="7"/>
  <c r="U135" i="7"/>
  <c r="V135" i="7"/>
  <c r="W135" i="7"/>
  <c r="X135" i="7"/>
  <c r="T135" i="7"/>
  <c r="V129" i="7"/>
  <c r="T129" i="7"/>
  <c r="W129" i="7"/>
  <c r="X129" i="7"/>
  <c r="Y129" i="7"/>
  <c r="U129" i="7"/>
  <c r="U125" i="7"/>
  <c r="X125" i="7"/>
  <c r="T125" i="7"/>
  <c r="V125" i="7"/>
  <c r="W125" i="7"/>
  <c r="Y125" i="7"/>
  <c r="U131" i="7"/>
  <c r="X131" i="7"/>
  <c r="Y131" i="7"/>
  <c r="T131" i="7"/>
  <c r="V131" i="7"/>
  <c r="W131" i="7"/>
  <c r="V126" i="7"/>
  <c r="T126" i="7"/>
  <c r="Y126" i="7"/>
  <c r="U126" i="7"/>
  <c r="X126" i="7"/>
  <c r="W126" i="7"/>
  <c r="U119" i="7"/>
  <c r="X119" i="7"/>
  <c r="Y119" i="7"/>
  <c r="V119" i="7"/>
  <c r="W119" i="7"/>
  <c r="T119" i="7"/>
  <c r="U120" i="7"/>
  <c r="V120" i="7"/>
  <c r="T120" i="7"/>
  <c r="X120" i="7"/>
  <c r="W120" i="7"/>
  <c r="Y120" i="7"/>
  <c r="U134" i="7"/>
  <c r="V134" i="7"/>
  <c r="W134" i="7"/>
  <c r="X134" i="7"/>
  <c r="Y134" i="7"/>
  <c r="T134" i="7"/>
  <c r="U122" i="7"/>
  <c r="V122" i="7"/>
  <c r="W122" i="7"/>
  <c r="X122" i="7"/>
  <c r="Y122" i="7"/>
  <c r="T122" i="7"/>
  <c r="Y123" i="7"/>
  <c r="X123" i="7"/>
  <c r="U123" i="7"/>
  <c r="V123" i="7"/>
  <c r="W123" i="7"/>
  <c r="T123" i="7"/>
  <c r="W124" i="7"/>
  <c r="X124" i="7"/>
  <c r="Y124" i="7"/>
  <c r="U124" i="7"/>
  <c r="V124" i="7"/>
  <c r="T124" i="7"/>
  <c r="X128" i="7"/>
  <c r="U128" i="7"/>
  <c r="V128" i="7"/>
  <c r="W128" i="7"/>
  <c r="T128" i="7"/>
  <c r="Y128" i="7"/>
  <c r="T130" i="7"/>
  <c r="V130" i="7"/>
  <c r="X130" i="7"/>
  <c r="U130" i="7"/>
  <c r="W130" i="7"/>
  <c r="Y130" i="7"/>
  <c r="U132" i="7"/>
  <c r="V132" i="7"/>
  <c r="T132" i="7"/>
  <c r="W132" i="7"/>
  <c r="X132" i="7"/>
  <c r="Y132" i="7"/>
  <c r="W133" i="7"/>
  <c r="X133" i="7"/>
  <c r="Y133" i="7"/>
  <c r="T133" i="7"/>
  <c r="U133" i="7"/>
  <c r="V133" i="7"/>
  <c r="U127" i="7"/>
  <c r="V127" i="7"/>
  <c r="W127" i="7"/>
  <c r="T127" i="7"/>
  <c r="X127" i="7"/>
  <c r="Y127" i="7"/>
  <c r="V26" i="7"/>
  <c r="W26" i="7"/>
  <c r="Y26" i="7"/>
  <c r="T26" i="7"/>
  <c r="U26" i="7"/>
  <c r="X26" i="7"/>
  <c r="X27" i="7"/>
  <c r="T27" i="7"/>
  <c r="W27" i="7"/>
  <c r="Y27" i="7"/>
  <c r="U27" i="7"/>
  <c r="V27" i="7"/>
  <c r="X23" i="7"/>
  <c r="T23" i="7"/>
  <c r="V23" i="7"/>
  <c r="W23" i="7"/>
  <c r="Y23" i="7"/>
  <c r="U23" i="7"/>
  <c r="V22" i="7"/>
  <c r="W22" i="7"/>
  <c r="X22" i="7"/>
  <c r="Y22" i="7"/>
  <c r="T22" i="7"/>
  <c r="U22" i="7"/>
  <c r="Y17" i="7"/>
  <c r="W17" i="7"/>
  <c r="U17" i="7"/>
  <c r="X17" i="7"/>
  <c r="V17" i="7"/>
  <c r="T17" i="7"/>
  <c r="T24" i="7"/>
  <c r="U24" i="7"/>
  <c r="V24" i="7"/>
  <c r="W24" i="7"/>
  <c r="X24" i="7"/>
  <c r="Y24" i="7"/>
  <c r="X12" i="7"/>
  <c r="U12" i="7"/>
  <c r="V12" i="7"/>
  <c r="Y12" i="7"/>
  <c r="T12" i="7"/>
  <c r="W12" i="7"/>
  <c r="X25" i="7"/>
  <c r="U25" i="7"/>
  <c r="V25" i="7"/>
  <c r="Y25" i="7"/>
  <c r="T25" i="7"/>
  <c r="W25" i="7"/>
  <c r="X28" i="7"/>
  <c r="T28" i="7"/>
  <c r="U28" i="7"/>
  <c r="V28" i="7"/>
  <c r="W28" i="7"/>
  <c r="Y28" i="7"/>
  <c r="U20" i="7"/>
  <c r="X20" i="7"/>
  <c r="W20" i="7"/>
  <c r="T20" i="7"/>
  <c r="Y20" i="7"/>
  <c r="V20" i="7"/>
  <c r="Y19" i="7"/>
  <c r="X19" i="7"/>
  <c r="V19" i="7"/>
  <c r="T19" i="7"/>
  <c r="W19" i="7"/>
  <c r="U19" i="7"/>
  <c r="U13" i="7"/>
  <c r="W13" i="7"/>
  <c r="Y13" i="7"/>
  <c r="T13" i="7"/>
  <c r="V13" i="7"/>
  <c r="X13" i="7"/>
  <c r="T21" i="7"/>
  <c r="X21" i="7"/>
  <c r="U21" i="7"/>
  <c r="Y21" i="7"/>
  <c r="V21" i="7"/>
  <c r="W21" i="7"/>
  <c r="U11" i="7"/>
  <c r="W11" i="7"/>
  <c r="Y11" i="7"/>
  <c r="V11" i="7"/>
  <c r="X11" i="7"/>
  <c r="T11" i="7"/>
  <c r="X14" i="7"/>
  <c r="T14" i="7"/>
  <c r="W14" i="7"/>
  <c r="Y14" i="7"/>
  <c r="U14" i="7"/>
  <c r="V14" i="7"/>
  <c r="U18" i="7"/>
  <c r="Y18" i="7"/>
  <c r="V18" i="7"/>
  <c r="T18" i="7"/>
  <c r="X18" i="7"/>
  <c r="W18" i="7"/>
  <c r="M29" i="7"/>
  <c r="L29" i="7" l="1"/>
  <c r="K29" i="7"/>
  <c r="I29" i="7"/>
  <c r="N191" i="7"/>
  <c r="O164" i="7"/>
  <c r="S191" i="7"/>
  <c r="L56" i="7"/>
  <c r="K56" i="7"/>
  <c r="N56" i="7"/>
  <c r="M164" i="7"/>
  <c r="L137" i="7"/>
  <c r="R191" i="7"/>
  <c r="Q56" i="7"/>
  <c r="O191" i="7"/>
  <c r="R56" i="7"/>
  <c r="S164" i="7"/>
  <c r="R164" i="7"/>
  <c r="J29" i="7"/>
  <c r="P191" i="7"/>
  <c r="Q191" i="7"/>
  <c r="S56" i="7"/>
  <c r="P56" i="7"/>
  <c r="J56" i="7"/>
  <c r="O56" i="7"/>
  <c r="Q164" i="7"/>
  <c r="N164" i="7"/>
  <c r="M191" i="7"/>
  <c r="I56" i="7"/>
  <c r="M56" i="7"/>
  <c r="P164" i="7"/>
  <c r="L164" i="7"/>
  <c r="L191" i="7"/>
  <c r="L110" i="7"/>
  <c r="A45" i="22" l="1"/>
  <c r="A44" i="22"/>
  <c r="A43" i="22"/>
  <c r="A42" i="22"/>
  <c r="A41" i="22"/>
  <c r="A40" i="22"/>
  <c r="AH179" i="7"/>
  <c r="Y179" i="7"/>
  <c r="AE179" i="7" s="1"/>
  <c r="J45" i="22" s="1"/>
  <c r="X179" i="7"/>
  <c r="AD179" i="7" s="1"/>
  <c r="J44" i="22" s="1"/>
  <c r="W179" i="7"/>
  <c r="AC179" i="7" s="1"/>
  <c r="J43" i="22" s="1"/>
  <c r="V179" i="7"/>
  <c r="AB179" i="7" s="1"/>
  <c r="J42" i="22" s="1"/>
  <c r="U179" i="7"/>
  <c r="AA179" i="7" s="1"/>
  <c r="J41" i="22" s="1"/>
  <c r="T179" i="7"/>
  <c r="Z179" i="7" s="1"/>
  <c r="J40" i="22" s="1"/>
  <c r="AH152" i="7"/>
  <c r="Y152" i="7"/>
  <c r="AE152" i="7" s="1"/>
  <c r="I45" i="22" s="1"/>
  <c r="X152" i="7"/>
  <c r="AD152" i="7" s="1"/>
  <c r="I44" i="22" s="1"/>
  <c r="W152" i="7"/>
  <c r="AC152" i="7" s="1"/>
  <c r="I43" i="22" s="1"/>
  <c r="V152" i="7"/>
  <c r="AB152" i="7" s="1"/>
  <c r="I42" i="22" s="1"/>
  <c r="U152" i="7"/>
  <c r="AA152" i="7" s="1"/>
  <c r="I41" i="22" s="1"/>
  <c r="T152" i="7"/>
  <c r="Z152" i="7" s="1"/>
  <c r="I40" i="22" s="1"/>
  <c r="AH125" i="7"/>
  <c r="AH98" i="7"/>
  <c r="AH71" i="7"/>
  <c r="AH44" i="7"/>
  <c r="AH17" i="7"/>
  <c r="Y190" i="7" l="1"/>
  <c r="AE190" i="7" s="1"/>
  <c r="Y189" i="7"/>
  <c r="AE189" i="7" s="1"/>
  <c r="Y188" i="7"/>
  <c r="AE188" i="7" s="1"/>
  <c r="Y187" i="7"/>
  <c r="AE187" i="7" s="1"/>
  <c r="Y186" i="7"/>
  <c r="AE186" i="7" s="1"/>
  <c r="Y185" i="7"/>
  <c r="AE185" i="7" s="1"/>
  <c r="Y184" i="7"/>
  <c r="AE184" i="7" s="1"/>
  <c r="Y183" i="7"/>
  <c r="AE183" i="7" s="1"/>
  <c r="Y182" i="7"/>
  <c r="AE182" i="7" s="1"/>
  <c r="Y181" i="7"/>
  <c r="AE181" i="7" s="1"/>
  <c r="Y180" i="7"/>
  <c r="AE180" i="7" s="1"/>
  <c r="Y178" i="7"/>
  <c r="AE178" i="7" s="1"/>
  <c r="Y177" i="7"/>
  <c r="AE177" i="7" s="1"/>
  <c r="Y176" i="7"/>
  <c r="AE176" i="7" s="1"/>
  <c r="Y175" i="7"/>
  <c r="AE175" i="7" s="1"/>
  <c r="Y174" i="7"/>
  <c r="AE174" i="7" s="1"/>
  <c r="Y173" i="7"/>
  <c r="AE173" i="7" s="1"/>
  <c r="X190" i="7"/>
  <c r="AD190" i="7" s="1"/>
  <c r="X189" i="7"/>
  <c r="AD189" i="7" s="1"/>
  <c r="X188" i="7"/>
  <c r="AD188" i="7" s="1"/>
  <c r="X187" i="7"/>
  <c r="AD187" i="7" s="1"/>
  <c r="X186" i="7"/>
  <c r="AD186" i="7" s="1"/>
  <c r="X185" i="7"/>
  <c r="AD185" i="7" s="1"/>
  <c r="X184" i="7"/>
  <c r="AD184" i="7" s="1"/>
  <c r="X183" i="7"/>
  <c r="AD183" i="7" s="1"/>
  <c r="X182" i="7"/>
  <c r="AD182" i="7" s="1"/>
  <c r="X181" i="7"/>
  <c r="AD181" i="7" s="1"/>
  <c r="X180" i="7"/>
  <c r="AD180" i="7" s="1"/>
  <c r="X178" i="7"/>
  <c r="AD178" i="7" s="1"/>
  <c r="X177" i="7"/>
  <c r="AD177" i="7" s="1"/>
  <c r="X176" i="7"/>
  <c r="AD176" i="7" s="1"/>
  <c r="X175" i="7"/>
  <c r="AD175" i="7" s="1"/>
  <c r="X174" i="7"/>
  <c r="AD174" i="7" s="1"/>
  <c r="X173" i="7"/>
  <c r="AD173" i="7" s="1"/>
  <c r="W190" i="7"/>
  <c r="AC190" i="7" s="1"/>
  <c r="W189" i="7"/>
  <c r="AC189" i="7" s="1"/>
  <c r="W188" i="7"/>
  <c r="AC188" i="7" s="1"/>
  <c r="W187" i="7"/>
  <c r="AC187" i="7" s="1"/>
  <c r="W186" i="7"/>
  <c r="AC186" i="7" s="1"/>
  <c r="W185" i="7"/>
  <c r="AC185" i="7" s="1"/>
  <c r="W184" i="7"/>
  <c r="AC184" i="7" s="1"/>
  <c r="W183" i="7"/>
  <c r="AC183" i="7" s="1"/>
  <c r="W182" i="7"/>
  <c r="AC182" i="7" s="1"/>
  <c r="W181" i="7"/>
  <c r="AC181" i="7" s="1"/>
  <c r="W180" i="7"/>
  <c r="AC180" i="7" s="1"/>
  <c r="W178" i="7"/>
  <c r="AC178" i="7" s="1"/>
  <c r="W177" i="7"/>
  <c r="AC177" i="7" s="1"/>
  <c r="W176" i="7"/>
  <c r="AC176" i="7" s="1"/>
  <c r="W175" i="7"/>
  <c r="AC175" i="7" s="1"/>
  <c r="W174" i="7"/>
  <c r="AC174" i="7" s="1"/>
  <c r="W173" i="7"/>
  <c r="AC173" i="7" s="1"/>
  <c r="V190" i="7"/>
  <c r="AB190" i="7" s="1"/>
  <c r="V189" i="7"/>
  <c r="AB189" i="7" s="1"/>
  <c r="V188" i="7"/>
  <c r="AB188" i="7" s="1"/>
  <c r="V187" i="7"/>
  <c r="AB187" i="7" s="1"/>
  <c r="V186" i="7"/>
  <c r="AB186" i="7" s="1"/>
  <c r="V185" i="7"/>
  <c r="AB185" i="7" s="1"/>
  <c r="V184" i="7"/>
  <c r="AB184" i="7" s="1"/>
  <c r="V183" i="7"/>
  <c r="AB183" i="7" s="1"/>
  <c r="V182" i="7"/>
  <c r="AB182" i="7" s="1"/>
  <c r="V181" i="7"/>
  <c r="AB181" i="7" s="1"/>
  <c r="V180" i="7"/>
  <c r="AB180" i="7" s="1"/>
  <c r="V178" i="7"/>
  <c r="AB178" i="7" s="1"/>
  <c r="V177" i="7"/>
  <c r="AB177" i="7" s="1"/>
  <c r="V176" i="7"/>
  <c r="AB176" i="7" s="1"/>
  <c r="V175" i="7"/>
  <c r="AB175" i="7" s="1"/>
  <c r="V174" i="7"/>
  <c r="AB174" i="7" s="1"/>
  <c r="V173" i="7"/>
  <c r="AB173" i="7" s="1"/>
  <c r="U190" i="7"/>
  <c r="AA190" i="7" s="1"/>
  <c r="U189" i="7"/>
  <c r="AA189" i="7" s="1"/>
  <c r="U188" i="7"/>
  <c r="AA188" i="7" s="1"/>
  <c r="U187" i="7"/>
  <c r="AA187" i="7" s="1"/>
  <c r="U186" i="7"/>
  <c r="AA186" i="7" s="1"/>
  <c r="U185" i="7"/>
  <c r="AA185" i="7" s="1"/>
  <c r="U184" i="7"/>
  <c r="AA184" i="7" s="1"/>
  <c r="U183" i="7"/>
  <c r="AA183" i="7" s="1"/>
  <c r="U182" i="7"/>
  <c r="AA182" i="7" s="1"/>
  <c r="U181" i="7"/>
  <c r="AA181" i="7" s="1"/>
  <c r="U180" i="7"/>
  <c r="AA180" i="7" s="1"/>
  <c r="U178" i="7"/>
  <c r="AA178" i="7" s="1"/>
  <c r="U177" i="7"/>
  <c r="AA177" i="7" s="1"/>
  <c r="U176" i="7"/>
  <c r="AA176" i="7" s="1"/>
  <c r="U175" i="7"/>
  <c r="AA175" i="7" s="1"/>
  <c r="U174" i="7"/>
  <c r="AA174" i="7" s="1"/>
  <c r="U173" i="7"/>
  <c r="AA173" i="7" s="1"/>
  <c r="T190" i="7"/>
  <c r="Z190" i="7" s="1"/>
  <c r="T189" i="7"/>
  <c r="Z189" i="7" s="1"/>
  <c r="T188" i="7"/>
  <c r="Z188" i="7" s="1"/>
  <c r="T187" i="7"/>
  <c r="Z187" i="7" s="1"/>
  <c r="T186" i="7"/>
  <c r="Z186" i="7" s="1"/>
  <c r="T185" i="7"/>
  <c r="Z185" i="7" s="1"/>
  <c r="T184" i="7"/>
  <c r="Z184" i="7" s="1"/>
  <c r="T183" i="7"/>
  <c r="Z183" i="7" s="1"/>
  <c r="T182" i="7"/>
  <c r="Z182" i="7" s="1"/>
  <c r="T181" i="7"/>
  <c r="Z181" i="7" s="1"/>
  <c r="T180" i="7"/>
  <c r="Z180" i="7" s="1"/>
  <c r="T178" i="7"/>
  <c r="Z178" i="7" s="1"/>
  <c r="T177" i="7"/>
  <c r="Z177" i="7" s="1"/>
  <c r="T176" i="7"/>
  <c r="Z176" i="7" s="1"/>
  <c r="T175" i="7"/>
  <c r="Z175" i="7" s="1"/>
  <c r="T174" i="7"/>
  <c r="Z174" i="7" s="1"/>
  <c r="T173" i="7"/>
  <c r="Z173" i="7" s="1"/>
  <c r="Y163" i="7"/>
  <c r="AE163" i="7" s="1"/>
  <c r="X163" i="7"/>
  <c r="AD163" i="7" s="1"/>
  <c r="W163" i="7"/>
  <c r="AC163" i="7" s="1"/>
  <c r="V163" i="7"/>
  <c r="AB163" i="7" s="1"/>
  <c r="U163" i="7"/>
  <c r="AA163" i="7" s="1"/>
  <c r="T163" i="7"/>
  <c r="Z163" i="7" s="1"/>
  <c r="Y162" i="7"/>
  <c r="AE162" i="7" s="1"/>
  <c r="X162" i="7"/>
  <c r="AD162" i="7" s="1"/>
  <c r="W162" i="7"/>
  <c r="AC162" i="7" s="1"/>
  <c r="V162" i="7"/>
  <c r="AB162" i="7" s="1"/>
  <c r="U162" i="7"/>
  <c r="AA162" i="7" s="1"/>
  <c r="T162" i="7"/>
  <c r="Z162" i="7" s="1"/>
  <c r="Y161" i="7"/>
  <c r="AE161" i="7" s="1"/>
  <c r="X161" i="7"/>
  <c r="AD161" i="7" s="1"/>
  <c r="W161" i="7"/>
  <c r="AC161" i="7" s="1"/>
  <c r="V161" i="7"/>
  <c r="AB161" i="7" s="1"/>
  <c r="U161" i="7"/>
  <c r="AA161" i="7" s="1"/>
  <c r="T161" i="7"/>
  <c r="Z161" i="7" s="1"/>
  <c r="Y160" i="7"/>
  <c r="AE160" i="7" s="1"/>
  <c r="X160" i="7"/>
  <c r="AD160" i="7" s="1"/>
  <c r="W160" i="7"/>
  <c r="AC160" i="7" s="1"/>
  <c r="V160" i="7"/>
  <c r="AB160" i="7" s="1"/>
  <c r="U160" i="7"/>
  <c r="AA160" i="7" s="1"/>
  <c r="T160" i="7"/>
  <c r="Z160" i="7" s="1"/>
  <c r="Y159" i="7"/>
  <c r="AE159" i="7" s="1"/>
  <c r="X159" i="7"/>
  <c r="AD159" i="7" s="1"/>
  <c r="W159" i="7"/>
  <c r="AC159" i="7" s="1"/>
  <c r="V159" i="7"/>
  <c r="AB159" i="7" s="1"/>
  <c r="U159" i="7"/>
  <c r="AA159" i="7" s="1"/>
  <c r="T159" i="7"/>
  <c r="Z159" i="7" s="1"/>
  <c r="Y158" i="7"/>
  <c r="AE158" i="7" s="1"/>
  <c r="X158" i="7"/>
  <c r="AD158" i="7" s="1"/>
  <c r="W158" i="7"/>
  <c r="AC158" i="7" s="1"/>
  <c r="V158" i="7"/>
  <c r="AB158" i="7" s="1"/>
  <c r="U158" i="7"/>
  <c r="AA158" i="7" s="1"/>
  <c r="T158" i="7"/>
  <c r="Z158" i="7" s="1"/>
  <c r="Y157" i="7"/>
  <c r="AE157" i="7" s="1"/>
  <c r="X157" i="7"/>
  <c r="AD157" i="7" s="1"/>
  <c r="W157" i="7"/>
  <c r="AC157" i="7" s="1"/>
  <c r="V157" i="7"/>
  <c r="AB157" i="7" s="1"/>
  <c r="U157" i="7"/>
  <c r="AA157" i="7" s="1"/>
  <c r="T157" i="7"/>
  <c r="Z157" i="7" s="1"/>
  <c r="Y156" i="7"/>
  <c r="AE156" i="7" s="1"/>
  <c r="X156" i="7"/>
  <c r="AD156" i="7" s="1"/>
  <c r="W156" i="7"/>
  <c r="AC156" i="7" s="1"/>
  <c r="V156" i="7"/>
  <c r="AB156" i="7" s="1"/>
  <c r="U156" i="7"/>
  <c r="AA156" i="7" s="1"/>
  <c r="T156" i="7"/>
  <c r="Z156" i="7" s="1"/>
  <c r="Y155" i="7"/>
  <c r="AE155" i="7" s="1"/>
  <c r="X155" i="7"/>
  <c r="AD155" i="7" s="1"/>
  <c r="W155" i="7"/>
  <c r="AC155" i="7" s="1"/>
  <c r="V155" i="7"/>
  <c r="AB155" i="7" s="1"/>
  <c r="U155" i="7"/>
  <c r="AA155" i="7" s="1"/>
  <c r="T155" i="7"/>
  <c r="Z155" i="7" s="1"/>
  <c r="Y154" i="7"/>
  <c r="AE154" i="7" s="1"/>
  <c r="X154" i="7"/>
  <c r="AD154" i="7" s="1"/>
  <c r="W154" i="7"/>
  <c r="AC154" i="7" s="1"/>
  <c r="V154" i="7"/>
  <c r="AB154" i="7" s="1"/>
  <c r="U154" i="7"/>
  <c r="AA154" i="7" s="1"/>
  <c r="T154" i="7"/>
  <c r="Z154" i="7" s="1"/>
  <c r="Y153" i="7"/>
  <c r="AE153" i="7" s="1"/>
  <c r="X153" i="7"/>
  <c r="AD153" i="7" s="1"/>
  <c r="W153" i="7"/>
  <c r="AC153" i="7" s="1"/>
  <c r="V153" i="7"/>
  <c r="AB153" i="7" s="1"/>
  <c r="U153" i="7"/>
  <c r="AA153" i="7" s="1"/>
  <c r="T153" i="7"/>
  <c r="Z153" i="7" s="1"/>
  <c r="Y151" i="7"/>
  <c r="AE151" i="7" s="1"/>
  <c r="X151" i="7"/>
  <c r="AD151" i="7" s="1"/>
  <c r="W151" i="7"/>
  <c r="AC151" i="7" s="1"/>
  <c r="V151" i="7"/>
  <c r="AB151" i="7" s="1"/>
  <c r="U151" i="7"/>
  <c r="AA151" i="7" s="1"/>
  <c r="T151" i="7"/>
  <c r="Z151" i="7" s="1"/>
  <c r="Y150" i="7"/>
  <c r="AE150" i="7" s="1"/>
  <c r="X150" i="7"/>
  <c r="AD150" i="7" s="1"/>
  <c r="W150" i="7"/>
  <c r="AC150" i="7" s="1"/>
  <c r="V150" i="7"/>
  <c r="AB150" i="7" s="1"/>
  <c r="U150" i="7"/>
  <c r="AA150" i="7" s="1"/>
  <c r="T150" i="7"/>
  <c r="Z150" i="7" s="1"/>
  <c r="Y149" i="7"/>
  <c r="AE149" i="7" s="1"/>
  <c r="X149" i="7"/>
  <c r="AD149" i="7" s="1"/>
  <c r="W149" i="7"/>
  <c r="AC149" i="7" s="1"/>
  <c r="V149" i="7"/>
  <c r="AB149" i="7" s="1"/>
  <c r="U149" i="7"/>
  <c r="AA149" i="7" s="1"/>
  <c r="T149" i="7"/>
  <c r="Z149" i="7" s="1"/>
  <c r="Y148" i="7"/>
  <c r="AE148" i="7" s="1"/>
  <c r="X148" i="7"/>
  <c r="AD148" i="7" s="1"/>
  <c r="W148" i="7"/>
  <c r="AC148" i="7" s="1"/>
  <c r="V148" i="7"/>
  <c r="AB148" i="7" s="1"/>
  <c r="U148" i="7"/>
  <c r="AA148" i="7" s="1"/>
  <c r="T148" i="7"/>
  <c r="Z148" i="7" s="1"/>
  <c r="Y147" i="7"/>
  <c r="AE147" i="7" s="1"/>
  <c r="X147" i="7"/>
  <c r="AD147" i="7" s="1"/>
  <c r="W147" i="7"/>
  <c r="AC147" i="7" s="1"/>
  <c r="V147" i="7"/>
  <c r="AB147" i="7" s="1"/>
  <c r="U147" i="7"/>
  <c r="AA147" i="7" s="1"/>
  <c r="T147" i="7"/>
  <c r="Z147" i="7" s="1"/>
  <c r="Y146" i="7"/>
  <c r="AE146" i="7" s="1"/>
  <c r="X146" i="7"/>
  <c r="AD146" i="7" s="1"/>
  <c r="W146" i="7"/>
  <c r="AC146" i="7" s="1"/>
  <c r="V146" i="7"/>
  <c r="AB146" i="7" s="1"/>
  <c r="U146" i="7"/>
  <c r="AA146" i="7" s="1"/>
  <c r="T146" i="7"/>
  <c r="T164" i="7" l="1"/>
  <c r="Z191" i="7"/>
  <c r="AB164" i="7"/>
  <c r="AA164" i="7"/>
  <c r="AB191" i="7"/>
  <c r="AD164" i="7"/>
  <c r="AC191" i="7"/>
  <c r="AC164" i="7"/>
  <c r="AE164" i="7"/>
  <c r="AD191" i="7"/>
  <c r="AA191" i="7"/>
  <c r="W164" i="7"/>
  <c r="Y191" i="7"/>
  <c r="X191" i="7"/>
  <c r="X164" i="7"/>
  <c r="Y164" i="7"/>
  <c r="T191" i="7"/>
  <c r="V164" i="7"/>
  <c r="Z146" i="7"/>
  <c r="Z164" i="7" s="1"/>
  <c r="U191" i="7"/>
  <c r="V191" i="7"/>
  <c r="AE191" i="7"/>
  <c r="U164" i="7"/>
  <c r="W191" i="7"/>
  <c r="J111" i="22"/>
  <c r="J110" i="22"/>
  <c r="J109" i="22"/>
  <c r="J108" i="22"/>
  <c r="J107" i="22"/>
  <c r="J106" i="22"/>
  <c r="J105" i="22"/>
  <c r="J104" i="22"/>
  <c r="J103" i="22"/>
  <c r="J102" i="22"/>
  <c r="J101" i="22"/>
  <c r="J100" i="22"/>
  <c r="J99" i="22"/>
  <c r="J98" i="22"/>
  <c r="J97" i="22"/>
  <c r="J96" i="22"/>
  <c r="J95" i="22"/>
  <c r="J94" i="22"/>
  <c r="J93" i="22"/>
  <c r="J92" i="22"/>
  <c r="J91" i="22"/>
  <c r="J90" i="22"/>
  <c r="J89" i="22"/>
  <c r="J88" i="22"/>
  <c r="J87" i="22"/>
  <c r="J86" i="22"/>
  <c r="J85" i="22"/>
  <c r="J84" i="22"/>
  <c r="J83" i="22"/>
  <c r="J82" i="22"/>
  <c r="J81" i="22"/>
  <c r="J80" i="22"/>
  <c r="J79" i="22"/>
  <c r="J78" i="22"/>
  <c r="J77" i="22"/>
  <c r="J76" i="22"/>
  <c r="J75" i="22"/>
  <c r="J74" i="22"/>
  <c r="J73" i="22"/>
  <c r="J72" i="22"/>
  <c r="J71" i="22"/>
  <c r="J70" i="22"/>
  <c r="J69" i="22"/>
  <c r="J68" i="22"/>
  <c r="J67" i="22"/>
  <c r="J66" i="22"/>
  <c r="J65" i="22"/>
  <c r="J64" i="22"/>
  <c r="J63" i="22"/>
  <c r="J62" i="22"/>
  <c r="J61" i="22"/>
  <c r="J60" i="22"/>
  <c r="J59" i="22"/>
  <c r="J58" i="22"/>
  <c r="J57" i="22"/>
  <c r="J56" i="22"/>
  <c r="J55" i="22"/>
  <c r="J54" i="22"/>
  <c r="J53" i="22"/>
  <c r="J52" i="22"/>
  <c r="J51" i="22"/>
  <c r="J50" i="22"/>
  <c r="J49" i="22"/>
  <c r="J48" i="22"/>
  <c r="J47" i="22"/>
  <c r="J46" i="22"/>
  <c r="J15" i="22"/>
  <c r="J14" i="22"/>
  <c r="J13" i="22"/>
  <c r="J12" i="22"/>
  <c r="J11" i="22"/>
  <c r="J10" i="22"/>
  <c r="J39" i="22"/>
  <c r="J38" i="22"/>
  <c r="J37" i="22"/>
  <c r="J36" i="22"/>
  <c r="J35" i="22"/>
  <c r="J34" i="22"/>
  <c r="J33" i="22"/>
  <c r="J32" i="22"/>
  <c r="J31" i="22"/>
  <c r="J30" i="22"/>
  <c r="J29" i="22"/>
  <c r="J28" i="22"/>
  <c r="J27" i="22"/>
  <c r="J26" i="22"/>
  <c r="J25" i="22"/>
  <c r="J24" i="22"/>
  <c r="J23" i="22"/>
  <c r="J22" i="22"/>
  <c r="J21" i="22"/>
  <c r="J20" i="22"/>
  <c r="J19" i="22"/>
  <c r="J18" i="22"/>
  <c r="J17" i="22"/>
  <c r="J16" i="22"/>
  <c r="J9" i="22"/>
  <c r="J8" i="22"/>
  <c r="J7" i="22"/>
  <c r="J6" i="22"/>
  <c r="J5" i="22"/>
  <c r="J4" i="22"/>
  <c r="AH190" i="7"/>
  <c r="AH189" i="7"/>
  <c r="AH188" i="7"/>
  <c r="AH187" i="7"/>
  <c r="AH186" i="7"/>
  <c r="AH185" i="7"/>
  <c r="AH184" i="7"/>
  <c r="AH183" i="7"/>
  <c r="AH182" i="7"/>
  <c r="AH181" i="7"/>
  <c r="AH180" i="7"/>
  <c r="AH178" i="7"/>
  <c r="AH177" i="7"/>
  <c r="AH176" i="7"/>
  <c r="AH175" i="7"/>
  <c r="AH174" i="7"/>
  <c r="AH173" i="7"/>
  <c r="AH163" i="7"/>
  <c r="AH162" i="7"/>
  <c r="AH161" i="7"/>
  <c r="AH160" i="7"/>
  <c r="AH159" i="7"/>
  <c r="AH158" i="7"/>
  <c r="AH157" i="7"/>
  <c r="AH156" i="7"/>
  <c r="AH155" i="7"/>
  <c r="AH154" i="7"/>
  <c r="AH153" i="7"/>
  <c r="AH151" i="7"/>
  <c r="AH150" i="7"/>
  <c r="AH149" i="7"/>
  <c r="AH148" i="7"/>
  <c r="AH147" i="7"/>
  <c r="AH146" i="7"/>
  <c r="AH136" i="7"/>
  <c r="AH135" i="7"/>
  <c r="AH134" i="7"/>
  <c r="AH133" i="7"/>
  <c r="AH132" i="7"/>
  <c r="AH131" i="7"/>
  <c r="AH130" i="7"/>
  <c r="AH129" i="7"/>
  <c r="AH128" i="7"/>
  <c r="AH127" i="7"/>
  <c r="AH126" i="7"/>
  <c r="AH124" i="7"/>
  <c r="AH123" i="7"/>
  <c r="AH122" i="7"/>
  <c r="AH121" i="7"/>
  <c r="AH120" i="7"/>
  <c r="AH119" i="7"/>
  <c r="AH109" i="7"/>
  <c r="AH108" i="7"/>
  <c r="AH107" i="7"/>
  <c r="AH106" i="7"/>
  <c r="AH105" i="7"/>
  <c r="AH104" i="7"/>
  <c r="AH103" i="7"/>
  <c r="AH102" i="7"/>
  <c r="AH101" i="7"/>
  <c r="AH100" i="7"/>
  <c r="AH99" i="7"/>
  <c r="AH97" i="7"/>
  <c r="AH96" i="7"/>
  <c r="AH95" i="7"/>
  <c r="AH94" i="7"/>
  <c r="AH93" i="7"/>
  <c r="AH92" i="7"/>
  <c r="AH76" i="7"/>
  <c r="AH75" i="7"/>
  <c r="AH74" i="7"/>
  <c r="AH73" i="7"/>
  <c r="AH72" i="7"/>
  <c r="AH70" i="7"/>
  <c r="AH69" i="7"/>
  <c r="AH68" i="7"/>
  <c r="AH67" i="7"/>
  <c r="AH66" i="7"/>
  <c r="AH65" i="7"/>
  <c r="AH55" i="7"/>
  <c r="AH54" i="7"/>
  <c r="AH53" i="7"/>
  <c r="AH52" i="7"/>
  <c r="AH51" i="7"/>
  <c r="AH50" i="7"/>
  <c r="AH49" i="7"/>
  <c r="AH48" i="7"/>
  <c r="AH47" i="7"/>
  <c r="AH46" i="7"/>
  <c r="AH45" i="7"/>
  <c r="AH43" i="7"/>
  <c r="AH42" i="7"/>
  <c r="AH41" i="7"/>
  <c r="AH40" i="7"/>
  <c r="AH39" i="7"/>
  <c r="AH38" i="7"/>
  <c r="J113" i="22" l="1"/>
  <c r="M83" i="7"/>
  <c r="I111" i="22" l="1"/>
  <c r="I105" i="22"/>
  <c r="I99" i="22"/>
  <c r="I93" i="22"/>
  <c r="I87" i="22"/>
  <c r="I81" i="22"/>
  <c r="I75" i="22"/>
  <c r="I69" i="22"/>
  <c r="I63" i="22"/>
  <c r="I57" i="22"/>
  <c r="I15" i="22"/>
  <c r="I39" i="22"/>
  <c r="I33" i="22"/>
  <c r="I27" i="22"/>
  <c r="I21" i="22"/>
  <c r="I9" i="22"/>
  <c r="S137" i="7"/>
  <c r="R137" i="7"/>
  <c r="Q137" i="7"/>
  <c r="P137" i="7"/>
  <c r="O137" i="7"/>
  <c r="N137" i="7"/>
  <c r="M137" i="7"/>
  <c r="S110" i="7"/>
  <c r="R110" i="7"/>
  <c r="Q110" i="7"/>
  <c r="P110" i="7"/>
  <c r="O110" i="7"/>
  <c r="N110" i="7"/>
  <c r="M110" i="7"/>
  <c r="S83" i="7"/>
  <c r="R83" i="7"/>
  <c r="Q83" i="7"/>
  <c r="P83" i="7"/>
  <c r="O83" i="7"/>
  <c r="N83" i="7"/>
  <c r="S29" i="7"/>
  <c r="R29" i="7"/>
  <c r="Q29" i="7"/>
  <c r="P29" i="7"/>
  <c r="O29" i="7"/>
  <c r="N29" i="7"/>
  <c r="AH28" i="7"/>
  <c r="AH27" i="7"/>
  <c r="AH26" i="7"/>
  <c r="AH25" i="7"/>
  <c r="AH24" i="7"/>
  <c r="AH23" i="7"/>
  <c r="AH22" i="7"/>
  <c r="AH21" i="7"/>
  <c r="AH20" i="7"/>
  <c r="AH19" i="7"/>
  <c r="AH18" i="7"/>
  <c r="AH16" i="7"/>
  <c r="AH15" i="7"/>
  <c r="AH14" i="7"/>
  <c r="AH13" i="7"/>
  <c r="AH12" i="7"/>
  <c r="AH11" i="7"/>
  <c r="I4" i="22" l="1"/>
  <c r="I5" i="22"/>
  <c r="I6" i="22"/>
  <c r="I7" i="22"/>
  <c r="I8" i="22"/>
  <c r="I16" i="22"/>
  <c r="I17" i="22"/>
  <c r="I18" i="22"/>
  <c r="I19" i="22"/>
  <c r="I20" i="22"/>
  <c r="I22" i="22"/>
  <c r="I23" i="22"/>
  <c r="I24" i="22"/>
  <c r="I25" i="22"/>
  <c r="I26" i="22"/>
  <c r="I28" i="22"/>
  <c r="I29" i="22"/>
  <c r="I30" i="22"/>
  <c r="I31" i="22"/>
  <c r="I32" i="22"/>
  <c r="I34" i="22"/>
  <c r="I35" i="22"/>
  <c r="I36" i="22"/>
  <c r="I37" i="22"/>
  <c r="I38" i="22"/>
  <c r="I10" i="22"/>
  <c r="I11" i="22"/>
  <c r="I12" i="22"/>
  <c r="I13" i="22"/>
  <c r="I14" i="22"/>
  <c r="I46" i="22"/>
  <c r="I47" i="22"/>
  <c r="I48" i="22"/>
  <c r="I49" i="22"/>
  <c r="I50" i="22"/>
  <c r="I51" i="22"/>
  <c r="I52" i="22"/>
  <c r="I53" i="22"/>
  <c r="I54" i="22"/>
  <c r="I55" i="22"/>
  <c r="I56" i="22"/>
  <c r="I58" i="22"/>
  <c r="I59" i="22"/>
  <c r="I60" i="22"/>
  <c r="I61" i="22"/>
  <c r="I62" i="22"/>
  <c r="I64" i="22"/>
  <c r="I65" i="22"/>
  <c r="I66" i="22"/>
  <c r="I67" i="22"/>
  <c r="I68" i="22"/>
  <c r="I70" i="22"/>
  <c r="I71" i="22"/>
  <c r="I72" i="22"/>
  <c r="I73" i="22"/>
  <c r="I74" i="22"/>
  <c r="I76" i="22"/>
  <c r="I77" i="22"/>
  <c r="I78" i="22"/>
  <c r="I79" i="22"/>
  <c r="I80" i="22"/>
  <c r="I82" i="22"/>
  <c r="I83" i="22"/>
  <c r="I84" i="22"/>
  <c r="I85" i="22"/>
  <c r="I86" i="22"/>
  <c r="I88" i="22"/>
  <c r="I89" i="22"/>
  <c r="I90" i="22"/>
  <c r="I91" i="22"/>
  <c r="I92" i="22"/>
  <c r="I94" i="22"/>
  <c r="I95" i="22"/>
  <c r="I96" i="22"/>
  <c r="I97" i="22"/>
  <c r="I98" i="22"/>
  <c r="I100" i="22"/>
  <c r="I101" i="22"/>
  <c r="I102" i="22"/>
  <c r="I103" i="22"/>
  <c r="I104" i="22"/>
  <c r="I106" i="22"/>
  <c r="I107" i="22"/>
  <c r="I108" i="22"/>
  <c r="I109" i="22"/>
  <c r="I110" i="22"/>
  <c r="I113" i="22" l="1"/>
  <c r="A107" i="22"/>
  <c r="A108" i="22"/>
  <c r="A109" i="22"/>
  <c r="A110" i="22"/>
  <c r="A111" i="22"/>
  <c r="A101" i="22"/>
  <c r="A102" i="22"/>
  <c r="A103" i="22"/>
  <c r="A104" i="22"/>
  <c r="A105" i="22"/>
  <c r="A95" i="22"/>
  <c r="A96" i="22"/>
  <c r="A97" i="22"/>
  <c r="A98" i="22"/>
  <c r="A99" i="22"/>
  <c r="A89" i="22"/>
  <c r="A90" i="22"/>
  <c r="A91" i="22"/>
  <c r="A92" i="22"/>
  <c r="A93" i="22"/>
  <c r="A11" i="22"/>
  <c r="A12" i="22"/>
  <c r="A13" i="22"/>
  <c r="A14" i="22"/>
  <c r="A15" i="22"/>
  <c r="A83" i="22"/>
  <c r="A84" i="22"/>
  <c r="A85" i="22"/>
  <c r="A86" i="22"/>
  <c r="A87" i="22"/>
  <c r="A77" i="22"/>
  <c r="A78" i="22"/>
  <c r="A79" i="22"/>
  <c r="A80" i="22"/>
  <c r="A81" i="22"/>
  <c r="A71" i="22"/>
  <c r="A72" i="22"/>
  <c r="A73" i="22"/>
  <c r="A74" i="22"/>
  <c r="A75" i="22"/>
  <c r="A65" i="22"/>
  <c r="A66" i="22"/>
  <c r="A67" i="22"/>
  <c r="A68" i="22"/>
  <c r="A69" i="22"/>
  <c r="A59" i="22"/>
  <c r="A60" i="22"/>
  <c r="A61" i="22"/>
  <c r="A62" i="22"/>
  <c r="A63" i="22"/>
  <c r="A53" i="22"/>
  <c r="A54" i="22"/>
  <c r="A55" i="22"/>
  <c r="A56" i="22"/>
  <c r="A57" i="22"/>
  <c r="A48" i="22"/>
  <c r="A49" i="22"/>
  <c r="A50" i="22"/>
  <c r="A51" i="22"/>
  <c r="A35" i="22"/>
  <c r="A36" i="22"/>
  <c r="A37" i="22"/>
  <c r="A38" i="22"/>
  <c r="A39" i="22"/>
  <c r="A29" i="22"/>
  <c r="A30" i="22"/>
  <c r="A31" i="22"/>
  <c r="A32" i="22"/>
  <c r="A33" i="22"/>
  <c r="A23" i="22"/>
  <c r="A24" i="22"/>
  <c r="A25" i="22"/>
  <c r="A26" i="22"/>
  <c r="A27" i="22"/>
  <c r="A17" i="22"/>
  <c r="A18" i="22"/>
  <c r="A19" i="22"/>
  <c r="A20" i="22"/>
  <c r="A21" i="22"/>
  <c r="A5" i="22"/>
  <c r="A6" i="22"/>
  <c r="A7" i="22"/>
  <c r="A8" i="22"/>
  <c r="A9" i="22"/>
  <c r="A106" i="22" l="1"/>
  <c r="A100" i="22"/>
  <c r="A94" i="22"/>
  <c r="A88" i="22"/>
  <c r="A10" i="22"/>
  <c r="A82" i="22"/>
  <c r="A76" i="22"/>
  <c r="A70" i="22"/>
  <c r="A64" i="22"/>
  <c r="A58" i="22"/>
  <c r="A52" i="22"/>
  <c r="A47" i="22"/>
  <c r="A46" i="22"/>
  <c r="A34" i="22"/>
  <c r="A28" i="22"/>
  <c r="A22" i="22"/>
  <c r="A16" i="22"/>
  <c r="A4" i="22"/>
  <c r="B113" i="22" l="1"/>
  <c r="I137" i="7" l="1"/>
  <c r="Z94" i="7"/>
  <c r="G22" i="22" s="1"/>
  <c r="AA94" i="7"/>
  <c r="G23" i="22" s="1"/>
  <c r="AD94" i="7"/>
  <c r="G26" i="22" s="1"/>
  <c r="AE94" i="7"/>
  <c r="G27" i="22" s="1"/>
  <c r="AC94" i="7"/>
  <c r="G25" i="22" s="1"/>
  <c r="AB94" i="7"/>
  <c r="G24" i="22" s="1"/>
  <c r="Z135" i="7"/>
  <c r="H100" i="22" s="1"/>
  <c r="AA135" i="7"/>
  <c r="H101" i="22" s="1"/>
  <c r="AB135" i="7"/>
  <c r="H102" i="22" s="1"/>
  <c r="AE135" i="7"/>
  <c r="H105" i="22" s="1"/>
  <c r="AC135" i="7"/>
  <c r="H103" i="22" s="1"/>
  <c r="AD135" i="7"/>
  <c r="H104" i="22" s="1"/>
  <c r="AD121" i="7"/>
  <c r="H26" i="22" s="1"/>
  <c r="AC121" i="7"/>
  <c r="H25" i="22" s="1"/>
  <c r="AB121" i="7"/>
  <c r="H24" i="22" s="1"/>
  <c r="Z121" i="7"/>
  <c r="H22" i="22" s="1"/>
  <c r="AA121" i="7"/>
  <c r="H23" i="22" s="1"/>
  <c r="AE121" i="7"/>
  <c r="H27" i="22" s="1"/>
  <c r="AB133" i="7"/>
  <c r="H90" i="22" s="1"/>
  <c r="AC133" i="7"/>
  <c r="H91" i="22" s="1"/>
  <c r="AA133" i="7"/>
  <c r="H89" i="22" s="1"/>
  <c r="AD133" i="7"/>
  <c r="H92" i="22" s="1"/>
  <c r="Z133" i="7"/>
  <c r="H88" i="22" s="1"/>
  <c r="AE133" i="7"/>
  <c r="H93" i="22" s="1"/>
  <c r="AA27" i="7"/>
  <c r="D101" i="22" s="1"/>
  <c r="AD27" i="7"/>
  <c r="D104" i="22" s="1"/>
  <c r="AE27" i="7"/>
  <c r="D105" i="22" s="1"/>
  <c r="AC27" i="7"/>
  <c r="D103" i="22" s="1"/>
  <c r="AB27" i="7"/>
  <c r="D102" i="22" s="1"/>
  <c r="Z27" i="7"/>
  <c r="D100" i="22" s="1"/>
  <c r="Z134" i="7"/>
  <c r="H94" i="22" s="1"/>
  <c r="AE134" i="7"/>
  <c r="H99" i="22" s="1"/>
  <c r="AA134" i="7"/>
  <c r="H95" i="22" s="1"/>
  <c r="AD134" i="7"/>
  <c r="H98" i="22" s="1"/>
  <c r="AC134" i="7"/>
  <c r="H97" i="22" s="1"/>
  <c r="AB134" i="7"/>
  <c r="H96" i="22" s="1"/>
  <c r="AD70" i="7"/>
  <c r="AE70" i="7"/>
  <c r="AC70" i="7"/>
  <c r="AB70" i="7"/>
  <c r="AA70" i="7"/>
  <c r="Z70" i="7"/>
  <c r="J110" i="7"/>
  <c r="AE128" i="7"/>
  <c r="H63" i="22" s="1"/>
  <c r="AA128" i="7"/>
  <c r="H59" i="22" s="1"/>
  <c r="AB128" i="7"/>
  <c r="H60" i="22" s="1"/>
  <c r="AC128" i="7"/>
  <c r="H61" i="22" s="1"/>
  <c r="Z128" i="7"/>
  <c r="H58" i="22" s="1"/>
  <c r="AD128" i="7"/>
  <c r="H62" i="22" s="1"/>
  <c r="AC132" i="7"/>
  <c r="H85" i="22" s="1"/>
  <c r="AD132" i="7"/>
  <c r="H86" i="22" s="1"/>
  <c r="AA132" i="7"/>
  <c r="H83" i="22" s="1"/>
  <c r="AB132" i="7"/>
  <c r="H84" i="22" s="1"/>
  <c r="Z132" i="7"/>
  <c r="H82" i="22" s="1"/>
  <c r="AE132" i="7"/>
  <c r="H87" i="22" s="1"/>
  <c r="D191" i="7"/>
  <c r="AC68" i="7"/>
  <c r="Z68" i="7"/>
  <c r="AA68" i="7"/>
  <c r="AD68" i="7"/>
  <c r="AE68" i="7"/>
  <c r="AB68" i="7"/>
  <c r="J164" i="7"/>
  <c r="J191" i="7"/>
  <c r="AE101" i="7"/>
  <c r="G63" i="22" s="1"/>
  <c r="AD101" i="7"/>
  <c r="G62" i="22" s="1"/>
  <c r="AB101" i="7"/>
  <c r="G60" i="22" s="1"/>
  <c r="AA101" i="7"/>
  <c r="G59" i="22" s="1"/>
  <c r="Z101" i="7"/>
  <c r="G58" i="22" s="1"/>
  <c r="AC101" i="7"/>
  <c r="G61" i="22" s="1"/>
  <c r="AD106" i="7"/>
  <c r="G92" i="22" s="1"/>
  <c r="AA106" i="7"/>
  <c r="G89" i="22" s="1"/>
  <c r="AE106" i="7"/>
  <c r="G93" i="22" s="1"/>
  <c r="AB106" i="7"/>
  <c r="G90" i="22" s="1"/>
  <c r="AC106" i="7"/>
  <c r="G91" i="22" s="1"/>
  <c r="Z106" i="7"/>
  <c r="G88" i="22" s="1"/>
  <c r="Z26" i="7"/>
  <c r="D94" i="22" s="1"/>
  <c r="AD26" i="7"/>
  <c r="D98" i="22" s="1"/>
  <c r="AB26" i="7"/>
  <c r="D96" i="22" s="1"/>
  <c r="AC26" i="7"/>
  <c r="D97" i="22" s="1"/>
  <c r="AE26" i="7"/>
  <c r="D99" i="22" s="1"/>
  <c r="AA26" i="7"/>
  <c r="D95" i="22" s="1"/>
  <c r="AC108" i="7"/>
  <c r="G103" i="22" s="1"/>
  <c r="AB108" i="7"/>
  <c r="G102" i="22" s="1"/>
  <c r="AE108" i="7"/>
  <c r="G105" i="22" s="1"/>
  <c r="AD108" i="7"/>
  <c r="G104" i="22" s="1"/>
  <c r="Z108" i="7"/>
  <c r="G100" i="22" s="1"/>
  <c r="AA108" i="7"/>
  <c r="G101" i="22" s="1"/>
  <c r="AE97" i="7"/>
  <c r="G15" i="22" s="1"/>
  <c r="AD97" i="7"/>
  <c r="G14" i="22" s="1"/>
  <c r="AC97" i="7"/>
  <c r="G13" i="22" s="1"/>
  <c r="AA97" i="7"/>
  <c r="G11" i="22" s="1"/>
  <c r="AB97" i="7"/>
  <c r="G12" i="22" s="1"/>
  <c r="Z97" i="7"/>
  <c r="G10" i="22" s="1"/>
  <c r="AE73" i="7"/>
  <c r="AB73" i="7"/>
  <c r="Z73" i="7"/>
  <c r="AC73" i="7"/>
  <c r="AA73" i="7"/>
  <c r="AD73" i="7"/>
  <c r="AA18" i="7"/>
  <c r="D47" i="22" s="1"/>
  <c r="Z18" i="7"/>
  <c r="D46" i="22" s="1"/>
  <c r="AD18" i="7"/>
  <c r="D50" i="22" s="1"/>
  <c r="AC18" i="7"/>
  <c r="D49" i="22" s="1"/>
  <c r="AE18" i="7"/>
  <c r="AB18" i="7"/>
  <c r="D48" i="22" s="1"/>
  <c r="J137" i="7"/>
  <c r="AD74" i="7"/>
  <c r="Z74" i="7"/>
  <c r="AC74" i="7"/>
  <c r="AA74" i="7"/>
  <c r="AB74" i="7"/>
  <c r="AE74" i="7"/>
  <c r="AA21" i="7"/>
  <c r="D65" i="22" s="1"/>
  <c r="AC21" i="7"/>
  <c r="D67" i="22" s="1"/>
  <c r="AB21" i="7"/>
  <c r="D66" i="22" s="1"/>
  <c r="Z21" i="7"/>
  <c r="D64" i="22" s="1"/>
  <c r="AE21" i="7"/>
  <c r="D69" i="22" s="1"/>
  <c r="AD21" i="7"/>
  <c r="D68" i="22" s="1"/>
  <c r="AA12" i="7"/>
  <c r="D17" i="22" s="1"/>
  <c r="AC12" i="7"/>
  <c r="D19" i="22" s="1"/>
  <c r="Z12" i="7"/>
  <c r="D16" i="22" s="1"/>
  <c r="AE12" i="7"/>
  <c r="D21" i="22" s="1"/>
  <c r="AB12" i="7"/>
  <c r="D18" i="22" s="1"/>
  <c r="AD12" i="7"/>
  <c r="D20" i="22" s="1"/>
  <c r="AA127" i="7"/>
  <c r="H53" i="22" s="1"/>
  <c r="AD127" i="7"/>
  <c r="H56" i="22" s="1"/>
  <c r="AE127" i="7"/>
  <c r="H57" i="22" s="1"/>
  <c r="AC127" i="7"/>
  <c r="H55" i="22" s="1"/>
  <c r="Z127" i="7"/>
  <c r="H52" i="22" s="1"/>
  <c r="AB127" i="7"/>
  <c r="H54" i="22" s="1"/>
  <c r="AE130" i="7"/>
  <c r="H75" i="22" s="1"/>
  <c r="AC130" i="7"/>
  <c r="H73" i="22" s="1"/>
  <c r="AD130" i="7"/>
  <c r="H74" i="22" s="1"/>
  <c r="AB130" i="7"/>
  <c r="H72" i="22" s="1"/>
  <c r="AA130" i="7"/>
  <c r="H71" i="22" s="1"/>
  <c r="Z130" i="7"/>
  <c r="H70" i="22" s="1"/>
  <c r="J83" i="7"/>
  <c r="C191" i="7"/>
  <c r="Z67" i="7"/>
  <c r="AA67" i="7"/>
  <c r="AD67" i="7"/>
  <c r="AE67" i="7"/>
  <c r="AC67" i="7"/>
  <c r="AB67" i="7"/>
  <c r="AA129" i="7"/>
  <c r="H65" i="22" s="1"/>
  <c r="AB129" i="7"/>
  <c r="H66" i="22" s="1"/>
  <c r="Z129" i="7"/>
  <c r="H64" i="22" s="1"/>
  <c r="AD129" i="7"/>
  <c r="H68" i="22" s="1"/>
  <c r="AC129" i="7"/>
  <c r="H67" i="22" s="1"/>
  <c r="AE129" i="7"/>
  <c r="H69" i="22" s="1"/>
  <c r="AE95" i="7"/>
  <c r="G33" i="22" s="1"/>
  <c r="Z95" i="7"/>
  <c r="G28" i="22" s="1"/>
  <c r="AA95" i="7"/>
  <c r="G29" i="22" s="1"/>
  <c r="AC95" i="7"/>
  <c r="G31" i="22" s="1"/>
  <c r="AB95" i="7"/>
  <c r="G30" i="22" s="1"/>
  <c r="AD95" i="7"/>
  <c r="G32" i="22" s="1"/>
  <c r="AE69" i="7"/>
  <c r="AD69" i="7"/>
  <c r="AC69" i="7"/>
  <c r="AA69" i="7"/>
  <c r="AB69" i="7"/>
  <c r="Z69" i="7"/>
  <c r="AE107" i="7"/>
  <c r="G99" i="22" s="1"/>
  <c r="AB107" i="7"/>
  <c r="G96" i="22" s="1"/>
  <c r="AA107" i="7"/>
  <c r="G95" i="22" s="1"/>
  <c r="AD107" i="7"/>
  <c r="G98" i="22" s="1"/>
  <c r="AC107" i="7"/>
  <c r="G97" i="22" s="1"/>
  <c r="Z107" i="7"/>
  <c r="G94" i="22" s="1"/>
  <c r="AB100" i="7"/>
  <c r="G54" i="22" s="1"/>
  <c r="AE100" i="7"/>
  <c r="G57" i="22" s="1"/>
  <c r="AA100" i="7"/>
  <c r="G53" i="22" s="1"/>
  <c r="AD100" i="7"/>
  <c r="G56" i="22" s="1"/>
  <c r="Z100" i="7"/>
  <c r="G52" i="22" s="1"/>
  <c r="AC100" i="7"/>
  <c r="G55" i="22" s="1"/>
  <c r="AE120" i="7"/>
  <c r="H21" i="22" s="1"/>
  <c r="Z120" i="7"/>
  <c r="H16" i="22" s="1"/>
  <c r="AB120" i="7"/>
  <c r="H18" i="22" s="1"/>
  <c r="AA120" i="7"/>
  <c r="H17" i="22" s="1"/>
  <c r="AC120" i="7"/>
  <c r="H19" i="22" s="1"/>
  <c r="AD120" i="7"/>
  <c r="H20" i="22" s="1"/>
  <c r="AB131" i="7"/>
  <c r="H78" i="22" s="1"/>
  <c r="AA131" i="7"/>
  <c r="H77" i="22" s="1"/>
  <c r="AD131" i="7"/>
  <c r="H80" i="22" s="1"/>
  <c r="Z131" i="7"/>
  <c r="H76" i="22" s="1"/>
  <c r="AE131" i="7"/>
  <c r="H81" i="22" s="1"/>
  <c r="AC131" i="7"/>
  <c r="H79" i="22" s="1"/>
  <c r="AC24" i="7"/>
  <c r="D85" i="22" s="1"/>
  <c r="Z24" i="7"/>
  <c r="D82" i="22" s="1"/>
  <c r="AD24" i="7"/>
  <c r="D86" i="22" s="1"/>
  <c r="AB24" i="7"/>
  <c r="D84" i="22" s="1"/>
  <c r="AA24" i="7"/>
  <c r="D83" i="22" s="1"/>
  <c r="AE24" i="7"/>
  <c r="D87" i="22" s="1"/>
  <c r="I191" i="7"/>
  <c r="AB122" i="7"/>
  <c r="H30" i="22" s="1"/>
  <c r="AE122" i="7"/>
  <c r="H33" i="22" s="1"/>
  <c r="AC122" i="7"/>
  <c r="H31" i="22" s="1"/>
  <c r="AA122" i="7"/>
  <c r="H29" i="22" s="1"/>
  <c r="Z122" i="7"/>
  <c r="H28" i="22" s="1"/>
  <c r="AD122" i="7"/>
  <c r="H32" i="22" s="1"/>
  <c r="AE136" i="7"/>
  <c r="H111" i="22" s="1"/>
  <c r="AC136" i="7"/>
  <c r="H109" i="22" s="1"/>
  <c r="AD136" i="7"/>
  <c r="H110" i="22" s="1"/>
  <c r="AA136" i="7"/>
  <c r="H107" i="22" s="1"/>
  <c r="AB136" i="7"/>
  <c r="H108" i="22" s="1"/>
  <c r="Z136" i="7"/>
  <c r="H106" i="22" s="1"/>
  <c r="Z20" i="7"/>
  <c r="D58" i="22" s="1"/>
  <c r="AE20" i="7"/>
  <c r="D63" i="22" s="1"/>
  <c r="AD20" i="7"/>
  <c r="D62" i="22" s="1"/>
  <c r="AB20" i="7"/>
  <c r="D60" i="22" s="1"/>
  <c r="AC20" i="7"/>
  <c r="D61" i="22" s="1"/>
  <c r="AA20" i="7"/>
  <c r="D59" i="22" s="1"/>
  <c r="AE22" i="7"/>
  <c r="D75" i="22" s="1"/>
  <c r="AA22" i="7"/>
  <c r="D71" i="22" s="1"/>
  <c r="AD22" i="7"/>
  <c r="D74" i="22" s="1"/>
  <c r="Z22" i="7"/>
  <c r="D70" i="22" s="1"/>
  <c r="AB22" i="7"/>
  <c r="D72" i="22" s="1"/>
  <c r="AC22" i="7"/>
  <c r="D73" i="22" s="1"/>
  <c r="Z96" i="7"/>
  <c r="G34" i="22" s="1"/>
  <c r="AA96" i="7"/>
  <c r="G35" i="22" s="1"/>
  <c r="AE96" i="7"/>
  <c r="G39" i="22" s="1"/>
  <c r="AB96" i="7"/>
  <c r="G36" i="22" s="1"/>
  <c r="AD96" i="7"/>
  <c r="G38" i="22" s="1"/>
  <c r="AC96" i="7"/>
  <c r="G37" i="22" s="1"/>
  <c r="AD99" i="7"/>
  <c r="AB99" i="7"/>
  <c r="Z99" i="7"/>
  <c r="AE99" i="7"/>
  <c r="AC99" i="7"/>
  <c r="AA99" i="7"/>
  <c r="K164" i="7"/>
  <c r="Z17" i="7"/>
  <c r="D40" i="22" s="1"/>
  <c r="AE17" i="7"/>
  <c r="D45" i="22" s="1"/>
  <c r="AC17" i="7"/>
  <c r="D43" i="22" s="1"/>
  <c r="AD17" i="7"/>
  <c r="D44" i="22" s="1"/>
  <c r="AA17" i="7"/>
  <c r="D41" i="22" s="1"/>
  <c r="AB17" i="7"/>
  <c r="D42" i="22" s="1"/>
  <c r="AB16" i="7"/>
  <c r="D12" i="22" s="1"/>
  <c r="AC16" i="7"/>
  <c r="D13" i="22" s="1"/>
  <c r="AD16" i="7"/>
  <c r="D14" i="22" s="1"/>
  <c r="Z16" i="7"/>
  <c r="D10" i="22" s="1"/>
  <c r="AA16" i="7"/>
  <c r="D11" i="22" s="1"/>
  <c r="AE16" i="7"/>
  <c r="D15" i="22" s="1"/>
  <c r="AA25" i="7"/>
  <c r="D89" i="22" s="1"/>
  <c r="AC25" i="7"/>
  <c r="D91" i="22" s="1"/>
  <c r="AB25" i="7"/>
  <c r="D90" i="22" s="1"/>
  <c r="AE25" i="7"/>
  <c r="D93" i="22" s="1"/>
  <c r="Z25" i="7"/>
  <c r="D88" i="22" s="1"/>
  <c r="AD25" i="7"/>
  <c r="D92" i="22" s="1"/>
  <c r="AE109" i="7"/>
  <c r="G111" i="22" s="1"/>
  <c r="AC109" i="7"/>
  <c r="G109" i="22" s="1"/>
  <c r="AD109" i="7"/>
  <c r="G110" i="22" s="1"/>
  <c r="AA109" i="7"/>
  <c r="G107" i="22" s="1"/>
  <c r="Z109" i="7"/>
  <c r="G106" i="22" s="1"/>
  <c r="AB109" i="7"/>
  <c r="G108" i="22" s="1"/>
  <c r="AE126" i="7"/>
  <c r="AC126" i="7"/>
  <c r="AD126" i="7"/>
  <c r="AB126" i="7"/>
  <c r="AA126" i="7"/>
  <c r="Z126" i="7"/>
  <c r="AC104" i="7"/>
  <c r="G79" i="22" s="1"/>
  <c r="AE104" i="7"/>
  <c r="G81" i="22" s="1"/>
  <c r="AD104" i="7"/>
  <c r="G80" i="22" s="1"/>
  <c r="AB104" i="7"/>
  <c r="G78" i="22" s="1"/>
  <c r="Z104" i="7"/>
  <c r="G76" i="22" s="1"/>
  <c r="AA104" i="7"/>
  <c r="G77" i="22" s="1"/>
  <c r="K83" i="7"/>
  <c r="Z72" i="7"/>
  <c r="F46" i="22" s="1"/>
  <c r="AC72" i="7"/>
  <c r="F49" i="22" s="1"/>
  <c r="AA72" i="7"/>
  <c r="F47" i="22" s="1"/>
  <c r="AE72" i="7"/>
  <c r="F51" i="22" s="1"/>
  <c r="AD72" i="7"/>
  <c r="F50" i="22" s="1"/>
  <c r="AB72" i="7"/>
  <c r="F48" i="22" s="1"/>
  <c r="H191" i="7"/>
  <c r="AA103" i="7"/>
  <c r="G71" i="22" s="1"/>
  <c r="Z103" i="7"/>
  <c r="G70" i="22" s="1"/>
  <c r="AC103" i="7"/>
  <c r="G73" i="22" s="1"/>
  <c r="AD103" i="7"/>
  <c r="G74" i="22" s="1"/>
  <c r="AB103" i="7"/>
  <c r="G72" i="22" s="1"/>
  <c r="AE103" i="7"/>
  <c r="G75" i="22" s="1"/>
  <c r="AC66" i="7"/>
  <c r="AE66" i="7"/>
  <c r="AD66" i="7"/>
  <c r="AA66" i="7"/>
  <c r="Z66" i="7"/>
  <c r="AB66" i="7"/>
  <c r="G191" i="7"/>
  <c r="Z14" i="7"/>
  <c r="D28" i="22" s="1"/>
  <c r="AB14" i="7"/>
  <c r="D30" i="22" s="1"/>
  <c r="AE14" i="7"/>
  <c r="D33" i="22" s="1"/>
  <c r="AD14" i="7"/>
  <c r="D32" i="22" s="1"/>
  <c r="AC14" i="7"/>
  <c r="D31" i="22" s="1"/>
  <c r="AA14" i="7"/>
  <c r="D29" i="22" s="1"/>
  <c r="AC15" i="7"/>
  <c r="D37" i="22" s="1"/>
  <c r="AE15" i="7"/>
  <c r="D39" i="22" s="1"/>
  <c r="AA15" i="7"/>
  <c r="D35" i="22" s="1"/>
  <c r="AD15" i="7"/>
  <c r="D38" i="22" s="1"/>
  <c r="AB15" i="7"/>
  <c r="D36" i="22" s="1"/>
  <c r="D34" i="22"/>
  <c r="AB123" i="7"/>
  <c r="H36" i="22" s="1"/>
  <c r="AE123" i="7"/>
  <c r="H39" i="22" s="1"/>
  <c r="AA123" i="7"/>
  <c r="H35" i="22" s="1"/>
  <c r="Z123" i="7"/>
  <c r="H34" i="22" s="1"/>
  <c r="AC123" i="7"/>
  <c r="H37" i="22" s="1"/>
  <c r="AD123" i="7"/>
  <c r="H38" i="22" s="1"/>
  <c r="AE28" i="7"/>
  <c r="D111" i="22" s="1"/>
  <c r="AB28" i="7"/>
  <c r="D108" i="22" s="1"/>
  <c r="AC28" i="7"/>
  <c r="D109" i="22" s="1"/>
  <c r="Z28" i="7"/>
  <c r="D106" i="22" s="1"/>
  <c r="AD28" i="7"/>
  <c r="D110" i="22" s="1"/>
  <c r="AA28" i="7"/>
  <c r="D107" i="22" s="1"/>
  <c r="AD102" i="7"/>
  <c r="G68" i="22" s="1"/>
  <c r="AC102" i="7"/>
  <c r="G67" i="22" s="1"/>
  <c r="AB102" i="7"/>
  <c r="G66" i="22" s="1"/>
  <c r="Z102" i="7"/>
  <c r="G64" i="22" s="1"/>
  <c r="AE102" i="7"/>
  <c r="G69" i="22" s="1"/>
  <c r="AA102" i="7"/>
  <c r="G65" i="22" s="1"/>
  <c r="AB76" i="7"/>
  <c r="AA76" i="7"/>
  <c r="AC76" i="7"/>
  <c r="AE76" i="7"/>
  <c r="AD76" i="7"/>
  <c r="Z76" i="7"/>
  <c r="F191" i="7"/>
  <c r="E191" i="7"/>
  <c r="I164" i="7"/>
  <c r="AD124" i="7"/>
  <c r="H14" i="22" s="1"/>
  <c r="AB124" i="7"/>
  <c r="H12" i="22" s="1"/>
  <c r="AA124" i="7"/>
  <c r="H11" i="22" s="1"/>
  <c r="Z124" i="7"/>
  <c r="H10" i="22" s="1"/>
  <c r="AC124" i="7"/>
  <c r="H13" i="22" s="1"/>
  <c r="AE124" i="7"/>
  <c r="H15" i="22" s="1"/>
  <c r="AE13" i="7"/>
  <c r="D27" i="22" s="1"/>
  <c r="AB13" i="7"/>
  <c r="D24" i="22" s="1"/>
  <c r="AA13" i="7"/>
  <c r="D23" i="22" s="1"/>
  <c r="Z13" i="7"/>
  <c r="D22" i="22" s="1"/>
  <c r="AD13" i="7"/>
  <c r="D26" i="22" s="1"/>
  <c r="AC13" i="7"/>
  <c r="D25" i="22" s="1"/>
  <c r="AE19" i="7"/>
  <c r="D57" i="22" s="1"/>
  <c r="AA19" i="7"/>
  <c r="D53" i="22" s="1"/>
  <c r="Z19" i="7"/>
  <c r="D52" i="22" s="1"/>
  <c r="AC19" i="7"/>
  <c r="D55" i="22" s="1"/>
  <c r="AB19" i="7"/>
  <c r="D54" i="22" s="1"/>
  <c r="AD19" i="7"/>
  <c r="D56" i="22" s="1"/>
  <c r="Z23" i="7"/>
  <c r="D76" i="22" s="1"/>
  <c r="AB23" i="7"/>
  <c r="D78" i="22" s="1"/>
  <c r="AD23" i="7"/>
  <c r="D80" i="22" s="1"/>
  <c r="AA23" i="7"/>
  <c r="D77" i="22" s="1"/>
  <c r="AC23" i="7"/>
  <c r="D79" i="22" s="1"/>
  <c r="AE23" i="7"/>
  <c r="D81" i="22" s="1"/>
  <c r="AA93" i="7"/>
  <c r="G17" i="22" s="1"/>
  <c r="AE93" i="7"/>
  <c r="G21" i="22" s="1"/>
  <c r="Z93" i="7"/>
  <c r="G16" i="22" s="1"/>
  <c r="AD93" i="7"/>
  <c r="G20" i="22" s="1"/>
  <c r="AB93" i="7"/>
  <c r="G18" i="22" s="1"/>
  <c r="AC93" i="7"/>
  <c r="G19" i="22" s="1"/>
  <c r="I110" i="7"/>
  <c r="AE75" i="7"/>
  <c r="AB75" i="7"/>
  <c r="AC75" i="7"/>
  <c r="AA75" i="7"/>
  <c r="Z75" i="7"/>
  <c r="AD75" i="7"/>
  <c r="I83" i="7"/>
  <c r="AC105" i="7"/>
  <c r="G85" i="22" s="1"/>
  <c r="AD105" i="7"/>
  <c r="G86" i="22" s="1"/>
  <c r="Z105" i="7"/>
  <c r="G82" i="22" s="1"/>
  <c r="AE105" i="7"/>
  <c r="G87" i="22" s="1"/>
  <c r="AA105" i="7"/>
  <c r="G83" i="22" s="1"/>
  <c r="AB105" i="7"/>
  <c r="G84" i="22" s="1"/>
  <c r="K191" i="7"/>
  <c r="F18" i="22" l="1"/>
  <c r="F29" i="22"/>
  <c r="F26" i="22"/>
  <c r="F20" i="22"/>
  <c r="F27" i="22"/>
  <c r="F28" i="22"/>
  <c r="F19" i="22"/>
  <c r="F10" i="22"/>
  <c r="F11" i="22"/>
  <c r="F68" i="22"/>
  <c r="F37" i="22"/>
  <c r="F60" i="22"/>
  <c r="F56" i="22"/>
  <c r="F12" i="22"/>
  <c r="F69" i="22"/>
  <c r="F74" i="22"/>
  <c r="F31" i="22"/>
  <c r="F21" i="22"/>
  <c r="F34" i="22"/>
  <c r="F35" i="22"/>
  <c r="F59" i="22"/>
  <c r="F53" i="22"/>
  <c r="F39" i="22"/>
  <c r="F61" i="22"/>
  <c r="F55" i="22"/>
  <c r="F30" i="22"/>
  <c r="F15" i="22"/>
  <c r="F16" i="22"/>
  <c r="F17" i="22"/>
  <c r="F71" i="22"/>
  <c r="F72" i="22"/>
  <c r="F36" i="22"/>
  <c r="F63" i="22"/>
  <c r="F67" i="22"/>
  <c r="F24" i="22"/>
  <c r="F58" i="22"/>
  <c r="F52" i="22"/>
  <c r="F33" i="22"/>
  <c r="F14" i="22"/>
  <c r="F57" i="22"/>
  <c r="F75" i="22"/>
  <c r="F73" i="22"/>
  <c r="F23" i="22"/>
  <c r="F22" i="22"/>
  <c r="F64" i="22"/>
  <c r="F38" i="22"/>
  <c r="F13" i="22"/>
  <c r="F65" i="22"/>
  <c r="F66" i="22"/>
  <c r="F70" i="22"/>
  <c r="F25" i="22"/>
  <c r="F62" i="22"/>
  <c r="F54" i="22"/>
  <c r="F32" i="22"/>
  <c r="D51" i="22"/>
  <c r="G47" i="22"/>
  <c r="H49" i="22"/>
  <c r="G48" i="22"/>
  <c r="G50" i="22"/>
  <c r="H46" i="22"/>
  <c r="G51" i="22"/>
  <c r="H47" i="22"/>
  <c r="H48" i="22"/>
  <c r="H51" i="22"/>
  <c r="H50" i="22"/>
  <c r="G46" i="22"/>
  <c r="G49" i="22"/>
  <c r="Z119" i="7"/>
  <c r="Z65" i="7"/>
  <c r="F4" i="22" s="1"/>
  <c r="U41" i="7"/>
  <c r="Z41" i="7"/>
  <c r="E28" i="22" s="1"/>
  <c r="U50" i="7"/>
  <c r="Z50" i="7"/>
  <c r="E76" i="22" s="1"/>
  <c r="Z11" i="7"/>
  <c r="T29" i="7"/>
  <c r="AE92" i="7"/>
  <c r="AA119" i="7"/>
  <c r="AC11" i="7"/>
  <c r="W29" i="7"/>
  <c r="T56" i="7"/>
  <c r="U54" i="7"/>
  <c r="Z54" i="7"/>
  <c r="E100" i="22" s="1"/>
  <c r="AA65" i="7"/>
  <c r="F5" i="22" s="1"/>
  <c r="AB98" i="7"/>
  <c r="AA98" i="7"/>
  <c r="Z98" i="7"/>
  <c r="AE98" i="7"/>
  <c r="G45" i="22" s="1"/>
  <c r="AC98" i="7"/>
  <c r="AD98" i="7"/>
  <c r="U47" i="7"/>
  <c r="Z47" i="7"/>
  <c r="E58" i="22" s="1"/>
  <c r="AD92" i="7"/>
  <c r="AE119" i="7"/>
  <c r="U45" i="7"/>
  <c r="Z45" i="7"/>
  <c r="E46" i="22" s="1"/>
  <c r="Z40" i="7"/>
  <c r="E22" i="22" s="1"/>
  <c r="U40" i="7"/>
  <c r="AC65" i="7"/>
  <c r="F7" i="22" s="1"/>
  <c r="AD125" i="7"/>
  <c r="AB125" i="7"/>
  <c r="Z125" i="7"/>
  <c r="AE125" i="7"/>
  <c r="H45" i="22" s="1"/>
  <c r="AA125" i="7"/>
  <c r="AC125" i="7"/>
  <c r="AE11" i="7"/>
  <c r="Y29" i="7"/>
  <c r="Z92" i="7"/>
  <c r="AB119" i="7"/>
  <c r="Z43" i="7"/>
  <c r="E10" i="22" s="1"/>
  <c r="U43" i="7"/>
  <c r="U55" i="7"/>
  <c r="Z55" i="7"/>
  <c r="E106" i="22" s="1"/>
  <c r="Z49" i="7"/>
  <c r="E70" i="22" s="1"/>
  <c r="U49" i="7"/>
  <c r="AB11" i="7"/>
  <c r="V29" i="7"/>
  <c r="U51" i="7"/>
  <c r="Z51" i="7"/>
  <c r="E82" i="22" s="1"/>
  <c r="AA92" i="7"/>
  <c r="K137" i="7"/>
  <c r="Z46" i="7"/>
  <c r="E52" i="22" s="1"/>
  <c r="U46" i="7"/>
  <c r="AE65" i="7"/>
  <c r="F9" i="22" s="1"/>
  <c r="AA71" i="7"/>
  <c r="F41" i="22" s="1"/>
  <c r="AE71" i="7"/>
  <c r="AD71" i="7"/>
  <c r="F44" i="22" s="1"/>
  <c r="AB71" i="7"/>
  <c r="F42" i="22" s="1"/>
  <c r="AC71" i="7"/>
  <c r="F43" i="22" s="1"/>
  <c r="Z71" i="7"/>
  <c r="F40" i="22" s="1"/>
  <c r="Z53" i="7"/>
  <c r="E94" i="22" s="1"/>
  <c r="U53" i="7"/>
  <c r="Z39" i="7"/>
  <c r="E16" i="22" s="1"/>
  <c r="U39" i="7"/>
  <c r="U42" i="7"/>
  <c r="Z42" i="7"/>
  <c r="E34" i="22" s="1"/>
  <c r="AA11" i="7"/>
  <c r="U29" i="7"/>
  <c r="U48" i="7"/>
  <c r="Z48" i="7"/>
  <c r="E64" i="22" s="1"/>
  <c r="AC92" i="7"/>
  <c r="AD119" i="7"/>
  <c r="AD11" i="7"/>
  <c r="X29" i="7"/>
  <c r="AB92" i="7"/>
  <c r="AB65" i="7"/>
  <c r="F6" i="22" s="1"/>
  <c r="U52" i="7"/>
  <c r="Z52" i="7"/>
  <c r="E88" i="22" s="1"/>
  <c r="AD65" i="7"/>
  <c r="F8" i="22" s="1"/>
  <c r="Z38" i="7"/>
  <c r="K110" i="7"/>
  <c r="AC119" i="7"/>
  <c r="F45" i="22" l="1"/>
  <c r="D9" i="22"/>
  <c r="D7" i="22"/>
  <c r="D5" i="22"/>
  <c r="D6" i="22"/>
  <c r="D4" i="22"/>
  <c r="D8" i="22"/>
  <c r="W110" i="7"/>
  <c r="H44" i="22"/>
  <c r="X110" i="7"/>
  <c r="G41" i="22"/>
  <c r="G42" i="22"/>
  <c r="G40" i="22"/>
  <c r="H43" i="22"/>
  <c r="H42" i="22"/>
  <c r="H41" i="22"/>
  <c r="G44" i="22"/>
  <c r="G43" i="22"/>
  <c r="H40" i="22"/>
  <c r="W137" i="7"/>
  <c r="X83" i="7"/>
  <c r="T110" i="7"/>
  <c r="V137" i="7"/>
  <c r="V110" i="7"/>
  <c r="Y83" i="7"/>
  <c r="V83" i="7"/>
  <c r="U110" i="7"/>
  <c r="X137" i="7"/>
  <c r="AC83" i="7"/>
  <c r="G8" i="22"/>
  <c r="AD110" i="7"/>
  <c r="E4" i="22"/>
  <c r="AC29" i="7"/>
  <c r="AA53" i="7"/>
  <c r="E95" i="22" s="1"/>
  <c r="V53" i="7"/>
  <c r="AA43" i="7"/>
  <c r="E11" i="22" s="1"/>
  <c r="V43" i="7"/>
  <c r="AA47" i="7"/>
  <c r="E59" i="22" s="1"/>
  <c r="V47" i="7"/>
  <c r="T83" i="7"/>
  <c r="AA54" i="7"/>
  <c r="E101" i="22" s="1"/>
  <c r="V54" i="7"/>
  <c r="AA50" i="7"/>
  <c r="E77" i="22" s="1"/>
  <c r="V50" i="7"/>
  <c r="Z83" i="7"/>
  <c r="AA39" i="7"/>
  <c r="E17" i="22" s="1"/>
  <c r="V39" i="7"/>
  <c r="AA55" i="7"/>
  <c r="E107" i="22" s="1"/>
  <c r="V55" i="7"/>
  <c r="AD83" i="7"/>
  <c r="G7" i="22"/>
  <c r="AC110" i="7"/>
  <c r="AA45" i="7"/>
  <c r="E47" i="22" s="1"/>
  <c r="V45" i="7"/>
  <c r="H5" i="22"/>
  <c r="AA137" i="7"/>
  <c r="T137" i="7"/>
  <c r="V42" i="7"/>
  <c r="AA42" i="7"/>
  <c r="E35" i="22" s="1"/>
  <c r="AC137" i="7"/>
  <c r="H7" i="22"/>
  <c r="V48" i="7"/>
  <c r="AA48" i="7"/>
  <c r="E65" i="22" s="1"/>
  <c r="AB29" i="7"/>
  <c r="H6" i="22"/>
  <c r="AB137" i="7"/>
  <c r="AE29" i="7"/>
  <c r="Y137" i="7"/>
  <c r="U137" i="7"/>
  <c r="V41" i="7"/>
  <c r="AA41" i="7"/>
  <c r="E29" i="22" s="1"/>
  <c r="Z137" i="7"/>
  <c r="H4" i="22"/>
  <c r="AA46" i="7"/>
  <c r="E53" i="22" s="1"/>
  <c r="V46" i="7"/>
  <c r="V51" i="7"/>
  <c r="AA51" i="7"/>
  <c r="E83" i="22" s="1"/>
  <c r="AA40" i="7"/>
  <c r="E23" i="22" s="1"/>
  <c r="V40" i="7"/>
  <c r="Z29" i="7"/>
  <c r="G6" i="22"/>
  <c r="AB110" i="7"/>
  <c r="V38" i="7"/>
  <c r="AA38" i="7"/>
  <c r="AA49" i="7"/>
  <c r="E71" i="22" s="1"/>
  <c r="V49" i="7"/>
  <c r="H9" i="22"/>
  <c r="AE137" i="7"/>
  <c r="U83" i="7"/>
  <c r="U44" i="7"/>
  <c r="Z44" i="7"/>
  <c r="Y110" i="7"/>
  <c r="AD137" i="7"/>
  <c r="H8" i="22"/>
  <c r="AA52" i="7"/>
  <c r="E89" i="22" s="1"/>
  <c r="V52" i="7"/>
  <c r="AB83" i="7"/>
  <c r="AD29" i="7"/>
  <c r="AA29" i="7"/>
  <c r="AE83" i="7"/>
  <c r="G5" i="22"/>
  <c r="AA110" i="7"/>
  <c r="G4" i="22"/>
  <c r="Z110" i="7"/>
  <c r="W83" i="7"/>
  <c r="AA83" i="7"/>
  <c r="AE110" i="7"/>
  <c r="G9" i="22"/>
  <c r="D113" i="22" l="1"/>
  <c r="G113" i="22"/>
  <c r="E40" i="22"/>
  <c r="F113" i="22"/>
  <c r="H113" i="22"/>
  <c r="AB49" i="7"/>
  <c r="E72" i="22" s="1"/>
  <c r="W49" i="7"/>
  <c r="W51" i="7"/>
  <c r="AB51" i="7"/>
  <c r="E84" i="22" s="1"/>
  <c r="W48" i="7"/>
  <c r="AB48" i="7"/>
  <c r="E66" i="22" s="1"/>
  <c r="W43" i="7"/>
  <c r="AB43" i="7"/>
  <c r="E12" i="22" s="1"/>
  <c r="Z56" i="7"/>
  <c r="W52" i="7"/>
  <c r="AB52" i="7"/>
  <c r="E90" i="22" s="1"/>
  <c r="W46" i="7"/>
  <c r="AB46" i="7"/>
  <c r="E54" i="22" s="1"/>
  <c r="W54" i="7"/>
  <c r="AB54" i="7"/>
  <c r="E102" i="22" s="1"/>
  <c r="AB53" i="7"/>
  <c r="E96" i="22" s="1"/>
  <c r="W53" i="7"/>
  <c r="V44" i="7"/>
  <c r="AA44" i="7"/>
  <c r="E5" i="22"/>
  <c r="W40" i="7"/>
  <c r="AB40" i="7"/>
  <c r="E24" i="22" s="1"/>
  <c r="AB50" i="7"/>
  <c r="E78" i="22" s="1"/>
  <c r="W50" i="7"/>
  <c r="U56" i="7"/>
  <c r="W45" i="7"/>
  <c r="AB45" i="7"/>
  <c r="E48" i="22" s="1"/>
  <c r="W55" i="7"/>
  <c r="AB55" i="7"/>
  <c r="E108" i="22" s="1"/>
  <c r="W38" i="7"/>
  <c r="AB38" i="7"/>
  <c r="W41" i="7"/>
  <c r="AB41" i="7"/>
  <c r="E30" i="22" s="1"/>
  <c r="AB42" i="7"/>
  <c r="E36" i="22" s="1"/>
  <c r="W42" i="7"/>
  <c r="AB39" i="7"/>
  <c r="E18" i="22" s="1"/>
  <c r="W39" i="7"/>
  <c r="W47" i="7"/>
  <c r="AB47" i="7"/>
  <c r="E60" i="22" s="1"/>
  <c r="E41" i="22" l="1"/>
  <c r="X38" i="7"/>
  <c r="AC38" i="7"/>
  <c r="X55" i="7"/>
  <c r="AC55" i="7"/>
  <c r="E109" i="22" s="1"/>
  <c r="AB44" i="7"/>
  <c r="W44" i="7"/>
  <c r="X52" i="7"/>
  <c r="AC52" i="7"/>
  <c r="E91" i="22" s="1"/>
  <c r="X48" i="7"/>
  <c r="AC48" i="7"/>
  <c r="E67" i="22" s="1"/>
  <c r="X49" i="7"/>
  <c r="AC49" i="7"/>
  <c r="E73" i="22" s="1"/>
  <c r="AC46" i="7"/>
  <c r="E55" i="22" s="1"/>
  <c r="X46" i="7"/>
  <c r="X43" i="7"/>
  <c r="AC43" i="7"/>
  <c r="E13" i="22" s="1"/>
  <c r="X39" i="7"/>
  <c r="AC39" i="7"/>
  <c r="E19" i="22" s="1"/>
  <c r="V56" i="7"/>
  <c r="X40" i="7"/>
  <c r="AC40" i="7"/>
  <c r="E25" i="22" s="1"/>
  <c r="X54" i="7"/>
  <c r="AC54" i="7"/>
  <c r="E103" i="22" s="1"/>
  <c r="X50" i="7"/>
  <c r="AC50" i="7"/>
  <c r="E79" i="22" s="1"/>
  <c r="AC53" i="7"/>
  <c r="E97" i="22" s="1"/>
  <c r="X53" i="7"/>
  <c r="X42" i="7"/>
  <c r="AC42" i="7"/>
  <c r="E37" i="22" s="1"/>
  <c r="E6" i="22"/>
  <c r="AA56" i="7"/>
  <c r="X41" i="7"/>
  <c r="AC41" i="7"/>
  <c r="E31" i="22" s="1"/>
  <c r="X47" i="7"/>
  <c r="AC47" i="7"/>
  <c r="E61" i="22" s="1"/>
  <c r="AC45" i="7"/>
  <c r="X45" i="7"/>
  <c r="AC51" i="7"/>
  <c r="E85" i="22" s="1"/>
  <c r="X51" i="7"/>
  <c r="E42" i="22" l="1"/>
  <c r="E49" i="22"/>
  <c r="AB56" i="7"/>
  <c r="AD41" i="7"/>
  <c r="E32" i="22" s="1"/>
  <c r="Y41" i="7"/>
  <c r="AE41" i="7" s="1"/>
  <c r="E33" i="22" s="1"/>
  <c r="AD45" i="7"/>
  <c r="Y45" i="7"/>
  <c r="AE45" i="7" s="1"/>
  <c r="Y54" i="7"/>
  <c r="AE54" i="7" s="1"/>
  <c r="E105" i="22" s="1"/>
  <c r="AD54" i="7"/>
  <c r="E104" i="22" s="1"/>
  <c r="AD43" i="7"/>
  <c r="E14" i="22" s="1"/>
  <c r="Y43" i="7"/>
  <c r="AE43" i="7" s="1"/>
  <c r="E15" i="22" s="1"/>
  <c r="AD52" i="7"/>
  <c r="E92" i="22" s="1"/>
  <c r="Y52" i="7"/>
  <c r="AE52" i="7" s="1"/>
  <c r="E93" i="22" s="1"/>
  <c r="AD46" i="7"/>
  <c r="E56" i="22" s="1"/>
  <c r="Y46" i="7"/>
  <c r="AE46" i="7" s="1"/>
  <c r="E57" i="22" s="1"/>
  <c r="X44" i="7"/>
  <c r="X56" i="7" s="1"/>
  <c r="AC44" i="7"/>
  <c r="AD55" i="7"/>
  <c r="E110" i="22" s="1"/>
  <c r="Y55" i="7"/>
  <c r="AE55" i="7" s="1"/>
  <c r="E111" i="22" s="1"/>
  <c r="Y42" i="7"/>
  <c r="AE42" i="7" s="1"/>
  <c r="E39" i="22" s="1"/>
  <c r="AD42" i="7"/>
  <c r="E38" i="22" s="1"/>
  <c r="AD40" i="7"/>
  <c r="E26" i="22" s="1"/>
  <c r="Y40" i="7"/>
  <c r="AE40" i="7" s="1"/>
  <c r="E27" i="22" s="1"/>
  <c r="Y47" i="7"/>
  <c r="AE47" i="7" s="1"/>
  <c r="E63" i="22" s="1"/>
  <c r="AD47" i="7"/>
  <c r="E62" i="22" s="1"/>
  <c r="Y53" i="7"/>
  <c r="AE53" i="7" s="1"/>
  <c r="E99" i="22" s="1"/>
  <c r="AD53" i="7"/>
  <c r="E98" i="22" s="1"/>
  <c r="Y49" i="7"/>
  <c r="AE49" i="7" s="1"/>
  <c r="E75" i="22" s="1"/>
  <c r="AD49" i="7"/>
  <c r="E74" i="22" s="1"/>
  <c r="Y51" i="7"/>
  <c r="AE51" i="7" s="1"/>
  <c r="E87" i="22" s="1"/>
  <c r="AD51" i="7"/>
  <c r="E86" i="22" s="1"/>
  <c r="AD39" i="7"/>
  <c r="E20" i="22" s="1"/>
  <c r="Y39" i="7"/>
  <c r="AE39" i="7" s="1"/>
  <c r="E21" i="22" s="1"/>
  <c r="AD50" i="7"/>
  <c r="E80" i="22" s="1"/>
  <c r="Y50" i="7"/>
  <c r="AE50" i="7" s="1"/>
  <c r="E81" i="22" s="1"/>
  <c r="Y48" i="7"/>
  <c r="AE48" i="7" s="1"/>
  <c r="E69" i="22" s="1"/>
  <c r="AD48" i="7"/>
  <c r="E68" i="22" s="1"/>
  <c r="Y38" i="7"/>
  <c r="AD38" i="7"/>
  <c r="E7" i="22"/>
  <c r="W56" i="7"/>
  <c r="E51" i="22" l="1"/>
  <c r="E43" i="22"/>
  <c r="E50" i="22"/>
  <c r="AC56" i="7"/>
  <c r="E8" i="22"/>
  <c r="Y44" i="7"/>
  <c r="AE44" i="7" s="1"/>
  <c r="E45" i="22" s="1"/>
  <c r="AD44" i="7"/>
  <c r="AE38" i="7"/>
  <c r="E44" i="22" l="1"/>
  <c r="E9" i="22"/>
  <c r="AE56" i="7"/>
  <c r="Y56" i="7"/>
  <c r="AD56" i="7"/>
  <c r="E113" i="22" l="1"/>
</calcChain>
</file>

<file path=xl/sharedStrings.xml><?xml version="1.0" encoding="utf-8"?>
<sst xmlns="http://schemas.openxmlformats.org/spreadsheetml/2006/main" count="4377" uniqueCount="163">
  <si>
    <t>Model code:</t>
  </si>
  <si>
    <t>PR24CA11</t>
  </si>
  <si>
    <t>Version number:</t>
  </si>
  <si>
    <t>File name:</t>
  </si>
  <si>
    <t>Date:</t>
  </si>
  <si>
    <t>For enquiries please contact:</t>
  </si>
  <si>
    <t>PR24@ofwat.gov.uk</t>
  </si>
  <si>
    <t>Instructions:</t>
  </si>
  <si>
    <t>See below.</t>
  </si>
  <si>
    <t>Disclaimer:</t>
  </si>
  <si>
    <t>This model is part of our final determinations setting out the price, service, and incentive package for water companies for the period 2025-30. It should be read together with the other documents and information that we have now published.</t>
  </si>
  <si>
    <t>Conceptual model</t>
  </si>
  <si>
    <t>End of sheet</t>
  </si>
  <si>
    <t>Company Acronym</t>
  </si>
  <si>
    <t>Item Code</t>
  </si>
  <si>
    <t>Item Description</t>
  </si>
  <si>
    <t>Item Unit</t>
  </si>
  <si>
    <t>Item Table Suite</t>
  </si>
  <si>
    <t>2013-14</t>
  </si>
  <si>
    <t>2014-15</t>
  </si>
  <si>
    <t>2015-16</t>
  </si>
  <si>
    <t>2016-17</t>
  </si>
  <si>
    <t>2017-18</t>
  </si>
  <si>
    <t>2018-19</t>
  </si>
  <si>
    <t>2019-20</t>
  </si>
  <si>
    <t>2020-21</t>
  </si>
  <si>
    <t>2021-22</t>
  </si>
  <si>
    <t>2022-23</t>
  </si>
  <si>
    <t>2023-24</t>
  </si>
  <si>
    <t>2024-25</t>
  </si>
  <si>
    <t>2025-26</t>
  </si>
  <si>
    <t>2026-27</t>
  </si>
  <si>
    <t>2027-28</t>
  </si>
  <si>
    <t>2028-29</t>
  </si>
  <si>
    <t>2029-30</t>
  </si>
  <si>
    <t>Unique code</t>
  </si>
  <si>
    <t>AFW</t>
  </si>
  <si>
    <t>C_COVID20_PR24CA008</t>
  </si>
  <si>
    <t>Covid-19 dummy variable for 2019-20</t>
  </si>
  <si>
    <t>nr</t>
  </si>
  <si>
    <t>Price Review 2024</t>
  </si>
  <si>
    <t>C_COVID21_PR24CA008</t>
  </si>
  <si>
    <t>Covid-19 dummy variable for 2020-21</t>
  </si>
  <si>
    <t>C_DCSDEBTT_PR24CA008</t>
  </si>
  <si>
    <t>Bad debt related costs with smoothed doubtful debts (real)</t>
  </si>
  <si>
    <t>£m</t>
  </si>
  <si>
    <t>C_DCT_PR24CA008</t>
  </si>
  <si>
    <t>Bad debt related costs (real)</t>
  </si>
  <si>
    <t>C_EQLPCF62_PR24CA008</t>
  </si>
  <si>
    <t>Equifax - Insight Postcode Event - % of households with default</t>
  </si>
  <si>
    <t>%</t>
  </si>
  <si>
    <t>C_EQXPCF2_PR24CA008</t>
  </si>
  <si>
    <t>Equifax - Average number of Partial Insight Accounts or County Court Judgements per household</t>
  </si>
  <si>
    <t>C_HHDUHH_PR24CA008</t>
  </si>
  <si>
    <t>% of dual service connections</t>
  </si>
  <si>
    <t>C_HHMHH_PR24CA008</t>
  </si>
  <si>
    <t>% of metered connections</t>
  </si>
  <si>
    <t>C_HHT_PR24CA008</t>
  </si>
  <si>
    <t>Total households connected</t>
  </si>
  <si>
    <t>000s</t>
  </si>
  <si>
    <t>C_INCSCOREINT_PR24CA008</t>
  </si>
  <si>
    <t>Combined Income Score for England and Wales (IMD) - interpolated</t>
  </si>
  <si>
    <t>C_OCSDEBTTR_PR24CA008</t>
  </si>
  <si>
    <t>Company submitted other costs with smoothed doubtful debts (real)</t>
  </si>
  <si>
    <t>C_OCTR_PR24CA008</t>
  </si>
  <si>
    <t>Company submitted other costs (real)</t>
  </si>
  <si>
    <t>C_REVHH_PR24CA008</t>
  </si>
  <si>
    <t>Average bill size (real)</t>
  </si>
  <si>
    <t>£/hh</t>
  </si>
  <si>
    <t>C_SOCSDEBTTR_PR24CA008</t>
  </si>
  <si>
    <t>Other opex for modelling with smoothed doubtful debts (real)</t>
  </si>
  <si>
    <t>C_SOCTR_PR24CA008</t>
  </si>
  <si>
    <t>Other opex for modelling (real)</t>
  </si>
  <si>
    <t>C_STCSDEBTTR_PR24CA008</t>
  </si>
  <si>
    <t>Totex for modelling with smoothed doubtful debts (real)</t>
  </si>
  <si>
    <t>C_STCTR_PR24CA008</t>
  </si>
  <si>
    <t>Totex for modelling (real)</t>
  </si>
  <si>
    <t>C_TCSDEBTTR_PR24CA008</t>
  </si>
  <si>
    <t>Company submitted total costs with smoothed doubtful debts (real)</t>
  </si>
  <si>
    <t>C_TCTR_PR24CA008</t>
  </si>
  <si>
    <t>Company submitted total costs (real)</t>
  </si>
  <si>
    <t>PR24QA_PR24CA10_OUT1</t>
  </si>
  <si>
    <t>Date &amp; Time for Model - PR24CA10</t>
  </si>
  <si>
    <t>Text</t>
  </si>
  <si>
    <t>[…]25/10/2024 09:48:19</t>
  </si>
  <si>
    <t>PR24QA_PR24CA10_OUT2</t>
  </si>
  <si>
    <t>Name of Model - PR24CA10</t>
  </si>
  <si>
    <t>PR24CA10 - RR1 - Model run 2.xlsx</t>
  </si>
  <si>
    <t>PR24QA_PR24CA10_OUT3</t>
  </si>
  <si>
    <t>F_Inputs time stamp - PR24CA10</t>
  </si>
  <si>
    <t>PR24QA_PR24CA10_OUT4</t>
  </si>
  <si>
    <t>Model override switch for - PR24CA10</t>
  </si>
  <si>
    <t>ANH</t>
  </si>
  <si>
    <t>BRL</t>
  </si>
  <si>
    <t>BWH</t>
  </si>
  <si>
    <t/>
  </si>
  <si>
    <t>DVW</t>
  </si>
  <si>
    <t>HDD</t>
  </si>
  <si>
    <t>NES</t>
  </si>
  <si>
    <t>NWT</t>
  </si>
  <si>
    <t>PRT</t>
  </si>
  <si>
    <t>SBB</t>
  </si>
  <si>
    <t>SES</t>
  </si>
  <si>
    <t>SEW</t>
  </si>
  <si>
    <t>SRN</t>
  </si>
  <si>
    <t>SSC</t>
  </si>
  <si>
    <t>SVE</t>
  </si>
  <si>
    <t>SVT</t>
  </si>
  <si>
    <t>SWB</t>
  </si>
  <si>
    <t>SWT</t>
  </si>
  <si>
    <t>TMS</t>
  </si>
  <si>
    <t>WSH</t>
  </si>
  <si>
    <t>WSX</t>
  </si>
  <si>
    <t>YKY</t>
  </si>
  <si>
    <t>Ofwat forecast of cost drivers</t>
  </si>
  <si>
    <t>Total households connected, 000s</t>
  </si>
  <si>
    <t>hh_t</t>
  </si>
  <si>
    <t>Historical</t>
  </si>
  <si>
    <t>PR24 Company forecast</t>
  </si>
  <si>
    <t>Ofwat forecast</t>
  </si>
  <si>
    <t>PR24 FD forecast</t>
  </si>
  <si>
    <t>Final decision</t>
  </si>
  <si>
    <t>Hard coded decision</t>
  </si>
  <si>
    <t>Check</t>
  </si>
  <si>
    <t>Time trend</t>
  </si>
  <si>
    <t>Company forecast</t>
  </si>
  <si>
    <t>Industry</t>
  </si>
  <si>
    <t>Average bill size</t>
  </si>
  <si>
    <t>Average bill, £/hh (22/23 prices adjusted using CPIH)</t>
  </si>
  <si>
    <t>rev_hh</t>
  </si>
  <si>
    <t>Growth rate:</t>
  </si>
  <si>
    <t>Proportion of dual customers</t>
  </si>
  <si>
    <t>Proportion of dual service connections, %</t>
  </si>
  <si>
    <t>hhdu_hh</t>
  </si>
  <si>
    <t>Insight - % of households with default</t>
  </si>
  <si>
    <t>Proportion of households with default, %</t>
  </si>
  <si>
    <t>eq_lpcf62</t>
  </si>
  <si>
    <t>Combined Income Score for Eng and Wales (IMD)</t>
  </si>
  <si>
    <t>Combined Income Score for Eng and Wales (IMD), %</t>
  </si>
  <si>
    <t>incomescore_interpolated</t>
  </si>
  <si>
    <t>Override</t>
  </si>
  <si>
    <t>1=Ofwat 2=Company</t>
  </si>
  <si>
    <t>Covid-19 dummy (2019-20)</t>
  </si>
  <si>
    <t>Dummy variable</t>
  </si>
  <si>
    <t>Covid20</t>
  </si>
  <si>
    <t>Covid-19 dummy (2020-21)</t>
  </si>
  <si>
    <t>Covid21</t>
  </si>
  <si>
    <t>END OF SHEET</t>
  </si>
  <si>
    <t>codecombine</t>
  </si>
  <si>
    <t>companycode</t>
  </si>
  <si>
    <t>financialyear</t>
  </si>
  <si>
    <t>Combination of company and year</t>
  </si>
  <si>
    <t>Company unique code</t>
  </si>
  <si>
    <t>Financial year</t>
  </si>
  <si>
    <t>Total households connected_OFWAT</t>
  </si>
  <si>
    <t>Average bill size (real)_OFWAT</t>
  </si>
  <si>
    <t>% of dual service connections_OFWAT</t>
  </si>
  <si>
    <t>Equifax - Insight Postcode Event - % of households with default_OFWAT</t>
  </si>
  <si>
    <t>Combined Income Score for England and Wales (IMD) - interpolated_OFWAT</t>
  </si>
  <si>
    <t>Covid-19 dummy variable for 2019-20_OFWAT</t>
  </si>
  <si>
    <t>Covid-19 dummy variable for 2020-21_OFWAT</t>
  </si>
  <si>
    <t>xy%</t>
  </si>
  <si>
    <t>No. of obs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</si>
</sst>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_);_(* \(#,##0.00\);_(* &quot;-&quot;??_);_(@_)"/>
    <numFmt numFmtId="165" formatCode="0.000"/>
    <numFmt numFmtId="166" formatCode="0.0"/>
    <numFmt numFmtId="167" formatCode="#,##0_);\(#,##0\);&quot;-  &quot;;&quot; &quot;@&quot; &quot;"/>
    <numFmt numFmtId="168" formatCode="#,##0.0000_);\(#,##0.0000\);&quot;-  &quot;;&quot; &quot;@&quot; &quot;"/>
    <numFmt numFmtId="169" formatCode="0.00%_);\-0.00%_);&quot;-  &quot;;&quot; &quot;@&quot; &quot;"/>
    <numFmt numFmtId="170" formatCode="dd\ mmm\ yyyy_);\(###0\);&quot;-  &quot;;&quot; &quot;@&quot; &quot;"/>
    <numFmt numFmtId="171" formatCode="dd\ mmm\ yy_);\(###0\);&quot;-  &quot;;&quot; &quot;@&quot; &quot;"/>
    <numFmt numFmtId="172" formatCode="###0_);\(###0\);&quot;-  &quot;;&quot; &quot;@&quot; &quot;"/>
    <numFmt numFmtId="173" formatCode="&quot;£&quot;#,##0.00"/>
    <numFmt numFmtId="174" formatCode="#,##0.0_ ;[Red]\-#,##0.0\ "/>
    <numFmt numFmtId="175" formatCode="#,##0_ ;[Red]\-#,##0\ "/>
    <numFmt numFmtId="176" formatCode="_(* #,##0_);_(* \(#,##0\);_(* &quot;-&quot;??_);_(@_)"/>
    <numFmt numFmtId="177" formatCode="mmmm\ yyyy;@"/>
    <numFmt numFmtId="178" formatCode="#,##0.000"/>
  </numFmts>
  <fonts count="56">
    <font>
      <sz val="11"/>
      <color theme="1"/>
      <name val="Arial"/>
      <family val="2"/>
    </font>
    <font>
      <sz val="11"/>
      <color theme="1"/>
      <name val="Calibri"/>
      <family val="2"/>
      <scheme val="minor"/>
    </font>
    <font>
      <sz val="10"/>
      <name val="Arial"/>
      <family val="2"/>
    </font>
    <font>
      <sz val="10"/>
      <color theme="1"/>
      <name val="Arial"/>
      <family val="2"/>
    </font>
    <font>
      <sz val="11"/>
      <color theme="1"/>
      <name val="Arial"/>
      <family val="2"/>
    </font>
    <font>
      <sz val="9"/>
      <color theme="1"/>
      <name val="Arial"/>
      <family val="2"/>
    </font>
    <font>
      <sz val="10"/>
      <color theme="1"/>
      <name val="Calibri"/>
      <family val="2"/>
      <scheme val="minor"/>
    </font>
    <font>
      <sz val="10"/>
      <color theme="1"/>
      <name val="Franklin Gothic Demi"/>
      <family val="2"/>
    </font>
    <font>
      <sz val="15"/>
      <color theme="0"/>
      <name val="Franklin Gothic Demi"/>
      <family val="2"/>
    </font>
    <font>
      <sz val="10"/>
      <color rgb="FF0078C9"/>
      <name val="Franklin Gothic Demi"/>
      <family val="2"/>
    </font>
    <font>
      <sz val="9"/>
      <name val="Arial"/>
      <family val="2"/>
    </font>
    <font>
      <sz val="11"/>
      <color indexed="8"/>
      <name val="Calibri"/>
      <family val="2"/>
      <scheme val="minor"/>
    </font>
    <font>
      <sz val="11"/>
      <color theme="1"/>
      <name val="Verdana"/>
      <family val="2"/>
    </font>
    <font>
      <sz val="10"/>
      <color rgb="FF000000"/>
      <name val="Arial"/>
      <family val="2"/>
    </font>
    <font>
      <b/>
      <sz val="11"/>
      <color rgb="FFA32020"/>
      <name val="Arial"/>
      <family val="2"/>
    </font>
    <font>
      <sz val="10"/>
      <color theme="0"/>
      <name val="Arial"/>
      <family val="2"/>
    </font>
    <font>
      <sz val="12"/>
      <name val="Arial MT"/>
    </font>
    <font>
      <u/>
      <sz val="11"/>
      <color theme="10"/>
      <name val="arial"/>
      <family val="2"/>
    </font>
    <font>
      <sz val="11"/>
      <color indexed="8"/>
      <name val="Arial"/>
      <family val="2"/>
    </font>
    <font>
      <sz val="18"/>
      <name val="Arial MT"/>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name val="Tahoma"/>
      <family val="2"/>
    </font>
    <font>
      <sz val="11"/>
      <color indexed="8"/>
      <name val="Verdana"/>
      <family val="2"/>
    </font>
    <font>
      <sz val="11"/>
      <color indexed="8"/>
      <name val="Calibri"/>
      <family val="2"/>
    </font>
    <font>
      <sz val="10"/>
      <name val="Calibri"/>
      <family val="2"/>
      <scheme val="minor"/>
    </font>
    <font>
      <sz val="8"/>
      <name val="Arial"/>
      <family val="2"/>
    </font>
    <font>
      <sz val="10"/>
      <name val="Calibri"/>
      <family val="2"/>
    </font>
    <font>
      <sz val="8"/>
      <color theme="1"/>
      <name val="Tahoma"/>
      <family val="2"/>
    </font>
    <font>
      <sz val="24"/>
      <color theme="0"/>
      <name val="Calibri"/>
      <family val="2"/>
      <scheme val="minor"/>
    </font>
    <font>
      <sz val="18"/>
      <name val="Calibri"/>
      <family val="2"/>
      <scheme val="minor"/>
    </font>
    <font>
      <b/>
      <sz val="18"/>
      <name val="Calibri"/>
      <family val="2"/>
      <scheme val="minor"/>
    </font>
    <font>
      <u/>
      <sz val="8"/>
      <color theme="10"/>
      <name val="Tahoma"/>
      <family val="2"/>
    </font>
    <font>
      <b/>
      <sz val="10"/>
      <name val="Calibri"/>
      <family val="2"/>
      <scheme val="minor"/>
    </font>
    <font>
      <sz val="10"/>
      <color theme="1"/>
      <name val="Calibri"/>
      <family val="2"/>
    </font>
    <font>
      <b/>
      <sz val="11"/>
      <color rgb="FF0071CE"/>
      <name val="Calibri"/>
      <family val="2"/>
    </font>
    <font>
      <b/>
      <sz val="10"/>
      <color rgb="FF0071CE"/>
      <name val="Calibri"/>
      <family val="2"/>
    </font>
    <font>
      <b/>
      <sz val="10"/>
      <color indexed="8"/>
      <name val="Calibri"/>
      <family val="2"/>
      <scheme val="minor"/>
    </font>
    <font>
      <sz val="10"/>
      <color indexed="8"/>
      <name val="Calibri"/>
      <family val="2"/>
      <scheme val="minor"/>
    </font>
    <font>
      <sz val="10"/>
      <color indexed="9"/>
      <name val="Calibri"/>
      <family val="2"/>
      <scheme val="minor"/>
    </font>
    <font>
      <b/>
      <sz val="10"/>
      <color theme="1"/>
      <name val="Calibri"/>
      <family val="2"/>
      <scheme val="minor"/>
    </font>
    <font>
      <b/>
      <sz val="10"/>
      <color theme="0"/>
      <name val="Calibri"/>
      <family val="2"/>
      <scheme val="minor"/>
    </font>
    <font>
      <b/>
      <sz val="10"/>
      <color theme="2"/>
      <name val="Calibri"/>
      <family val="2"/>
      <scheme val="minor"/>
    </font>
    <font>
      <sz val="10"/>
      <color theme="2"/>
      <name val="Calibri"/>
      <family val="2"/>
      <scheme val="minor"/>
    </font>
    <font>
      <sz val="10"/>
      <color rgb="FF002060"/>
      <name val="Calibri"/>
      <family val="2"/>
      <scheme val="minor"/>
    </font>
    <font>
      <sz val="10"/>
      <color rgb="FFFF0000"/>
      <name val="Calibri"/>
      <family val="2"/>
      <scheme val="minor"/>
    </font>
    <font>
      <i/>
      <sz val="10"/>
      <color theme="1"/>
      <name val="Calibri"/>
      <family val="2"/>
      <scheme val="minor"/>
    </font>
    <font>
      <b/>
      <i/>
      <sz val="10"/>
      <color theme="1"/>
      <name val="Calibri"/>
      <family val="2"/>
      <scheme val="minor"/>
    </font>
    <font>
      <sz val="10"/>
      <color theme="9"/>
      <name val="Calibri"/>
      <family val="2"/>
      <scheme val="minor"/>
    </font>
    <font>
      <i/>
      <sz val="10"/>
      <name val="Calibri"/>
      <family val="2"/>
      <scheme val="minor"/>
    </font>
    <font>
      <b/>
      <sz val="14"/>
      <color theme="2"/>
      <name val="Calibri"/>
      <family val="2"/>
      <scheme val="minor"/>
    </font>
    <font>
      <sz val="10"/>
      <color rgb="FF000000"/>
      <name val="Calibri"/>
      <family val="2"/>
      <scheme val="minor"/>
    </font>
    <font>
      <b/>
      <sz val="10"/>
      <color rgb="FF000000"/>
      <name val="Calibri"/>
      <family val="2"/>
      <scheme val="minor"/>
    </font>
    <font>
      <b/>
      <sz val="10"/>
      <name val="Calibri"/>
      <family val="2"/>
    </font>
  </fonts>
  <fills count="31">
    <fill>
      <patternFill patternType="none"/>
    </fill>
    <fill>
      <patternFill patternType="gray125"/>
    </fill>
    <fill>
      <patternFill patternType="solid">
        <fgColor theme="3"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003479"/>
        <bgColor indexed="64"/>
      </patternFill>
    </fill>
    <fill>
      <patternFill patternType="solid">
        <fgColor rgb="FFE0DCD8"/>
        <bgColor indexed="64"/>
      </patternFill>
    </fill>
    <fill>
      <patternFill patternType="solid">
        <fgColor rgb="FFFCEABF"/>
        <bgColor indexed="64"/>
      </patternFill>
    </fill>
    <fill>
      <patternFill patternType="solid">
        <fgColor rgb="FFBFDDF1"/>
        <bgColor indexed="64"/>
      </patternFill>
    </fill>
    <fill>
      <patternFill patternType="solid">
        <fgColor rgb="FFF2BFE0"/>
        <bgColor indexed="64"/>
      </patternFill>
    </fill>
    <fill>
      <patternFill patternType="solid">
        <fgColor indexed="9"/>
        <bgColor indexed="64"/>
      </patternFill>
    </fill>
    <fill>
      <patternFill patternType="solid">
        <fgColor indexed="43"/>
      </patternFill>
    </fill>
    <fill>
      <patternFill patternType="solid">
        <fgColor rgb="FFFE4819"/>
        <bgColor indexed="64"/>
      </patternFill>
    </fill>
    <fill>
      <patternFill patternType="solid">
        <fgColor rgb="FFF7BF40"/>
        <bgColor indexed="64"/>
      </patternFill>
    </fill>
    <fill>
      <patternFill patternType="solid">
        <fgColor rgb="FF719500"/>
        <bgColor indexed="64"/>
      </patternFill>
    </fill>
    <fill>
      <patternFill patternType="solid">
        <fgColor rgb="FFD740A2"/>
        <bgColor indexed="64"/>
      </patternFill>
    </fill>
    <fill>
      <patternFill patternType="solid">
        <fgColor rgb="FFD3D3D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theme="0"/>
        <bgColor indexed="64"/>
      </patternFill>
    </fill>
    <fill>
      <patternFill patternType="solid">
        <fgColor theme="3"/>
        <bgColor indexed="64"/>
      </patternFill>
    </fill>
    <fill>
      <patternFill patternType="solid">
        <fgColor rgb="FF003595"/>
        <bgColor indexed="64"/>
      </patternFill>
    </fill>
    <fill>
      <patternFill patternType="solid">
        <fgColor rgb="FFDCECF5"/>
        <bgColor indexed="64"/>
      </patternFill>
    </fill>
    <fill>
      <patternFill patternType="solid">
        <fgColor rgb="FFD9D9D9"/>
        <bgColor indexed="64"/>
      </patternFill>
    </fill>
    <fill>
      <patternFill patternType="solid">
        <fgColor rgb="FFFFFFE0"/>
      </patternFill>
    </fill>
  </fills>
  <borders count="1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ck">
        <color theme="3"/>
      </top>
      <bottom/>
      <diagonal/>
    </border>
    <border>
      <left style="thin">
        <color rgb="FF857362"/>
      </left>
      <right style="thin">
        <color rgb="FF857362"/>
      </right>
      <top style="thin">
        <color rgb="FF857362"/>
      </top>
      <bottom style="thin">
        <color rgb="FF8573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rgb="FF857362"/>
      </left>
      <right style="thick">
        <color rgb="FF857362"/>
      </right>
      <top style="thick">
        <color rgb="FF857362"/>
      </top>
      <bottom style="thick">
        <color rgb="FF857362"/>
      </bottom>
      <diagonal/>
    </border>
    <border>
      <left/>
      <right style="thin">
        <color indexed="64"/>
      </right>
      <top/>
      <bottom/>
      <diagonal/>
    </border>
    <border>
      <left style="thin">
        <color indexed="64"/>
      </left>
      <right style="thin">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indexed="64"/>
      </bottom>
      <diagonal/>
    </border>
  </borders>
  <cellStyleXfs count="2746">
    <xf numFmtId="0" fontId="0" fillId="0" borderId="0"/>
    <xf numFmtId="0" fontId="1" fillId="0" borderId="0"/>
    <xf numFmtId="0" fontId="2" fillId="0" borderId="0"/>
    <xf numFmtId="9" fontId="4" fillId="0" borderId="0" applyFont="0" applyFill="0" applyBorder="0" applyAlignment="0" applyProtection="0"/>
    <xf numFmtId="167" fontId="4" fillId="0" borderId="0" applyFont="0" applyFill="0" applyBorder="0" applyProtection="0">
      <alignment vertical="top"/>
    </xf>
    <xf numFmtId="164" fontId="4" fillId="0" borderId="0" applyFont="0" applyFill="0" applyBorder="0" applyAlignment="0" applyProtection="0"/>
    <xf numFmtId="169" fontId="4" fillId="0" borderId="0" applyFont="0" applyFill="0" applyBorder="0" applyProtection="0">
      <alignment vertical="top"/>
    </xf>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11" fillId="0" borderId="0"/>
    <xf numFmtId="0" fontId="12" fillId="0" borderId="0"/>
    <xf numFmtId="0" fontId="4" fillId="0" borderId="0"/>
    <xf numFmtId="0" fontId="2" fillId="0" borderId="0"/>
    <xf numFmtId="0" fontId="4" fillId="0" borderId="0"/>
    <xf numFmtId="0" fontId="4" fillId="0" borderId="0"/>
    <xf numFmtId="9" fontId="12" fillId="0" borderId="0" applyFont="0" applyFill="0" applyBorder="0" applyAlignment="0" applyProtection="0"/>
    <xf numFmtId="0" fontId="4" fillId="0" borderId="0"/>
    <xf numFmtId="167" fontId="4" fillId="0" borderId="0" applyFont="0" applyFill="0" applyBorder="0" applyProtection="0">
      <alignment vertical="top"/>
    </xf>
    <xf numFmtId="0" fontId="4" fillId="0" borderId="0"/>
    <xf numFmtId="0" fontId="14" fillId="0" borderId="0" applyNumberFormat="0" applyFill="0" applyAlignment="0"/>
    <xf numFmtId="164" fontId="4" fillId="0" borderId="0" applyFont="0" applyFill="0" applyBorder="0" applyAlignment="0" applyProtection="0"/>
    <xf numFmtId="0" fontId="1" fillId="0" borderId="0"/>
    <xf numFmtId="9" fontId="2" fillId="0" borderId="0" applyFont="0" applyFill="0" applyBorder="0" applyAlignment="0" applyProtection="0"/>
    <xf numFmtId="0" fontId="10" fillId="15" borderId="11" applyNumberFormat="0" applyFont="0" applyAlignment="0" applyProtection="0"/>
    <xf numFmtId="9" fontId="1" fillId="0" borderId="0" applyFont="0" applyFill="0" applyBorder="0" applyAlignment="0" applyProtection="0"/>
    <xf numFmtId="0" fontId="2" fillId="0" borderId="0" applyNumberFormat="0" applyFill="0" applyBorder="0" applyProtection="0">
      <alignment horizontal="right" vertical="top"/>
    </xf>
    <xf numFmtId="0" fontId="12" fillId="0" borderId="0"/>
    <xf numFmtId="164" fontId="12" fillId="0" borderId="0" applyFont="0" applyFill="0" applyBorder="0" applyAlignment="0" applyProtection="0"/>
    <xf numFmtId="168" fontId="4" fillId="0" borderId="0" applyFont="0" applyFill="0" applyBorder="0" applyProtection="0">
      <alignment vertical="top"/>
    </xf>
    <xf numFmtId="0" fontId="16" fillId="0" borderId="0"/>
    <xf numFmtId="0" fontId="2" fillId="0" borderId="0">
      <alignment vertical="top"/>
    </xf>
    <xf numFmtId="0" fontId="4" fillId="0" borderId="0"/>
    <xf numFmtId="0" fontId="4" fillId="0" borderId="0"/>
    <xf numFmtId="0" fontId="4" fillId="0" borderId="0"/>
    <xf numFmtId="0" fontId="4" fillId="0" borderId="0"/>
    <xf numFmtId="0" fontId="13" fillId="0" borderId="0" applyNumberFormat="0" applyBorder="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70" fontId="4" fillId="0" borderId="0" applyFont="0" applyFill="0" applyBorder="0" applyProtection="0">
      <alignment vertical="top"/>
    </xf>
    <xf numFmtId="171" fontId="4" fillId="0" borderId="0" applyFont="0" applyFill="0" applyBorder="0" applyProtection="0">
      <alignment vertical="top"/>
    </xf>
    <xf numFmtId="172" fontId="4" fillId="0" borderId="0" applyFont="0" applyFill="0" applyBorder="0" applyProtection="0">
      <alignment vertical="top"/>
    </xf>
    <xf numFmtId="173" fontId="8" fillId="9" borderId="0" applyNumberFormat="0">
      <alignment horizontal="left"/>
    </xf>
    <xf numFmtId="0" fontId="9" fillId="10" borderId="0" applyNumberFormat="0"/>
    <xf numFmtId="0" fontId="5" fillId="16" borderId="0" applyBorder="0"/>
    <xf numFmtId="174" fontId="3" fillId="17" borderId="0">
      <alignment horizontal="right" vertical="center"/>
    </xf>
    <xf numFmtId="0" fontId="3" fillId="12" borderId="10">
      <alignment horizontal="right" vertical="center" wrapText="1"/>
    </xf>
    <xf numFmtId="0" fontId="3" fillId="13" borderId="10">
      <alignment horizontal="right" vertical="center" wrapText="1"/>
    </xf>
    <xf numFmtId="0" fontId="9" fillId="10" borderId="10">
      <alignment horizontal="center" vertical="center" wrapText="1"/>
    </xf>
    <xf numFmtId="0" fontId="7" fillId="11" borderId="12">
      <alignment horizontal="left" vertical="center" wrapText="1"/>
    </xf>
    <xf numFmtId="174" fontId="15" fillId="18" borderId="0">
      <alignment horizontal="right" vertical="center"/>
    </xf>
    <xf numFmtId="0" fontId="8" fillId="9" borderId="10">
      <alignment horizontal="left" vertical="center" wrapText="1" readingOrder="1"/>
    </xf>
    <xf numFmtId="0" fontId="3" fillId="11" borderId="10">
      <alignment horizontal="right" vertical="center" wrapText="1"/>
    </xf>
    <xf numFmtId="0" fontId="15" fillId="16" borderId="10">
      <alignment horizontal="right" vertical="center" wrapText="1"/>
    </xf>
    <xf numFmtId="0" fontId="3" fillId="0" borderId="10">
      <alignment horizontal="left" vertical="center" wrapText="1"/>
    </xf>
    <xf numFmtId="175" fontId="15" fillId="19" borderId="0">
      <alignment horizontal="right" vertical="center"/>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7" fontId="4" fillId="0" borderId="0" applyFont="0" applyFill="0" applyBorder="0" applyProtection="0">
      <alignment vertical="top"/>
    </xf>
    <xf numFmtId="169" fontId="4" fillId="0" borderId="0" applyFont="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0" fontId="4"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2"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4" fillId="20" borderId="0"/>
    <xf numFmtId="0" fontId="17" fillId="0" borderId="0" applyNumberFormat="0" applyFill="0" applyBorder="0" applyAlignment="0" applyProtection="0"/>
    <xf numFmtId="0" fontId="19" fillId="0" borderId="0"/>
    <xf numFmtId="0" fontId="2" fillId="0" borderId="0"/>
    <xf numFmtId="0" fontId="26" fillId="0" borderId="0"/>
    <xf numFmtId="0" fontId="26" fillId="0" borderId="0"/>
    <xf numFmtId="0" fontId="11" fillId="0" borderId="0"/>
    <xf numFmtId="0" fontId="4" fillId="0" borderId="0"/>
    <xf numFmtId="0" fontId="12" fillId="0" borderId="0"/>
    <xf numFmtId="0" fontId="4" fillId="0" borderId="0"/>
    <xf numFmtId="0" fontId="12" fillId="0" borderId="0"/>
    <xf numFmtId="40" fontId="20" fillId="14" borderId="0">
      <alignment horizontal="right"/>
    </xf>
    <xf numFmtId="0" fontId="21" fillId="14" borderId="0">
      <alignment horizontal="right"/>
    </xf>
    <xf numFmtId="0" fontId="22" fillId="14" borderId="13"/>
    <xf numFmtId="0" fontId="22" fillId="0" borderId="0" applyBorder="0">
      <alignment horizontal="centerContinuous"/>
    </xf>
    <xf numFmtId="0" fontId="23" fillId="0" borderId="0" applyBorder="0">
      <alignment horizontal="centerContinuous"/>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167" fontId="4" fillId="0" borderId="0" applyFont="0" applyFill="0" applyBorder="0" applyProtection="0">
      <alignment vertical="top"/>
    </xf>
    <xf numFmtId="164" fontId="4" fillId="0" borderId="0" applyFont="0" applyFill="0" applyBorder="0" applyAlignment="0" applyProtection="0"/>
    <xf numFmtId="169" fontId="4" fillId="0" borderId="0" applyFont="0" applyFill="0" applyBorder="0" applyProtection="0">
      <alignment vertical="top"/>
    </xf>
    <xf numFmtId="164" fontId="4" fillId="0" borderId="0" applyFont="0" applyFill="0" applyBorder="0" applyAlignment="0" applyProtection="0"/>
    <xf numFmtId="167" fontId="4" fillId="0" borderId="0" applyFont="0" applyFill="0" applyBorder="0" applyProtection="0">
      <alignment vertical="top"/>
    </xf>
    <xf numFmtId="0" fontId="4" fillId="0" borderId="0"/>
    <xf numFmtId="9" fontId="12" fillId="0" borderId="0" applyFont="0" applyFill="0" applyBorder="0" applyAlignment="0" applyProtection="0"/>
    <xf numFmtId="167" fontId="4" fillId="0" borderId="0" applyFont="0" applyFill="0" applyBorder="0" applyProtection="0">
      <alignment vertical="top"/>
    </xf>
    <xf numFmtId="167" fontId="4" fillId="0" borderId="0" applyFont="0" applyFill="0" applyBorder="0" applyProtection="0">
      <alignment vertical="top"/>
    </xf>
    <xf numFmtId="164" fontId="4" fillId="0" borderId="0" applyFont="0" applyFill="0" applyBorder="0" applyAlignment="0" applyProtection="0"/>
    <xf numFmtId="9" fontId="2" fillId="0" borderId="0" applyFont="0" applyFill="0" applyBorder="0" applyAlignment="0" applyProtection="0"/>
    <xf numFmtId="164" fontId="12"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7" fontId="4" fillId="0" borderId="0" applyFont="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9" fontId="4" fillId="0" borderId="0" applyFont="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7" fontId="4" fillId="0" borderId="0" applyFont="0" applyFill="0" applyBorder="0" applyProtection="0">
      <alignment vertical="top"/>
    </xf>
    <xf numFmtId="167" fontId="4" fillId="0" borderId="0" applyFont="0" applyFill="0" applyBorder="0" applyProtection="0">
      <alignment vertical="top"/>
    </xf>
    <xf numFmtId="167" fontId="4" fillId="0" borderId="0" applyFont="0" applyFill="0" applyBorder="0" applyProtection="0">
      <alignment vertical="top"/>
    </xf>
    <xf numFmtId="167" fontId="4" fillId="0" borderId="0" applyFont="0" applyFill="0" applyBorder="0" applyProtection="0">
      <alignment vertical="top"/>
    </xf>
    <xf numFmtId="167" fontId="4" fillId="0" borderId="0" applyFont="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0" fontId="1" fillId="0" borderId="0"/>
    <xf numFmtId="167" fontId="2" fillId="0" borderId="0" applyFont="0" applyFill="0" applyBorder="0" applyProtection="0">
      <alignment vertical="top"/>
    </xf>
    <xf numFmtId="167" fontId="30" fillId="0" borderId="0" applyFont="0" applyFill="0" applyBorder="0" applyProtection="0">
      <alignment vertical="top"/>
    </xf>
    <xf numFmtId="167" fontId="29" fillId="0" borderId="0" applyFill="0" applyBorder="0" applyProtection="0">
      <alignment vertical="top"/>
    </xf>
    <xf numFmtId="172" fontId="29" fillId="0" borderId="0" applyFont="0" applyFill="0" applyBorder="0" applyProtection="0">
      <alignment vertical="top"/>
    </xf>
    <xf numFmtId="0" fontId="34" fillId="0" borderId="0" applyNumberFormat="0" applyFill="0" applyBorder="0" applyAlignment="0" applyProtection="0"/>
    <xf numFmtId="167" fontId="30" fillId="0" borderId="0" applyFont="0" applyFill="0" applyBorder="0" applyProtection="0">
      <alignment vertical="top"/>
    </xf>
    <xf numFmtId="0" fontId="36" fillId="0" borderId="0"/>
  </cellStyleXfs>
  <cellXfs count="149">
    <xf numFmtId="0" fontId="0" fillId="0" borderId="0" xfId="0"/>
    <xf numFmtId="167" fontId="31" fillId="27" borderId="0" xfId="2740" applyFont="1" applyFill="1">
      <alignment vertical="top"/>
    </xf>
    <xf numFmtId="167" fontId="27" fillId="27" borderId="0" xfId="2741" applyFont="1" applyFill="1">
      <alignment vertical="top"/>
    </xf>
    <xf numFmtId="167" fontId="27" fillId="0" borderId="0" xfId="2741" applyFont="1" applyFill="1">
      <alignment vertical="top"/>
    </xf>
    <xf numFmtId="167" fontId="32" fillId="0" borderId="0" xfId="2741" applyFont="1" applyFill="1">
      <alignment vertical="top"/>
    </xf>
    <xf numFmtId="177" fontId="27" fillId="0" borderId="0" xfId="2742" applyNumberFormat="1" applyFont="1" applyFill="1" applyAlignment="1">
      <alignment horizontal="left" vertical="top"/>
    </xf>
    <xf numFmtId="0" fontId="27" fillId="0" borderId="0" xfId="2741" applyNumberFormat="1" applyFont="1" applyFill="1">
      <alignment vertical="top"/>
    </xf>
    <xf numFmtId="0" fontId="27" fillId="0" borderId="0" xfId="2741" applyNumberFormat="1" applyFont="1" applyFill="1" applyAlignment="1">
      <alignment horizontal="left" vertical="top"/>
    </xf>
    <xf numFmtId="0" fontId="27" fillId="0" borderId="0" xfId="2741" applyNumberFormat="1" applyFont="1" applyFill="1" applyAlignment="1">
      <alignment horizontal="left" vertical="center"/>
    </xf>
    <xf numFmtId="0" fontId="34" fillId="0" borderId="0" xfId="2743" applyNumberFormat="1" applyFill="1" applyAlignment="1">
      <alignment vertical="top"/>
    </xf>
    <xf numFmtId="0" fontId="6" fillId="0" borderId="0" xfId="2740" applyNumberFormat="1" applyFont="1" applyAlignment="1"/>
    <xf numFmtId="0" fontId="33" fillId="0" borderId="0" xfId="2741" applyNumberFormat="1" applyFont="1" applyFill="1">
      <alignment vertical="top"/>
    </xf>
    <xf numFmtId="167" fontId="31" fillId="27" borderId="0" xfId="2744" applyFont="1" applyFill="1">
      <alignment vertical="top"/>
    </xf>
    <xf numFmtId="0" fontId="6" fillId="0" borderId="0" xfId="2571" applyFont="1"/>
    <xf numFmtId="0" fontId="35" fillId="0" borderId="0" xfId="2571" applyFont="1" applyAlignment="1">
      <alignment vertical="top"/>
    </xf>
    <xf numFmtId="0" fontId="27" fillId="0" borderId="0" xfId="2571" applyFont="1" applyAlignment="1">
      <alignment vertical="top"/>
    </xf>
    <xf numFmtId="0" fontId="27" fillId="0" borderId="0" xfId="2571" applyFont="1" applyAlignment="1">
      <alignment horizontal="center" vertical="top"/>
    </xf>
    <xf numFmtId="0" fontId="37" fillId="28" borderId="0" xfId="2745" applyFont="1" applyFill="1" applyAlignment="1">
      <alignment vertical="center"/>
    </xf>
    <xf numFmtId="0" fontId="38" fillId="28" borderId="0" xfId="2745" applyFont="1" applyFill="1" applyAlignment="1">
      <alignment vertical="center"/>
    </xf>
    <xf numFmtId="0" fontId="39" fillId="0" borderId="0" xfId="2571" applyFont="1" applyAlignment="1">
      <alignment vertical="top"/>
    </xf>
    <xf numFmtId="0" fontId="40" fillId="0" borderId="0" xfId="2571" applyFont="1" applyAlignment="1">
      <alignment vertical="top"/>
    </xf>
    <xf numFmtId="0" fontId="35" fillId="0" borderId="0" xfId="2571" applyFont="1" applyAlignment="1">
      <alignment horizontal="centerContinuous" vertical="top"/>
    </xf>
    <xf numFmtId="0" fontId="41" fillId="0" borderId="0" xfId="2571" applyFont="1" applyAlignment="1">
      <alignment horizontal="centerContinuous" vertical="top"/>
    </xf>
    <xf numFmtId="0" fontId="27" fillId="0" borderId="0" xfId="2571" applyFont="1" applyAlignment="1">
      <alignment horizontal="centerContinuous" vertical="top"/>
    </xf>
    <xf numFmtId="0" fontId="35" fillId="0" borderId="0" xfId="2571" applyFont="1" applyAlignment="1">
      <alignment horizontal="center" vertical="top"/>
    </xf>
    <xf numFmtId="0" fontId="39" fillId="0" borderId="0" xfId="2571" applyFont="1" applyAlignment="1">
      <alignment horizontal="centerContinuous" vertical="top"/>
    </xf>
    <xf numFmtId="0" fontId="40" fillId="0" borderId="0" xfId="2571" applyFont="1" applyAlignment="1">
      <alignment horizontal="centerContinuous" vertical="top"/>
    </xf>
    <xf numFmtId="0" fontId="42" fillId="29" borderId="0" xfId="2571" applyFont="1" applyFill="1" applyAlignment="1">
      <alignment vertical="top"/>
    </xf>
    <xf numFmtId="0" fontId="42" fillId="29" borderId="0" xfId="2571" applyFont="1" applyFill="1" applyAlignment="1">
      <alignment wrapText="1"/>
    </xf>
    <xf numFmtId="0" fontId="42" fillId="29" borderId="0" xfId="2571" applyFont="1" applyFill="1" applyAlignment="1">
      <alignment horizontal="left" vertical="center" wrapText="1"/>
    </xf>
    <xf numFmtId="0" fontId="42" fillId="29" borderId="0" xfId="2571" applyFont="1" applyFill="1" applyAlignment="1">
      <alignment vertical="top" wrapText="1"/>
    </xf>
    <xf numFmtId="0" fontId="6" fillId="0" borderId="0" xfId="2571" applyFont="1" applyAlignment="1">
      <alignment vertical="top"/>
    </xf>
    <xf numFmtId="0" fontId="6" fillId="0" borderId="0" xfId="0" applyFont="1"/>
    <xf numFmtId="0" fontId="44" fillId="26" borderId="9" xfId="1" applyFont="1" applyFill="1" applyBorder="1" applyAlignment="1">
      <alignment vertical="center"/>
    </xf>
    <xf numFmtId="0" fontId="45" fillId="26" borderId="0" xfId="1" applyFont="1" applyFill="1" applyAlignment="1">
      <alignment vertical="center"/>
    </xf>
    <xf numFmtId="0" fontId="43" fillId="8" borderId="0" xfId="1" applyFont="1" applyFill="1" applyAlignment="1">
      <alignment horizontal="left"/>
    </xf>
    <xf numFmtId="0" fontId="6" fillId="8" borderId="0" xfId="1" applyFont="1" applyFill="1"/>
    <xf numFmtId="0" fontId="43" fillId="8" borderId="0" xfId="1" applyFont="1" applyFill="1"/>
    <xf numFmtId="0" fontId="6" fillId="0" borderId="0" xfId="1" applyFont="1"/>
    <xf numFmtId="0" fontId="46" fillId="6" borderId="0" xfId="1" applyFont="1" applyFill="1"/>
    <xf numFmtId="3" fontId="6" fillId="0" borderId="0" xfId="1" applyNumberFormat="1" applyFont="1"/>
    <xf numFmtId="3" fontId="47" fillId="0" borderId="0" xfId="1" applyNumberFormat="1" applyFont="1"/>
    <xf numFmtId="0" fontId="47" fillId="0" borderId="0" xfId="1" applyFont="1"/>
    <xf numFmtId="0" fontId="6" fillId="6" borderId="0" xfId="1" applyFont="1" applyFill="1"/>
    <xf numFmtId="0" fontId="6" fillId="0" borderId="2" xfId="1" applyFont="1" applyBorder="1" applyAlignment="1">
      <alignment horizontal="right" vertical="center" wrapText="1"/>
    </xf>
    <xf numFmtId="0" fontId="42" fillId="4" borderId="2" xfId="1" applyFont="1" applyFill="1" applyBorder="1" applyAlignment="1">
      <alignment horizontal="center"/>
    </xf>
    <xf numFmtId="0" fontId="42" fillId="22" borderId="2" xfId="1" applyFont="1" applyFill="1" applyBorder="1" applyAlignment="1">
      <alignment horizontal="center"/>
    </xf>
    <xf numFmtId="0" fontId="42" fillId="7" borderId="2" xfId="1" applyFont="1" applyFill="1" applyBorder="1" applyAlignment="1">
      <alignment horizontal="center"/>
    </xf>
    <xf numFmtId="0" fontId="42" fillId="21" borderId="2" xfId="1" applyFont="1" applyFill="1" applyBorder="1" applyAlignment="1">
      <alignment horizontal="center"/>
    </xf>
    <xf numFmtId="0" fontId="48" fillId="0" borderId="0" xfId="1" applyFont="1"/>
    <xf numFmtId="0" fontId="48" fillId="0" borderId="2" xfId="1" applyFont="1" applyBorder="1" applyAlignment="1">
      <alignment horizontal="right"/>
    </xf>
    <xf numFmtId="0" fontId="49" fillId="4" borderId="2" xfId="1" applyFont="1" applyFill="1" applyBorder="1" applyAlignment="1">
      <alignment horizontal="center"/>
    </xf>
    <xf numFmtId="0" fontId="49" fillId="22" borderId="2" xfId="1" applyFont="1" applyFill="1" applyBorder="1" applyAlignment="1">
      <alignment horizontal="center"/>
    </xf>
    <xf numFmtId="0" fontId="49" fillId="7" borderId="2" xfId="1" applyFont="1" applyFill="1" applyBorder="1" applyAlignment="1">
      <alignment horizontal="center"/>
    </xf>
    <xf numFmtId="0" fontId="49" fillId="21" borderId="2" xfId="1" applyFont="1" applyFill="1" applyBorder="1" applyAlignment="1">
      <alignment horizontal="center"/>
    </xf>
    <xf numFmtId="165" fontId="6" fillId="0" borderId="2" xfId="1" applyNumberFormat="1" applyFont="1" applyBorder="1" applyAlignment="1">
      <alignment vertical="center" wrapText="1"/>
    </xf>
    <xf numFmtId="176" fontId="6" fillId="0" borderId="2" xfId="2737" applyNumberFormat="1" applyFont="1" applyBorder="1"/>
    <xf numFmtId="176" fontId="6" fillId="22" borderId="2" xfId="2737" applyNumberFormat="1" applyFont="1" applyFill="1" applyBorder="1"/>
    <xf numFmtId="176" fontId="6" fillId="7" borderId="2" xfId="2737" applyNumberFormat="1" applyFont="1" applyFill="1" applyBorder="1"/>
    <xf numFmtId="176" fontId="6" fillId="21" borderId="2" xfId="2737" applyNumberFormat="1" applyFont="1" applyFill="1" applyBorder="1"/>
    <xf numFmtId="0" fontId="27" fillId="7" borderId="2" xfId="1" applyFont="1" applyFill="1" applyBorder="1" applyAlignment="1">
      <alignment horizontal="center"/>
    </xf>
    <xf numFmtId="0" fontId="6" fillId="0" borderId="2" xfId="0" applyFont="1" applyBorder="1" applyAlignment="1">
      <alignment horizontal="center" wrapText="1"/>
    </xf>
    <xf numFmtId="176" fontId="6" fillId="0" borderId="0" xfId="2737" applyNumberFormat="1" applyFont="1" applyBorder="1"/>
    <xf numFmtId="9" fontId="6" fillId="0" borderId="0" xfId="3" applyFont="1" applyBorder="1"/>
    <xf numFmtId="176" fontId="6" fillId="3" borderId="2" xfId="2737" applyNumberFormat="1" applyFont="1" applyFill="1" applyBorder="1"/>
    <xf numFmtId="166" fontId="42" fillId="0" borderId="2" xfId="1" applyNumberFormat="1" applyFont="1" applyBorder="1" applyAlignment="1">
      <alignment vertical="center" wrapText="1"/>
    </xf>
    <xf numFmtId="176" fontId="42" fillId="0" borderId="2" xfId="2737" applyNumberFormat="1" applyFont="1" applyBorder="1"/>
    <xf numFmtId="166" fontId="42" fillId="0" borderId="0" xfId="1" applyNumberFormat="1" applyFont="1" applyAlignment="1">
      <alignment vertical="center" wrapText="1"/>
    </xf>
    <xf numFmtId="176" fontId="42" fillId="0" borderId="0" xfId="2737" applyNumberFormat="1" applyFont="1" applyBorder="1"/>
    <xf numFmtId="165" fontId="6" fillId="0" borderId="0" xfId="1" applyNumberFormat="1" applyFont="1" applyAlignment="1">
      <alignment vertical="center" wrapText="1"/>
    </xf>
    <xf numFmtId="3" fontId="27" fillId="0" borderId="0" xfId="1" applyNumberFormat="1" applyFont="1" applyAlignment="1">
      <alignment vertical="center"/>
    </xf>
    <xf numFmtId="0" fontId="6" fillId="5" borderId="0" xfId="1" applyFont="1" applyFill="1"/>
    <xf numFmtId="0" fontId="6" fillId="0" borderId="0" xfId="1" applyFont="1" applyAlignment="1">
      <alignment wrapText="1"/>
    </xf>
    <xf numFmtId="0" fontId="6" fillId="25" borderId="0" xfId="1" applyFont="1" applyFill="1"/>
    <xf numFmtId="43" fontId="47" fillId="0" borderId="16" xfId="1" applyNumberFormat="1" applyFont="1" applyBorder="1"/>
    <xf numFmtId="0" fontId="47" fillId="0" borderId="16" xfId="1" applyFont="1" applyBorder="1"/>
    <xf numFmtId="0" fontId="48" fillId="0" borderId="14" xfId="1" applyFont="1" applyBorder="1" applyAlignment="1">
      <alignment horizontal="right"/>
    </xf>
    <xf numFmtId="0" fontId="48" fillId="5" borderId="0" xfId="1" applyFont="1" applyFill="1"/>
    <xf numFmtId="164" fontId="6" fillId="21" borderId="2" xfId="2737" applyFont="1" applyFill="1" applyBorder="1"/>
    <xf numFmtId="43" fontId="6" fillId="0" borderId="0" xfId="1" applyNumberFormat="1" applyFont="1"/>
    <xf numFmtId="164" fontId="6" fillId="0" borderId="2" xfId="2737" applyFont="1" applyBorder="1"/>
    <xf numFmtId="164" fontId="6" fillId="22" borderId="2" xfId="2737" applyFont="1" applyFill="1" applyBorder="1"/>
    <xf numFmtId="164" fontId="6" fillId="7" borderId="2" xfId="2737" applyFont="1" applyFill="1" applyBorder="1"/>
    <xf numFmtId="2" fontId="6" fillId="5" borderId="2" xfId="2737" applyNumberFormat="1" applyFont="1" applyFill="1" applyBorder="1"/>
    <xf numFmtId="0" fontId="50" fillId="5" borderId="2" xfId="1" applyFont="1" applyFill="1" applyBorder="1" applyAlignment="1">
      <alignment horizontal="center"/>
    </xf>
    <xf numFmtId="0" fontId="6" fillId="5" borderId="2" xfId="0" applyFont="1" applyFill="1" applyBorder="1" applyAlignment="1">
      <alignment horizontal="center" wrapText="1"/>
    </xf>
    <xf numFmtId="2" fontId="42" fillId="4" borderId="2" xfId="1" applyNumberFormat="1" applyFont="1" applyFill="1" applyBorder="1" applyAlignment="1">
      <alignment vertical="center" wrapText="1"/>
    </xf>
    <xf numFmtId="164" fontId="42" fillId="4" borderId="2" xfId="1" applyNumberFormat="1" applyFont="1" applyFill="1" applyBorder="1" applyAlignment="1">
      <alignment vertical="center" wrapText="1"/>
    </xf>
    <xf numFmtId="2" fontId="6" fillId="7" borderId="2" xfId="2737" applyNumberFormat="1" applyFont="1" applyFill="1" applyBorder="1"/>
    <xf numFmtId="2" fontId="27" fillId="21" borderId="2" xfId="2737" applyNumberFormat="1" applyFont="1" applyFill="1" applyBorder="1"/>
    <xf numFmtId="2" fontId="42" fillId="0" borderId="2" xfId="1" applyNumberFormat="1" applyFont="1" applyBorder="1" applyAlignment="1">
      <alignment horizontal="right"/>
    </xf>
    <xf numFmtId="2" fontId="35" fillId="0" borderId="2" xfId="1" applyNumberFormat="1" applyFont="1" applyBorder="1" applyAlignment="1">
      <alignment horizontal="right"/>
    </xf>
    <xf numFmtId="2" fontId="27" fillId="7" borderId="2" xfId="2737" applyNumberFormat="1" applyFont="1" applyFill="1" applyBorder="1"/>
    <xf numFmtId="2" fontId="35" fillId="0" borderId="4" xfId="3" applyNumberFormat="1" applyFont="1" applyFill="1" applyBorder="1" applyAlignment="1">
      <alignment horizontal="right" vertical="center"/>
    </xf>
    <xf numFmtId="0" fontId="43" fillId="23" borderId="0" xfId="1" applyFont="1" applyFill="1"/>
    <xf numFmtId="0" fontId="6" fillId="23" borderId="0" xfId="1" applyFont="1" applyFill="1"/>
    <xf numFmtId="0" fontId="52" fillId="26" borderId="9" xfId="1" applyFont="1" applyFill="1" applyBorder="1" applyAlignment="1">
      <alignment vertical="center"/>
    </xf>
    <xf numFmtId="0" fontId="35" fillId="26" borderId="9" xfId="1" applyFont="1" applyFill="1" applyBorder="1" applyAlignment="1">
      <alignment vertical="center"/>
    </xf>
    <xf numFmtId="0" fontId="35" fillId="8" borderId="0" xfId="1" applyFont="1" applyFill="1"/>
    <xf numFmtId="0" fontId="27" fillId="0" borderId="0" xfId="1" applyFont="1"/>
    <xf numFmtId="0" fontId="51" fillId="0" borderId="0" xfId="1" applyFont="1"/>
    <xf numFmtId="0" fontId="27" fillId="5" borderId="2" xfId="1" applyFont="1" applyFill="1" applyBorder="1" applyAlignment="1">
      <alignment horizontal="center"/>
    </xf>
    <xf numFmtId="3" fontId="27" fillId="0" borderId="0" xfId="1" applyNumberFormat="1" applyFont="1"/>
    <xf numFmtId="0" fontId="27" fillId="23" borderId="0" xfId="1" applyFont="1" applyFill="1"/>
    <xf numFmtId="0" fontId="27" fillId="2" borderId="5" xfId="0" applyFont="1" applyFill="1" applyBorder="1" applyAlignment="1">
      <alignment vertical="center" wrapText="1"/>
    </xf>
    <xf numFmtId="0" fontId="27" fillId="2" borderId="7" xfId="0" applyFont="1" applyFill="1" applyBorder="1" applyAlignment="1">
      <alignment vertical="center" wrapText="1"/>
    </xf>
    <xf numFmtId="0" fontId="27" fillId="2" borderId="6" xfId="0" applyFont="1" applyFill="1" applyBorder="1" applyAlignment="1">
      <alignment vertical="center" wrapText="1"/>
    </xf>
    <xf numFmtId="0" fontId="27" fillId="7" borderId="2" xfId="2" applyFont="1" applyFill="1" applyBorder="1" applyAlignment="1">
      <alignment horizontal="center" vertical="center" wrapText="1"/>
    </xf>
    <xf numFmtId="0" fontId="27" fillId="2" borderId="8" xfId="2" applyFont="1" applyFill="1" applyBorder="1" applyAlignment="1">
      <alignment horizontal="left" vertical="center" wrapText="1"/>
    </xf>
    <xf numFmtId="0" fontId="27" fillId="7" borderId="8" xfId="2" applyFont="1" applyFill="1" applyBorder="1" applyAlignment="1">
      <alignment horizontal="center" vertical="center" wrapText="1"/>
    </xf>
    <xf numFmtId="0" fontId="54" fillId="24" borderId="8" xfId="2" applyFont="1" applyFill="1" applyBorder="1" applyAlignment="1">
      <alignment horizontal="left" vertical="center" wrapText="1"/>
    </xf>
    <xf numFmtId="0" fontId="53" fillId="0" borderId="8" xfId="2" applyFont="1" applyBorder="1" applyAlignment="1">
      <alignment horizontal="center" vertical="center" wrapText="1"/>
    </xf>
    <xf numFmtId="0" fontId="27" fillId="0" borderId="8" xfId="2" applyFont="1" applyBorder="1" applyAlignment="1">
      <alignment horizontal="center" vertical="center" wrapText="1"/>
    </xf>
    <xf numFmtId="2" fontId="6" fillId="0" borderId="2" xfId="0" applyNumberFormat="1" applyFont="1" applyBorder="1" applyAlignment="1">
      <alignment vertical="center"/>
    </xf>
    <xf numFmtId="3" fontId="6" fillId="0" borderId="2" xfId="0" applyNumberFormat="1" applyFont="1" applyBorder="1"/>
    <xf numFmtId="2" fontId="6" fillId="0" borderId="2" xfId="0" applyNumberFormat="1" applyFont="1" applyBorder="1"/>
    <xf numFmtId="2" fontId="6" fillId="0" borderId="2" xfId="0" applyNumberFormat="1" applyFont="1" applyBorder="1" applyAlignment="1">
      <alignment horizontal="right"/>
    </xf>
    <xf numFmtId="0" fontId="6" fillId="7" borderId="15" xfId="0" applyFont="1" applyFill="1" applyBorder="1" applyAlignment="1">
      <alignment horizontal="center" wrapText="1"/>
    </xf>
    <xf numFmtId="0" fontId="6" fillId="0" borderId="15" xfId="0" applyFont="1" applyBorder="1" applyAlignment="1">
      <alignment horizontal="center" wrapText="1"/>
    </xf>
    <xf numFmtId="3" fontId="6" fillId="0" borderId="0" xfId="0" applyNumberFormat="1" applyFont="1"/>
    <xf numFmtId="4" fontId="6" fillId="0" borderId="0" xfId="0" applyNumberFormat="1" applyFont="1"/>
    <xf numFmtId="0" fontId="42" fillId="4" borderId="4" xfId="1" applyFont="1" applyFill="1" applyBorder="1" applyAlignment="1">
      <alignment horizontal="center"/>
    </xf>
    <xf numFmtId="0" fontId="49" fillId="4" borderId="4" xfId="1" applyFont="1" applyFill="1" applyBorder="1" applyAlignment="1">
      <alignment horizontal="center"/>
    </xf>
    <xf numFmtId="0" fontId="42" fillId="25" borderId="2" xfId="1" applyFont="1" applyFill="1" applyBorder="1" applyAlignment="1">
      <alignment horizontal="center"/>
    </xf>
    <xf numFmtId="0" fontId="49" fillId="25" borderId="2" xfId="1" applyFont="1" applyFill="1" applyBorder="1" applyAlignment="1">
      <alignment horizontal="center"/>
    </xf>
    <xf numFmtId="176" fontId="42" fillId="25" borderId="2" xfId="2737" applyNumberFormat="1" applyFont="1" applyFill="1" applyBorder="1"/>
    <xf numFmtId="2" fontId="42" fillId="25" borderId="2" xfId="1" applyNumberFormat="1" applyFont="1" applyFill="1" applyBorder="1" applyAlignment="1">
      <alignment vertical="center" wrapText="1"/>
    </xf>
    <xf numFmtId="164" fontId="42" fillId="25" borderId="2" xfId="1" applyNumberFormat="1" applyFont="1" applyFill="1" applyBorder="1" applyAlignment="1">
      <alignment vertical="center" wrapText="1"/>
    </xf>
    <xf numFmtId="2" fontId="42" fillId="25" borderId="2" xfId="1" applyNumberFormat="1" applyFont="1" applyFill="1" applyBorder="1" applyAlignment="1">
      <alignment horizontal="right"/>
    </xf>
    <xf numFmtId="0" fontId="47" fillId="0" borderId="2" xfId="1" applyFont="1" applyBorder="1" applyAlignment="1">
      <alignment vertical="center" wrapText="1"/>
    </xf>
    <xf numFmtId="9" fontId="47" fillId="0" borderId="2" xfId="1" applyNumberFormat="1" applyFont="1" applyBorder="1" applyAlignment="1">
      <alignment vertical="center"/>
    </xf>
    <xf numFmtId="0" fontId="55" fillId="0" borderId="0" xfId="0" applyFont="1"/>
    <xf numFmtId="0" fontId="36" fillId="0" borderId="0" xfId="0" applyFont="1"/>
    <xf numFmtId="178" fontId="36" fillId="30" borderId="0" xfId="0" applyNumberFormat="1" applyFont="1" applyFill="1"/>
    <xf numFmtId="10" fontId="36" fillId="30" borderId="0" xfId="0" applyNumberFormat="1" applyFont="1" applyFill="1"/>
    <xf numFmtId="0" fontId="36" fillId="30" borderId="0" xfId="0" applyFont="1" applyFill="1"/>
    <xf numFmtId="3" fontId="36" fillId="30" borderId="0" xfId="0" applyNumberFormat="1" applyFont="1" applyFill="1"/>
    <xf numFmtId="0" fontId="27" fillId="0" borderId="0" xfId="2741" applyNumberFormat="1" applyFont="1" applyFill="1" applyAlignment="1">
      <alignment horizontal="left" vertical="top" wrapText="1"/>
    </xf>
    <xf numFmtId="0" fontId="42" fillId="7" borderId="2" xfId="1" applyFont="1" applyFill="1" applyBorder="1" applyAlignment="1">
      <alignment horizontal="center" vertical="center" wrapText="1"/>
    </xf>
    <xf numFmtId="0" fontId="35" fillId="7" borderId="2" xfId="1" applyFont="1" applyFill="1" applyBorder="1" applyAlignment="1">
      <alignment horizontal="center" vertical="center" wrapText="1"/>
    </xf>
    <xf numFmtId="0" fontId="47" fillId="0" borderId="16" xfId="1" applyFont="1" applyBorder="1" applyAlignment="1">
      <alignment horizontal="center"/>
    </xf>
    <xf numFmtId="0" fontId="42" fillId="7" borderId="1" xfId="1" applyFont="1" applyFill="1" applyBorder="1" applyAlignment="1">
      <alignment horizontal="center" vertical="center"/>
    </xf>
    <xf numFmtId="0" fontId="42" fillId="7" borderId="3" xfId="1" applyFont="1" applyFill="1" applyBorder="1" applyAlignment="1">
      <alignment horizontal="center" vertical="center"/>
    </xf>
    <xf numFmtId="0" fontId="42" fillId="21" borderId="1" xfId="1" applyFont="1" applyFill="1" applyBorder="1" applyAlignment="1">
      <alignment horizontal="center" vertical="center"/>
    </xf>
    <xf numFmtId="0" fontId="42" fillId="21" borderId="3" xfId="1" applyFont="1" applyFill="1" applyBorder="1" applyAlignment="1">
      <alignment horizontal="center" vertical="center"/>
    </xf>
    <xf numFmtId="0" fontId="42" fillId="4" borderId="1" xfId="1" applyFont="1" applyFill="1" applyBorder="1" applyAlignment="1">
      <alignment horizontal="center" vertical="center"/>
    </xf>
    <xf numFmtId="0" fontId="42" fillId="22" borderId="2" xfId="1" applyFont="1" applyFill="1" applyBorder="1" applyAlignment="1">
      <alignment horizontal="center" vertical="center"/>
    </xf>
    <xf numFmtId="0" fontId="42" fillId="4" borderId="1" xfId="1" applyFont="1" applyFill="1" applyBorder="1" applyAlignment="1">
      <alignment horizontal="center"/>
    </xf>
    <xf numFmtId="0" fontId="42" fillId="22" borderId="2" xfId="1" applyFont="1" applyFill="1" applyBorder="1" applyAlignment="1">
      <alignment horizontal="center"/>
    </xf>
  </cellXfs>
  <cellStyles count="2746">
    <cellStyle name="Att1" xfId="163" xr:uid="{00000000-0005-0000-0000-000000000000}"/>
    <cellStyle name="Att1 2" xfId="164" xr:uid="{00000000-0005-0000-0000-000001000000}"/>
    <cellStyle name="Att1 2 2" xfId="165" xr:uid="{00000000-0005-0000-0000-000002000000}"/>
    <cellStyle name="Att1 3" xfId="166" xr:uid="{00000000-0005-0000-0000-000003000000}"/>
    <cellStyle name="Att1 3 2" xfId="167" xr:uid="{00000000-0005-0000-0000-000004000000}"/>
    <cellStyle name="Att1 3 3" xfId="168" xr:uid="{00000000-0005-0000-0000-000005000000}"/>
    <cellStyle name="Att1 4" xfId="169" xr:uid="{00000000-0005-0000-0000-000006000000}"/>
    <cellStyle name="Att1 4 2" xfId="170" xr:uid="{00000000-0005-0000-0000-000007000000}"/>
    <cellStyle name="Att1 4 3" xfId="171" xr:uid="{00000000-0005-0000-0000-000008000000}"/>
    <cellStyle name="BM Heading 3" xfId="21" xr:uid="{00000000-0005-0000-0000-000009000000}"/>
    <cellStyle name="BM Input" xfId="25" xr:uid="{00000000-0005-0000-0000-00000A000000}"/>
    <cellStyle name="Column 4" xfId="27" xr:uid="{00000000-0005-0000-0000-00000B000000}"/>
    <cellStyle name="Comma" xfId="2737" builtinId="3"/>
    <cellStyle name="Comma 10" xfId="2629" xr:uid="{00000000-0005-0000-0000-00000D000000}"/>
    <cellStyle name="Comma 11" xfId="5" xr:uid="{00000000-0005-0000-0000-00000E000000}"/>
    <cellStyle name="Comma 2" xfId="9" xr:uid="{00000000-0005-0000-0000-00000F000000}"/>
    <cellStyle name="Comma 2 10" xfId="173" xr:uid="{00000000-0005-0000-0000-000010000000}"/>
    <cellStyle name="Comma 2 10 2" xfId="174" xr:uid="{00000000-0005-0000-0000-000011000000}"/>
    <cellStyle name="Comma 2 10 2 2" xfId="175" xr:uid="{00000000-0005-0000-0000-000012000000}"/>
    <cellStyle name="Comma 2 10 3" xfId="176" xr:uid="{00000000-0005-0000-0000-000013000000}"/>
    <cellStyle name="Comma 2 10 4" xfId="177" xr:uid="{00000000-0005-0000-0000-000014000000}"/>
    <cellStyle name="Comma 2 11" xfId="178" xr:uid="{00000000-0005-0000-0000-000015000000}"/>
    <cellStyle name="Comma 2 11 2" xfId="179" xr:uid="{00000000-0005-0000-0000-000016000000}"/>
    <cellStyle name="Comma 2 11 2 2" xfId="180" xr:uid="{00000000-0005-0000-0000-000017000000}"/>
    <cellStyle name="Comma 2 11 3" xfId="181" xr:uid="{00000000-0005-0000-0000-000018000000}"/>
    <cellStyle name="Comma 2 11 4" xfId="182" xr:uid="{00000000-0005-0000-0000-000019000000}"/>
    <cellStyle name="Comma 2 12" xfId="183" xr:uid="{00000000-0005-0000-0000-00001A000000}"/>
    <cellStyle name="Comma 2 12 2" xfId="184" xr:uid="{00000000-0005-0000-0000-00001B000000}"/>
    <cellStyle name="Comma 2 12 2 2" xfId="185" xr:uid="{00000000-0005-0000-0000-00001C000000}"/>
    <cellStyle name="Comma 2 12 3" xfId="186" xr:uid="{00000000-0005-0000-0000-00001D000000}"/>
    <cellStyle name="Comma 2 12 4" xfId="187" xr:uid="{00000000-0005-0000-0000-00001E000000}"/>
    <cellStyle name="Comma 2 13" xfId="188" xr:uid="{00000000-0005-0000-0000-00001F000000}"/>
    <cellStyle name="Comma 2 13 2" xfId="189" xr:uid="{00000000-0005-0000-0000-000020000000}"/>
    <cellStyle name="Comma 2 13 2 2" xfId="190" xr:uid="{00000000-0005-0000-0000-000021000000}"/>
    <cellStyle name="Comma 2 13 3" xfId="191" xr:uid="{00000000-0005-0000-0000-000022000000}"/>
    <cellStyle name="Comma 2 13 4" xfId="192" xr:uid="{00000000-0005-0000-0000-000023000000}"/>
    <cellStyle name="Comma 2 14" xfId="193" xr:uid="{00000000-0005-0000-0000-000024000000}"/>
    <cellStyle name="Comma 2 14 2" xfId="194" xr:uid="{00000000-0005-0000-0000-000025000000}"/>
    <cellStyle name="Comma 2 14 3" xfId="195" xr:uid="{00000000-0005-0000-0000-000026000000}"/>
    <cellStyle name="Comma 2 15" xfId="196" xr:uid="{00000000-0005-0000-0000-000027000000}"/>
    <cellStyle name="Comma 2 15 2" xfId="197" xr:uid="{00000000-0005-0000-0000-000028000000}"/>
    <cellStyle name="Comma 2 16" xfId="198" xr:uid="{00000000-0005-0000-0000-000029000000}"/>
    <cellStyle name="Comma 2 17" xfId="199" xr:uid="{00000000-0005-0000-0000-00002A000000}"/>
    <cellStyle name="Comma 2 18" xfId="200" xr:uid="{00000000-0005-0000-0000-00002B000000}"/>
    <cellStyle name="Comma 2 19" xfId="2562" xr:uid="{00000000-0005-0000-0000-00002C000000}"/>
    <cellStyle name="Comma 2 2" xfId="22" xr:uid="{00000000-0005-0000-0000-00002D000000}"/>
    <cellStyle name="Comma 2 2 10" xfId="202" xr:uid="{00000000-0005-0000-0000-00002E000000}"/>
    <cellStyle name="Comma 2 2 10 2" xfId="203" xr:uid="{00000000-0005-0000-0000-00002F000000}"/>
    <cellStyle name="Comma 2 2 10 3" xfId="204" xr:uid="{00000000-0005-0000-0000-000030000000}"/>
    <cellStyle name="Comma 2 2 11" xfId="205" xr:uid="{00000000-0005-0000-0000-000031000000}"/>
    <cellStyle name="Comma 2 2 11 2" xfId="206" xr:uid="{00000000-0005-0000-0000-000032000000}"/>
    <cellStyle name="Comma 2 2 12" xfId="207" xr:uid="{00000000-0005-0000-0000-000033000000}"/>
    <cellStyle name="Comma 2 2 13" xfId="208" xr:uid="{00000000-0005-0000-0000-000034000000}"/>
    <cellStyle name="Comma 2 2 14" xfId="209" xr:uid="{00000000-0005-0000-0000-000035000000}"/>
    <cellStyle name="Comma 2 2 15" xfId="2568" xr:uid="{00000000-0005-0000-0000-000036000000}"/>
    <cellStyle name="Comma 2 2 16" xfId="2631" xr:uid="{00000000-0005-0000-0000-000037000000}"/>
    <cellStyle name="Comma 2 2 17" xfId="201" xr:uid="{00000000-0005-0000-0000-000038000000}"/>
    <cellStyle name="Comma 2 2 2" xfId="39" xr:uid="{00000000-0005-0000-0000-000039000000}"/>
    <cellStyle name="Comma 2 2 2 10" xfId="211" xr:uid="{00000000-0005-0000-0000-00003A000000}"/>
    <cellStyle name="Comma 2 2 2 11" xfId="2573" xr:uid="{00000000-0005-0000-0000-00003B000000}"/>
    <cellStyle name="Comma 2 2 2 12" xfId="2634" xr:uid="{00000000-0005-0000-0000-00003C000000}"/>
    <cellStyle name="Comma 2 2 2 13" xfId="210" xr:uid="{00000000-0005-0000-0000-00003D000000}"/>
    <cellStyle name="Comma 2 2 2 2" xfId="63" xr:uid="{00000000-0005-0000-0000-00003E000000}"/>
    <cellStyle name="Comma 2 2 2 2 10" xfId="2581" xr:uid="{00000000-0005-0000-0000-00003F000000}"/>
    <cellStyle name="Comma 2 2 2 2 11" xfId="2641" xr:uid="{00000000-0005-0000-0000-000040000000}"/>
    <cellStyle name="Comma 2 2 2 2 12" xfId="212" xr:uid="{00000000-0005-0000-0000-000041000000}"/>
    <cellStyle name="Comma 2 2 2 2 2" xfId="76" xr:uid="{00000000-0005-0000-0000-000042000000}"/>
    <cellStyle name="Comma 2 2 2 2 2 2" xfId="105" xr:uid="{00000000-0005-0000-0000-000043000000}"/>
    <cellStyle name="Comma 2 2 2 2 2 2 2" xfId="159" xr:uid="{00000000-0005-0000-0000-000044000000}"/>
    <cellStyle name="Comma 2 2 2 2 2 2 2 2" xfId="2735" xr:uid="{00000000-0005-0000-0000-000045000000}"/>
    <cellStyle name="Comma 2 2 2 2 2 2 2 3" xfId="215" xr:uid="{00000000-0005-0000-0000-000046000000}"/>
    <cellStyle name="Comma 2 2 2 2 2 2 3" xfId="2622" xr:uid="{00000000-0005-0000-0000-000047000000}"/>
    <cellStyle name="Comma 2 2 2 2 2 2 4" xfId="2681" xr:uid="{00000000-0005-0000-0000-000048000000}"/>
    <cellStyle name="Comma 2 2 2 2 2 2 5" xfId="214" xr:uid="{00000000-0005-0000-0000-000049000000}"/>
    <cellStyle name="Comma 2 2 2 2 2 3" xfId="132" xr:uid="{00000000-0005-0000-0000-00004A000000}"/>
    <cellStyle name="Comma 2 2 2 2 2 3 2" xfId="2708" xr:uid="{00000000-0005-0000-0000-00004B000000}"/>
    <cellStyle name="Comma 2 2 2 2 2 3 3" xfId="216" xr:uid="{00000000-0005-0000-0000-00004C000000}"/>
    <cellStyle name="Comma 2 2 2 2 2 4" xfId="217" xr:uid="{00000000-0005-0000-0000-00004D000000}"/>
    <cellStyle name="Comma 2 2 2 2 2 5" xfId="2594" xr:uid="{00000000-0005-0000-0000-00004E000000}"/>
    <cellStyle name="Comma 2 2 2 2 2 6" xfId="2654" xr:uid="{00000000-0005-0000-0000-00004F000000}"/>
    <cellStyle name="Comma 2 2 2 2 2 7" xfId="213" xr:uid="{00000000-0005-0000-0000-000050000000}"/>
    <cellStyle name="Comma 2 2 2 2 3" xfId="92" xr:uid="{00000000-0005-0000-0000-000051000000}"/>
    <cellStyle name="Comma 2 2 2 2 3 2" xfId="146" xr:uid="{00000000-0005-0000-0000-000052000000}"/>
    <cellStyle name="Comma 2 2 2 2 3 2 2" xfId="220" xr:uid="{00000000-0005-0000-0000-000053000000}"/>
    <cellStyle name="Comma 2 2 2 2 3 2 3" xfId="2722" xr:uid="{00000000-0005-0000-0000-000054000000}"/>
    <cellStyle name="Comma 2 2 2 2 3 2 4" xfId="219" xr:uid="{00000000-0005-0000-0000-000055000000}"/>
    <cellStyle name="Comma 2 2 2 2 3 3" xfId="221" xr:uid="{00000000-0005-0000-0000-000056000000}"/>
    <cellStyle name="Comma 2 2 2 2 3 4" xfId="222" xr:uid="{00000000-0005-0000-0000-000057000000}"/>
    <cellStyle name="Comma 2 2 2 2 3 5" xfId="2609" xr:uid="{00000000-0005-0000-0000-000058000000}"/>
    <cellStyle name="Comma 2 2 2 2 3 6" xfId="2668" xr:uid="{00000000-0005-0000-0000-000059000000}"/>
    <cellStyle name="Comma 2 2 2 2 3 7" xfId="218" xr:uid="{00000000-0005-0000-0000-00005A000000}"/>
    <cellStyle name="Comma 2 2 2 2 4" xfId="119" xr:uid="{00000000-0005-0000-0000-00005B000000}"/>
    <cellStyle name="Comma 2 2 2 2 4 2" xfId="224" xr:uid="{00000000-0005-0000-0000-00005C000000}"/>
    <cellStyle name="Comma 2 2 2 2 4 2 2" xfId="225" xr:uid="{00000000-0005-0000-0000-00005D000000}"/>
    <cellStyle name="Comma 2 2 2 2 4 3" xfId="226" xr:uid="{00000000-0005-0000-0000-00005E000000}"/>
    <cellStyle name="Comma 2 2 2 2 4 4" xfId="227" xr:uid="{00000000-0005-0000-0000-00005F000000}"/>
    <cellStyle name="Comma 2 2 2 2 4 5" xfId="2695" xr:uid="{00000000-0005-0000-0000-000060000000}"/>
    <cellStyle name="Comma 2 2 2 2 4 6" xfId="223" xr:uid="{00000000-0005-0000-0000-000061000000}"/>
    <cellStyle name="Comma 2 2 2 2 5" xfId="228" xr:uid="{00000000-0005-0000-0000-000062000000}"/>
    <cellStyle name="Comma 2 2 2 2 5 2" xfId="229" xr:uid="{00000000-0005-0000-0000-000063000000}"/>
    <cellStyle name="Comma 2 2 2 2 5 2 2" xfId="230" xr:uid="{00000000-0005-0000-0000-000064000000}"/>
    <cellStyle name="Comma 2 2 2 2 5 3" xfId="231" xr:uid="{00000000-0005-0000-0000-000065000000}"/>
    <cellStyle name="Comma 2 2 2 2 5 4" xfId="232" xr:uid="{00000000-0005-0000-0000-000066000000}"/>
    <cellStyle name="Comma 2 2 2 2 6" xfId="233" xr:uid="{00000000-0005-0000-0000-000067000000}"/>
    <cellStyle name="Comma 2 2 2 2 6 2" xfId="234" xr:uid="{00000000-0005-0000-0000-000068000000}"/>
    <cellStyle name="Comma 2 2 2 2 6 3" xfId="235" xr:uid="{00000000-0005-0000-0000-000069000000}"/>
    <cellStyle name="Comma 2 2 2 2 7" xfId="236" xr:uid="{00000000-0005-0000-0000-00006A000000}"/>
    <cellStyle name="Comma 2 2 2 2 7 2" xfId="237" xr:uid="{00000000-0005-0000-0000-00006B000000}"/>
    <cellStyle name="Comma 2 2 2 2 8" xfId="238" xr:uid="{00000000-0005-0000-0000-00006C000000}"/>
    <cellStyle name="Comma 2 2 2 2 9" xfId="239" xr:uid="{00000000-0005-0000-0000-00006D000000}"/>
    <cellStyle name="Comma 2 2 2 3" xfId="69" xr:uid="{00000000-0005-0000-0000-00006E000000}"/>
    <cellStyle name="Comma 2 2 2 3 2" xfId="98" xr:uid="{00000000-0005-0000-0000-00006F000000}"/>
    <cellStyle name="Comma 2 2 2 3 2 2" xfId="152" xr:uid="{00000000-0005-0000-0000-000070000000}"/>
    <cellStyle name="Comma 2 2 2 3 2 2 2" xfId="2728" xr:uid="{00000000-0005-0000-0000-000071000000}"/>
    <cellStyle name="Comma 2 2 2 3 2 2 3" xfId="242" xr:uid="{00000000-0005-0000-0000-000072000000}"/>
    <cellStyle name="Comma 2 2 2 3 2 3" xfId="2615" xr:uid="{00000000-0005-0000-0000-000073000000}"/>
    <cellStyle name="Comma 2 2 2 3 2 4" xfId="2674" xr:uid="{00000000-0005-0000-0000-000074000000}"/>
    <cellStyle name="Comma 2 2 2 3 2 5" xfId="241" xr:uid="{00000000-0005-0000-0000-000075000000}"/>
    <cellStyle name="Comma 2 2 2 3 3" xfId="125" xr:uid="{00000000-0005-0000-0000-000076000000}"/>
    <cellStyle name="Comma 2 2 2 3 3 2" xfId="2701" xr:uid="{00000000-0005-0000-0000-000077000000}"/>
    <cellStyle name="Comma 2 2 2 3 3 3" xfId="243" xr:uid="{00000000-0005-0000-0000-000078000000}"/>
    <cellStyle name="Comma 2 2 2 3 4" xfId="244" xr:uid="{00000000-0005-0000-0000-000079000000}"/>
    <cellStyle name="Comma 2 2 2 3 5" xfId="2587" xr:uid="{00000000-0005-0000-0000-00007A000000}"/>
    <cellStyle name="Comma 2 2 2 3 6" xfId="2647" xr:uid="{00000000-0005-0000-0000-00007B000000}"/>
    <cellStyle name="Comma 2 2 2 3 7" xfId="240" xr:uid="{00000000-0005-0000-0000-00007C000000}"/>
    <cellStyle name="Comma 2 2 2 4" xfId="85" xr:uid="{00000000-0005-0000-0000-00007D000000}"/>
    <cellStyle name="Comma 2 2 2 4 2" xfId="139" xr:uid="{00000000-0005-0000-0000-00007E000000}"/>
    <cellStyle name="Comma 2 2 2 4 2 2" xfId="247" xr:uid="{00000000-0005-0000-0000-00007F000000}"/>
    <cellStyle name="Comma 2 2 2 4 2 3" xfId="2715" xr:uid="{00000000-0005-0000-0000-000080000000}"/>
    <cellStyle name="Comma 2 2 2 4 2 4" xfId="246" xr:uid="{00000000-0005-0000-0000-000081000000}"/>
    <cellStyle name="Comma 2 2 2 4 3" xfId="248" xr:uid="{00000000-0005-0000-0000-000082000000}"/>
    <cellStyle name="Comma 2 2 2 4 4" xfId="249" xr:uid="{00000000-0005-0000-0000-000083000000}"/>
    <cellStyle name="Comma 2 2 2 4 5" xfId="2602" xr:uid="{00000000-0005-0000-0000-000084000000}"/>
    <cellStyle name="Comma 2 2 2 4 6" xfId="2661" xr:uid="{00000000-0005-0000-0000-000085000000}"/>
    <cellStyle name="Comma 2 2 2 4 7" xfId="245" xr:uid="{00000000-0005-0000-0000-000086000000}"/>
    <cellStyle name="Comma 2 2 2 5" xfId="112" xr:uid="{00000000-0005-0000-0000-000087000000}"/>
    <cellStyle name="Comma 2 2 2 5 2" xfId="251" xr:uid="{00000000-0005-0000-0000-000088000000}"/>
    <cellStyle name="Comma 2 2 2 5 2 2" xfId="252" xr:uid="{00000000-0005-0000-0000-000089000000}"/>
    <cellStyle name="Comma 2 2 2 5 3" xfId="253" xr:uid="{00000000-0005-0000-0000-00008A000000}"/>
    <cellStyle name="Comma 2 2 2 5 4" xfId="254" xr:uid="{00000000-0005-0000-0000-00008B000000}"/>
    <cellStyle name="Comma 2 2 2 5 5" xfId="2688" xr:uid="{00000000-0005-0000-0000-00008C000000}"/>
    <cellStyle name="Comma 2 2 2 5 6" xfId="250" xr:uid="{00000000-0005-0000-0000-00008D000000}"/>
    <cellStyle name="Comma 2 2 2 6" xfId="255" xr:uid="{00000000-0005-0000-0000-00008E000000}"/>
    <cellStyle name="Comma 2 2 2 6 2" xfId="256" xr:uid="{00000000-0005-0000-0000-00008F000000}"/>
    <cellStyle name="Comma 2 2 2 6 2 2" xfId="257" xr:uid="{00000000-0005-0000-0000-000090000000}"/>
    <cellStyle name="Comma 2 2 2 6 3" xfId="258" xr:uid="{00000000-0005-0000-0000-000091000000}"/>
    <cellStyle name="Comma 2 2 2 6 4" xfId="259" xr:uid="{00000000-0005-0000-0000-000092000000}"/>
    <cellStyle name="Comma 2 2 2 7" xfId="260" xr:uid="{00000000-0005-0000-0000-000093000000}"/>
    <cellStyle name="Comma 2 2 2 7 2" xfId="261" xr:uid="{00000000-0005-0000-0000-000094000000}"/>
    <cellStyle name="Comma 2 2 2 7 3" xfId="262" xr:uid="{00000000-0005-0000-0000-000095000000}"/>
    <cellStyle name="Comma 2 2 2 8" xfId="263" xr:uid="{00000000-0005-0000-0000-000096000000}"/>
    <cellStyle name="Comma 2 2 2 8 2" xfId="264" xr:uid="{00000000-0005-0000-0000-000097000000}"/>
    <cellStyle name="Comma 2 2 2 9" xfId="265" xr:uid="{00000000-0005-0000-0000-000098000000}"/>
    <cellStyle name="Comma 2 2 3" xfId="60" xr:uid="{00000000-0005-0000-0000-000099000000}"/>
    <cellStyle name="Comma 2 2 3 10" xfId="267" xr:uid="{00000000-0005-0000-0000-00009A000000}"/>
    <cellStyle name="Comma 2 2 3 11" xfId="2578" xr:uid="{00000000-0005-0000-0000-00009B000000}"/>
    <cellStyle name="Comma 2 2 3 12" xfId="2638" xr:uid="{00000000-0005-0000-0000-00009C000000}"/>
    <cellStyle name="Comma 2 2 3 13" xfId="266" xr:uid="{00000000-0005-0000-0000-00009D000000}"/>
    <cellStyle name="Comma 2 2 3 2" xfId="73" xr:uid="{00000000-0005-0000-0000-00009E000000}"/>
    <cellStyle name="Comma 2 2 3 2 10" xfId="2591" xr:uid="{00000000-0005-0000-0000-00009F000000}"/>
    <cellStyle name="Comma 2 2 3 2 11" xfId="2651" xr:uid="{00000000-0005-0000-0000-0000A0000000}"/>
    <cellStyle name="Comma 2 2 3 2 12" xfId="268" xr:uid="{00000000-0005-0000-0000-0000A1000000}"/>
    <cellStyle name="Comma 2 2 3 2 2" xfId="102" xr:uid="{00000000-0005-0000-0000-0000A2000000}"/>
    <cellStyle name="Comma 2 2 3 2 2 2" xfId="156" xr:uid="{00000000-0005-0000-0000-0000A3000000}"/>
    <cellStyle name="Comma 2 2 3 2 2 2 2" xfId="271" xr:uid="{00000000-0005-0000-0000-0000A4000000}"/>
    <cellStyle name="Comma 2 2 3 2 2 2 3" xfId="2732" xr:uid="{00000000-0005-0000-0000-0000A5000000}"/>
    <cellStyle name="Comma 2 2 3 2 2 2 4" xfId="270" xr:uid="{00000000-0005-0000-0000-0000A6000000}"/>
    <cellStyle name="Comma 2 2 3 2 2 3" xfId="272" xr:uid="{00000000-0005-0000-0000-0000A7000000}"/>
    <cellStyle name="Comma 2 2 3 2 2 4" xfId="273" xr:uid="{00000000-0005-0000-0000-0000A8000000}"/>
    <cellStyle name="Comma 2 2 3 2 2 5" xfId="2619" xr:uid="{00000000-0005-0000-0000-0000A9000000}"/>
    <cellStyle name="Comma 2 2 3 2 2 6" xfId="2678" xr:uid="{00000000-0005-0000-0000-0000AA000000}"/>
    <cellStyle name="Comma 2 2 3 2 2 7" xfId="269" xr:uid="{00000000-0005-0000-0000-0000AB000000}"/>
    <cellStyle name="Comma 2 2 3 2 3" xfId="129" xr:uid="{00000000-0005-0000-0000-0000AC000000}"/>
    <cellStyle name="Comma 2 2 3 2 3 2" xfId="275" xr:uid="{00000000-0005-0000-0000-0000AD000000}"/>
    <cellStyle name="Comma 2 2 3 2 3 2 2" xfId="276" xr:uid="{00000000-0005-0000-0000-0000AE000000}"/>
    <cellStyle name="Comma 2 2 3 2 3 3" xfId="277" xr:uid="{00000000-0005-0000-0000-0000AF000000}"/>
    <cellStyle name="Comma 2 2 3 2 3 4" xfId="278" xr:uid="{00000000-0005-0000-0000-0000B0000000}"/>
    <cellStyle name="Comma 2 2 3 2 3 5" xfId="2705" xr:uid="{00000000-0005-0000-0000-0000B1000000}"/>
    <cellStyle name="Comma 2 2 3 2 3 6" xfId="274" xr:uid="{00000000-0005-0000-0000-0000B2000000}"/>
    <cellStyle name="Comma 2 2 3 2 4" xfId="279" xr:uid="{00000000-0005-0000-0000-0000B3000000}"/>
    <cellStyle name="Comma 2 2 3 2 4 2" xfId="280" xr:uid="{00000000-0005-0000-0000-0000B4000000}"/>
    <cellStyle name="Comma 2 2 3 2 4 2 2" xfId="281" xr:uid="{00000000-0005-0000-0000-0000B5000000}"/>
    <cellStyle name="Comma 2 2 3 2 4 3" xfId="282" xr:uid="{00000000-0005-0000-0000-0000B6000000}"/>
    <cellStyle name="Comma 2 2 3 2 4 4" xfId="283" xr:uid="{00000000-0005-0000-0000-0000B7000000}"/>
    <cellStyle name="Comma 2 2 3 2 5" xfId="284" xr:uid="{00000000-0005-0000-0000-0000B8000000}"/>
    <cellStyle name="Comma 2 2 3 2 5 2" xfId="285" xr:uid="{00000000-0005-0000-0000-0000B9000000}"/>
    <cellStyle name="Comma 2 2 3 2 5 2 2" xfId="286" xr:uid="{00000000-0005-0000-0000-0000BA000000}"/>
    <cellStyle name="Comma 2 2 3 2 5 3" xfId="287" xr:uid="{00000000-0005-0000-0000-0000BB000000}"/>
    <cellStyle name="Comma 2 2 3 2 5 4" xfId="288" xr:uid="{00000000-0005-0000-0000-0000BC000000}"/>
    <cellStyle name="Comma 2 2 3 2 6" xfId="289" xr:uid="{00000000-0005-0000-0000-0000BD000000}"/>
    <cellStyle name="Comma 2 2 3 2 6 2" xfId="290" xr:uid="{00000000-0005-0000-0000-0000BE000000}"/>
    <cellStyle name="Comma 2 2 3 2 6 3" xfId="291" xr:uid="{00000000-0005-0000-0000-0000BF000000}"/>
    <cellStyle name="Comma 2 2 3 2 7" xfId="292" xr:uid="{00000000-0005-0000-0000-0000C0000000}"/>
    <cellStyle name="Comma 2 2 3 2 7 2" xfId="293" xr:uid="{00000000-0005-0000-0000-0000C1000000}"/>
    <cellStyle name="Comma 2 2 3 2 8" xfId="294" xr:uid="{00000000-0005-0000-0000-0000C2000000}"/>
    <cellStyle name="Comma 2 2 3 2 9" xfId="295" xr:uid="{00000000-0005-0000-0000-0000C3000000}"/>
    <cellStyle name="Comma 2 2 3 3" xfId="89" xr:uid="{00000000-0005-0000-0000-0000C4000000}"/>
    <cellStyle name="Comma 2 2 3 3 2" xfId="143" xr:uid="{00000000-0005-0000-0000-0000C5000000}"/>
    <cellStyle name="Comma 2 2 3 3 2 2" xfId="298" xr:uid="{00000000-0005-0000-0000-0000C6000000}"/>
    <cellStyle name="Comma 2 2 3 3 2 3" xfId="2719" xr:uid="{00000000-0005-0000-0000-0000C7000000}"/>
    <cellStyle name="Comma 2 2 3 3 2 4" xfId="297" xr:uid="{00000000-0005-0000-0000-0000C8000000}"/>
    <cellStyle name="Comma 2 2 3 3 3" xfId="299" xr:uid="{00000000-0005-0000-0000-0000C9000000}"/>
    <cellStyle name="Comma 2 2 3 3 4" xfId="300" xr:uid="{00000000-0005-0000-0000-0000CA000000}"/>
    <cellStyle name="Comma 2 2 3 3 5" xfId="2606" xr:uid="{00000000-0005-0000-0000-0000CB000000}"/>
    <cellStyle name="Comma 2 2 3 3 6" xfId="2665" xr:uid="{00000000-0005-0000-0000-0000CC000000}"/>
    <cellStyle name="Comma 2 2 3 3 7" xfId="296" xr:uid="{00000000-0005-0000-0000-0000CD000000}"/>
    <cellStyle name="Comma 2 2 3 4" xfId="116" xr:uid="{00000000-0005-0000-0000-0000CE000000}"/>
    <cellStyle name="Comma 2 2 3 4 2" xfId="302" xr:uid="{00000000-0005-0000-0000-0000CF000000}"/>
    <cellStyle name="Comma 2 2 3 4 2 2" xfId="303" xr:uid="{00000000-0005-0000-0000-0000D0000000}"/>
    <cellStyle name="Comma 2 2 3 4 3" xfId="304" xr:uid="{00000000-0005-0000-0000-0000D1000000}"/>
    <cellStyle name="Comma 2 2 3 4 4" xfId="305" xr:uid="{00000000-0005-0000-0000-0000D2000000}"/>
    <cellStyle name="Comma 2 2 3 4 5" xfId="2692" xr:uid="{00000000-0005-0000-0000-0000D3000000}"/>
    <cellStyle name="Comma 2 2 3 4 6" xfId="301" xr:uid="{00000000-0005-0000-0000-0000D4000000}"/>
    <cellStyle name="Comma 2 2 3 5" xfId="306" xr:uid="{00000000-0005-0000-0000-0000D5000000}"/>
    <cellStyle name="Comma 2 2 3 5 2" xfId="307" xr:uid="{00000000-0005-0000-0000-0000D6000000}"/>
    <cellStyle name="Comma 2 2 3 5 2 2" xfId="308" xr:uid="{00000000-0005-0000-0000-0000D7000000}"/>
    <cellStyle name="Comma 2 2 3 5 3" xfId="309" xr:uid="{00000000-0005-0000-0000-0000D8000000}"/>
    <cellStyle name="Comma 2 2 3 5 4" xfId="310" xr:uid="{00000000-0005-0000-0000-0000D9000000}"/>
    <cellStyle name="Comma 2 2 3 6" xfId="311" xr:uid="{00000000-0005-0000-0000-0000DA000000}"/>
    <cellStyle name="Comma 2 2 3 6 2" xfId="312" xr:uid="{00000000-0005-0000-0000-0000DB000000}"/>
    <cellStyle name="Comma 2 2 3 6 2 2" xfId="313" xr:uid="{00000000-0005-0000-0000-0000DC000000}"/>
    <cellStyle name="Comma 2 2 3 6 3" xfId="314" xr:uid="{00000000-0005-0000-0000-0000DD000000}"/>
    <cellStyle name="Comma 2 2 3 6 4" xfId="315" xr:uid="{00000000-0005-0000-0000-0000DE000000}"/>
    <cellStyle name="Comma 2 2 3 7" xfId="316" xr:uid="{00000000-0005-0000-0000-0000DF000000}"/>
    <cellStyle name="Comma 2 2 3 7 2" xfId="317" xr:uid="{00000000-0005-0000-0000-0000E0000000}"/>
    <cellStyle name="Comma 2 2 3 7 3" xfId="318" xr:uid="{00000000-0005-0000-0000-0000E1000000}"/>
    <cellStyle name="Comma 2 2 3 8" xfId="319" xr:uid="{00000000-0005-0000-0000-0000E2000000}"/>
    <cellStyle name="Comma 2 2 3 8 2" xfId="320" xr:uid="{00000000-0005-0000-0000-0000E3000000}"/>
    <cellStyle name="Comma 2 2 3 9" xfId="321" xr:uid="{00000000-0005-0000-0000-0000E4000000}"/>
    <cellStyle name="Comma 2 2 4" xfId="66" xr:uid="{00000000-0005-0000-0000-0000E5000000}"/>
    <cellStyle name="Comma 2 2 4 10" xfId="323" xr:uid="{00000000-0005-0000-0000-0000E6000000}"/>
    <cellStyle name="Comma 2 2 4 11" xfId="2584" xr:uid="{00000000-0005-0000-0000-0000E7000000}"/>
    <cellStyle name="Comma 2 2 4 12" xfId="2644" xr:uid="{00000000-0005-0000-0000-0000E8000000}"/>
    <cellStyle name="Comma 2 2 4 13" xfId="322" xr:uid="{00000000-0005-0000-0000-0000E9000000}"/>
    <cellStyle name="Comma 2 2 4 2" xfId="95" xr:uid="{00000000-0005-0000-0000-0000EA000000}"/>
    <cellStyle name="Comma 2 2 4 2 10" xfId="2612" xr:uid="{00000000-0005-0000-0000-0000EB000000}"/>
    <cellStyle name="Comma 2 2 4 2 11" xfId="2671" xr:uid="{00000000-0005-0000-0000-0000EC000000}"/>
    <cellStyle name="Comma 2 2 4 2 12" xfId="324" xr:uid="{00000000-0005-0000-0000-0000ED000000}"/>
    <cellStyle name="Comma 2 2 4 2 2" xfId="149" xr:uid="{00000000-0005-0000-0000-0000EE000000}"/>
    <cellStyle name="Comma 2 2 4 2 2 2" xfId="326" xr:uid="{00000000-0005-0000-0000-0000EF000000}"/>
    <cellStyle name="Comma 2 2 4 2 2 2 2" xfId="327" xr:uid="{00000000-0005-0000-0000-0000F0000000}"/>
    <cellStyle name="Comma 2 2 4 2 2 3" xfId="328" xr:uid="{00000000-0005-0000-0000-0000F1000000}"/>
    <cellStyle name="Comma 2 2 4 2 2 4" xfId="329" xr:uid="{00000000-0005-0000-0000-0000F2000000}"/>
    <cellStyle name="Comma 2 2 4 2 2 5" xfId="2725" xr:uid="{00000000-0005-0000-0000-0000F3000000}"/>
    <cellStyle name="Comma 2 2 4 2 2 6" xfId="325" xr:uid="{00000000-0005-0000-0000-0000F4000000}"/>
    <cellStyle name="Comma 2 2 4 2 3" xfId="330" xr:uid="{00000000-0005-0000-0000-0000F5000000}"/>
    <cellStyle name="Comma 2 2 4 2 3 2" xfId="331" xr:uid="{00000000-0005-0000-0000-0000F6000000}"/>
    <cellStyle name="Comma 2 2 4 2 3 2 2" xfId="332" xr:uid="{00000000-0005-0000-0000-0000F7000000}"/>
    <cellStyle name="Comma 2 2 4 2 3 3" xfId="333" xr:uid="{00000000-0005-0000-0000-0000F8000000}"/>
    <cellStyle name="Comma 2 2 4 2 3 4" xfId="334" xr:uid="{00000000-0005-0000-0000-0000F9000000}"/>
    <cellStyle name="Comma 2 2 4 2 4" xfId="335" xr:uid="{00000000-0005-0000-0000-0000FA000000}"/>
    <cellStyle name="Comma 2 2 4 2 4 2" xfId="336" xr:uid="{00000000-0005-0000-0000-0000FB000000}"/>
    <cellStyle name="Comma 2 2 4 2 4 2 2" xfId="337" xr:uid="{00000000-0005-0000-0000-0000FC000000}"/>
    <cellStyle name="Comma 2 2 4 2 4 3" xfId="338" xr:uid="{00000000-0005-0000-0000-0000FD000000}"/>
    <cellStyle name="Comma 2 2 4 2 4 4" xfId="339" xr:uid="{00000000-0005-0000-0000-0000FE000000}"/>
    <cellStyle name="Comma 2 2 4 2 5" xfId="340" xr:uid="{00000000-0005-0000-0000-0000FF000000}"/>
    <cellStyle name="Comma 2 2 4 2 5 2" xfId="341" xr:uid="{00000000-0005-0000-0000-000000010000}"/>
    <cellStyle name="Comma 2 2 4 2 5 2 2" xfId="342" xr:uid="{00000000-0005-0000-0000-000001010000}"/>
    <cellStyle name="Comma 2 2 4 2 5 3" xfId="343" xr:uid="{00000000-0005-0000-0000-000002010000}"/>
    <cellStyle name="Comma 2 2 4 2 5 4" xfId="344" xr:uid="{00000000-0005-0000-0000-000003010000}"/>
    <cellStyle name="Comma 2 2 4 2 6" xfId="345" xr:uid="{00000000-0005-0000-0000-000004010000}"/>
    <cellStyle name="Comma 2 2 4 2 6 2" xfId="346" xr:uid="{00000000-0005-0000-0000-000005010000}"/>
    <cellStyle name="Comma 2 2 4 2 6 3" xfId="347" xr:uid="{00000000-0005-0000-0000-000006010000}"/>
    <cellStyle name="Comma 2 2 4 2 7" xfId="348" xr:uid="{00000000-0005-0000-0000-000007010000}"/>
    <cellStyle name="Comma 2 2 4 2 7 2" xfId="349" xr:uid="{00000000-0005-0000-0000-000008010000}"/>
    <cellStyle name="Comma 2 2 4 2 8" xfId="350" xr:uid="{00000000-0005-0000-0000-000009010000}"/>
    <cellStyle name="Comma 2 2 4 2 9" xfId="351" xr:uid="{00000000-0005-0000-0000-00000A010000}"/>
    <cellStyle name="Comma 2 2 4 3" xfId="122" xr:uid="{00000000-0005-0000-0000-00000B010000}"/>
    <cellStyle name="Comma 2 2 4 3 2" xfId="353" xr:uid="{00000000-0005-0000-0000-00000C010000}"/>
    <cellStyle name="Comma 2 2 4 3 2 2" xfId="354" xr:uid="{00000000-0005-0000-0000-00000D010000}"/>
    <cellStyle name="Comma 2 2 4 3 3" xfId="355" xr:uid="{00000000-0005-0000-0000-00000E010000}"/>
    <cellStyle name="Comma 2 2 4 3 4" xfId="356" xr:uid="{00000000-0005-0000-0000-00000F010000}"/>
    <cellStyle name="Comma 2 2 4 3 5" xfId="2698" xr:uid="{00000000-0005-0000-0000-000010010000}"/>
    <cellStyle name="Comma 2 2 4 3 6" xfId="352" xr:uid="{00000000-0005-0000-0000-000011010000}"/>
    <cellStyle name="Comma 2 2 4 4" xfId="357" xr:uid="{00000000-0005-0000-0000-000012010000}"/>
    <cellStyle name="Comma 2 2 4 4 2" xfId="358" xr:uid="{00000000-0005-0000-0000-000013010000}"/>
    <cellStyle name="Comma 2 2 4 4 2 2" xfId="359" xr:uid="{00000000-0005-0000-0000-000014010000}"/>
    <cellStyle name="Comma 2 2 4 4 3" xfId="360" xr:uid="{00000000-0005-0000-0000-000015010000}"/>
    <cellStyle name="Comma 2 2 4 4 4" xfId="361" xr:uid="{00000000-0005-0000-0000-000016010000}"/>
    <cellStyle name="Comma 2 2 4 5" xfId="362" xr:uid="{00000000-0005-0000-0000-000017010000}"/>
    <cellStyle name="Comma 2 2 4 5 2" xfId="363" xr:uid="{00000000-0005-0000-0000-000018010000}"/>
    <cellStyle name="Comma 2 2 4 5 2 2" xfId="364" xr:uid="{00000000-0005-0000-0000-000019010000}"/>
    <cellStyle name="Comma 2 2 4 5 3" xfId="365" xr:uid="{00000000-0005-0000-0000-00001A010000}"/>
    <cellStyle name="Comma 2 2 4 5 4" xfId="366" xr:uid="{00000000-0005-0000-0000-00001B010000}"/>
    <cellStyle name="Comma 2 2 4 6" xfId="367" xr:uid="{00000000-0005-0000-0000-00001C010000}"/>
    <cellStyle name="Comma 2 2 4 6 2" xfId="368" xr:uid="{00000000-0005-0000-0000-00001D010000}"/>
    <cellStyle name="Comma 2 2 4 6 2 2" xfId="369" xr:uid="{00000000-0005-0000-0000-00001E010000}"/>
    <cellStyle name="Comma 2 2 4 6 3" xfId="370" xr:uid="{00000000-0005-0000-0000-00001F010000}"/>
    <cellStyle name="Comma 2 2 4 6 4" xfId="371" xr:uid="{00000000-0005-0000-0000-000020010000}"/>
    <cellStyle name="Comma 2 2 4 7" xfId="372" xr:uid="{00000000-0005-0000-0000-000021010000}"/>
    <cellStyle name="Comma 2 2 4 7 2" xfId="373" xr:uid="{00000000-0005-0000-0000-000022010000}"/>
    <cellStyle name="Comma 2 2 4 7 3" xfId="374" xr:uid="{00000000-0005-0000-0000-000023010000}"/>
    <cellStyle name="Comma 2 2 4 8" xfId="375" xr:uid="{00000000-0005-0000-0000-000024010000}"/>
    <cellStyle name="Comma 2 2 4 8 2" xfId="376" xr:uid="{00000000-0005-0000-0000-000025010000}"/>
    <cellStyle name="Comma 2 2 4 9" xfId="377" xr:uid="{00000000-0005-0000-0000-000026010000}"/>
    <cellStyle name="Comma 2 2 5" xfId="82" xr:uid="{00000000-0005-0000-0000-000027010000}"/>
    <cellStyle name="Comma 2 2 5 10" xfId="2599" xr:uid="{00000000-0005-0000-0000-000028010000}"/>
    <cellStyle name="Comma 2 2 5 11" xfId="2658" xr:uid="{00000000-0005-0000-0000-000029010000}"/>
    <cellStyle name="Comma 2 2 5 12" xfId="378" xr:uid="{00000000-0005-0000-0000-00002A010000}"/>
    <cellStyle name="Comma 2 2 5 2" xfId="136" xr:uid="{00000000-0005-0000-0000-00002B010000}"/>
    <cellStyle name="Comma 2 2 5 2 2" xfId="380" xr:uid="{00000000-0005-0000-0000-00002C010000}"/>
    <cellStyle name="Comma 2 2 5 2 2 2" xfId="381" xr:uid="{00000000-0005-0000-0000-00002D010000}"/>
    <cellStyle name="Comma 2 2 5 2 3" xfId="382" xr:uid="{00000000-0005-0000-0000-00002E010000}"/>
    <cellStyle name="Comma 2 2 5 2 4" xfId="383" xr:uid="{00000000-0005-0000-0000-00002F010000}"/>
    <cellStyle name="Comma 2 2 5 2 5" xfId="2712" xr:uid="{00000000-0005-0000-0000-000030010000}"/>
    <cellStyle name="Comma 2 2 5 2 6" xfId="379" xr:uid="{00000000-0005-0000-0000-000031010000}"/>
    <cellStyle name="Comma 2 2 5 3" xfId="384" xr:uid="{00000000-0005-0000-0000-000032010000}"/>
    <cellStyle name="Comma 2 2 5 3 2" xfId="385" xr:uid="{00000000-0005-0000-0000-000033010000}"/>
    <cellStyle name="Comma 2 2 5 3 2 2" xfId="386" xr:uid="{00000000-0005-0000-0000-000034010000}"/>
    <cellStyle name="Comma 2 2 5 3 3" xfId="387" xr:uid="{00000000-0005-0000-0000-000035010000}"/>
    <cellStyle name="Comma 2 2 5 3 4" xfId="388" xr:uid="{00000000-0005-0000-0000-000036010000}"/>
    <cellStyle name="Comma 2 2 5 4" xfId="389" xr:uid="{00000000-0005-0000-0000-000037010000}"/>
    <cellStyle name="Comma 2 2 5 4 2" xfId="390" xr:uid="{00000000-0005-0000-0000-000038010000}"/>
    <cellStyle name="Comma 2 2 5 4 2 2" xfId="391" xr:uid="{00000000-0005-0000-0000-000039010000}"/>
    <cellStyle name="Comma 2 2 5 4 3" xfId="392" xr:uid="{00000000-0005-0000-0000-00003A010000}"/>
    <cellStyle name="Comma 2 2 5 4 4" xfId="393" xr:uid="{00000000-0005-0000-0000-00003B010000}"/>
    <cellStyle name="Comma 2 2 5 5" xfId="394" xr:uid="{00000000-0005-0000-0000-00003C010000}"/>
    <cellStyle name="Comma 2 2 5 5 2" xfId="395" xr:uid="{00000000-0005-0000-0000-00003D010000}"/>
    <cellStyle name="Comma 2 2 5 5 2 2" xfId="396" xr:uid="{00000000-0005-0000-0000-00003E010000}"/>
    <cellStyle name="Comma 2 2 5 5 3" xfId="397" xr:uid="{00000000-0005-0000-0000-00003F010000}"/>
    <cellStyle name="Comma 2 2 5 5 4" xfId="398" xr:uid="{00000000-0005-0000-0000-000040010000}"/>
    <cellStyle name="Comma 2 2 5 6" xfId="399" xr:uid="{00000000-0005-0000-0000-000041010000}"/>
    <cellStyle name="Comma 2 2 5 6 2" xfId="400" xr:uid="{00000000-0005-0000-0000-000042010000}"/>
    <cellStyle name="Comma 2 2 5 6 3" xfId="401" xr:uid="{00000000-0005-0000-0000-000043010000}"/>
    <cellStyle name="Comma 2 2 5 7" xfId="402" xr:uid="{00000000-0005-0000-0000-000044010000}"/>
    <cellStyle name="Comma 2 2 5 7 2" xfId="403" xr:uid="{00000000-0005-0000-0000-000045010000}"/>
    <cellStyle name="Comma 2 2 5 8" xfId="404" xr:uid="{00000000-0005-0000-0000-000046010000}"/>
    <cellStyle name="Comma 2 2 5 9" xfId="405" xr:uid="{00000000-0005-0000-0000-000047010000}"/>
    <cellStyle name="Comma 2 2 6" xfId="109" xr:uid="{00000000-0005-0000-0000-000048010000}"/>
    <cellStyle name="Comma 2 2 6 2" xfId="407" xr:uid="{00000000-0005-0000-0000-000049010000}"/>
    <cellStyle name="Comma 2 2 6 2 2" xfId="408" xr:uid="{00000000-0005-0000-0000-00004A010000}"/>
    <cellStyle name="Comma 2 2 6 3" xfId="409" xr:uid="{00000000-0005-0000-0000-00004B010000}"/>
    <cellStyle name="Comma 2 2 6 4" xfId="410" xr:uid="{00000000-0005-0000-0000-00004C010000}"/>
    <cellStyle name="Comma 2 2 6 5" xfId="2685" xr:uid="{00000000-0005-0000-0000-00004D010000}"/>
    <cellStyle name="Comma 2 2 6 6" xfId="406" xr:uid="{00000000-0005-0000-0000-00004E010000}"/>
    <cellStyle name="Comma 2 2 7" xfId="411" xr:uid="{00000000-0005-0000-0000-00004F010000}"/>
    <cellStyle name="Comma 2 2 7 2" xfId="412" xr:uid="{00000000-0005-0000-0000-000050010000}"/>
    <cellStyle name="Comma 2 2 7 2 2" xfId="413" xr:uid="{00000000-0005-0000-0000-000051010000}"/>
    <cellStyle name="Comma 2 2 7 3" xfId="414" xr:uid="{00000000-0005-0000-0000-000052010000}"/>
    <cellStyle name="Comma 2 2 7 4" xfId="415" xr:uid="{00000000-0005-0000-0000-000053010000}"/>
    <cellStyle name="Comma 2 2 8" xfId="416" xr:uid="{00000000-0005-0000-0000-000054010000}"/>
    <cellStyle name="Comma 2 2 8 2" xfId="417" xr:uid="{00000000-0005-0000-0000-000055010000}"/>
    <cellStyle name="Comma 2 2 8 2 2" xfId="418" xr:uid="{00000000-0005-0000-0000-000056010000}"/>
    <cellStyle name="Comma 2 2 8 3" xfId="419" xr:uid="{00000000-0005-0000-0000-000057010000}"/>
    <cellStyle name="Comma 2 2 8 4" xfId="420" xr:uid="{00000000-0005-0000-0000-000058010000}"/>
    <cellStyle name="Comma 2 2 9" xfId="421" xr:uid="{00000000-0005-0000-0000-000059010000}"/>
    <cellStyle name="Comma 2 2 9 2" xfId="422" xr:uid="{00000000-0005-0000-0000-00005A010000}"/>
    <cellStyle name="Comma 2 2 9 2 2" xfId="423" xr:uid="{00000000-0005-0000-0000-00005B010000}"/>
    <cellStyle name="Comma 2 2 9 3" xfId="424" xr:uid="{00000000-0005-0000-0000-00005C010000}"/>
    <cellStyle name="Comma 2 2 9 4" xfId="425" xr:uid="{00000000-0005-0000-0000-00005D010000}"/>
    <cellStyle name="Comma 2 20" xfId="2630" xr:uid="{00000000-0005-0000-0000-00005E010000}"/>
    <cellStyle name="Comma 2 21" xfId="172" xr:uid="{00000000-0005-0000-0000-00005F010000}"/>
    <cellStyle name="Comma 2 3" xfId="38" xr:uid="{00000000-0005-0000-0000-000060010000}"/>
    <cellStyle name="Comma 2 3 10" xfId="427" xr:uid="{00000000-0005-0000-0000-000061010000}"/>
    <cellStyle name="Comma 2 3 10 2" xfId="428" xr:uid="{00000000-0005-0000-0000-000062010000}"/>
    <cellStyle name="Comma 2 3 10 3" xfId="429" xr:uid="{00000000-0005-0000-0000-000063010000}"/>
    <cellStyle name="Comma 2 3 11" xfId="430" xr:uid="{00000000-0005-0000-0000-000064010000}"/>
    <cellStyle name="Comma 2 3 11 2" xfId="431" xr:uid="{00000000-0005-0000-0000-000065010000}"/>
    <cellStyle name="Comma 2 3 12" xfId="432" xr:uid="{00000000-0005-0000-0000-000066010000}"/>
    <cellStyle name="Comma 2 3 13" xfId="433" xr:uid="{00000000-0005-0000-0000-000067010000}"/>
    <cellStyle name="Comma 2 3 14" xfId="2572" xr:uid="{00000000-0005-0000-0000-000068010000}"/>
    <cellStyle name="Comma 2 3 15" xfId="2633" xr:uid="{00000000-0005-0000-0000-000069010000}"/>
    <cellStyle name="Comma 2 3 16" xfId="426" xr:uid="{00000000-0005-0000-0000-00006A010000}"/>
    <cellStyle name="Comma 2 3 2" xfId="62" xr:uid="{00000000-0005-0000-0000-00006B010000}"/>
    <cellStyle name="Comma 2 3 2 10" xfId="435" xr:uid="{00000000-0005-0000-0000-00006C010000}"/>
    <cellStyle name="Comma 2 3 2 11" xfId="2580" xr:uid="{00000000-0005-0000-0000-00006D010000}"/>
    <cellStyle name="Comma 2 3 2 12" xfId="2640" xr:uid="{00000000-0005-0000-0000-00006E010000}"/>
    <cellStyle name="Comma 2 3 2 13" xfId="434" xr:uid="{00000000-0005-0000-0000-00006F010000}"/>
    <cellStyle name="Comma 2 3 2 2" xfId="75" xr:uid="{00000000-0005-0000-0000-000070010000}"/>
    <cellStyle name="Comma 2 3 2 2 10" xfId="2593" xr:uid="{00000000-0005-0000-0000-000071010000}"/>
    <cellStyle name="Comma 2 3 2 2 11" xfId="2653" xr:uid="{00000000-0005-0000-0000-000072010000}"/>
    <cellStyle name="Comma 2 3 2 2 12" xfId="436" xr:uid="{00000000-0005-0000-0000-000073010000}"/>
    <cellStyle name="Comma 2 3 2 2 2" xfId="104" xr:uid="{00000000-0005-0000-0000-000074010000}"/>
    <cellStyle name="Comma 2 3 2 2 2 2" xfId="158" xr:uid="{00000000-0005-0000-0000-000075010000}"/>
    <cellStyle name="Comma 2 3 2 2 2 2 2" xfId="439" xr:uid="{00000000-0005-0000-0000-000076010000}"/>
    <cellStyle name="Comma 2 3 2 2 2 2 3" xfId="2734" xr:uid="{00000000-0005-0000-0000-000077010000}"/>
    <cellStyle name="Comma 2 3 2 2 2 2 4" xfId="438" xr:uid="{00000000-0005-0000-0000-000078010000}"/>
    <cellStyle name="Comma 2 3 2 2 2 3" xfId="440" xr:uid="{00000000-0005-0000-0000-000079010000}"/>
    <cellStyle name="Comma 2 3 2 2 2 4" xfId="441" xr:uid="{00000000-0005-0000-0000-00007A010000}"/>
    <cellStyle name="Comma 2 3 2 2 2 5" xfId="2621" xr:uid="{00000000-0005-0000-0000-00007B010000}"/>
    <cellStyle name="Comma 2 3 2 2 2 6" xfId="2680" xr:uid="{00000000-0005-0000-0000-00007C010000}"/>
    <cellStyle name="Comma 2 3 2 2 2 7" xfId="437" xr:uid="{00000000-0005-0000-0000-00007D010000}"/>
    <cellStyle name="Comma 2 3 2 2 3" xfId="131" xr:uid="{00000000-0005-0000-0000-00007E010000}"/>
    <cellStyle name="Comma 2 3 2 2 3 2" xfId="443" xr:uid="{00000000-0005-0000-0000-00007F010000}"/>
    <cellStyle name="Comma 2 3 2 2 3 2 2" xfId="444" xr:uid="{00000000-0005-0000-0000-000080010000}"/>
    <cellStyle name="Comma 2 3 2 2 3 3" xfId="445" xr:uid="{00000000-0005-0000-0000-000081010000}"/>
    <cellStyle name="Comma 2 3 2 2 3 4" xfId="446" xr:uid="{00000000-0005-0000-0000-000082010000}"/>
    <cellStyle name="Comma 2 3 2 2 3 5" xfId="2707" xr:uid="{00000000-0005-0000-0000-000083010000}"/>
    <cellStyle name="Comma 2 3 2 2 3 6" xfId="442" xr:uid="{00000000-0005-0000-0000-000084010000}"/>
    <cellStyle name="Comma 2 3 2 2 4" xfId="447" xr:uid="{00000000-0005-0000-0000-000085010000}"/>
    <cellStyle name="Comma 2 3 2 2 4 2" xfId="448" xr:uid="{00000000-0005-0000-0000-000086010000}"/>
    <cellStyle name="Comma 2 3 2 2 4 2 2" xfId="449" xr:uid="{00000000-0005-0000-0000-000087010000}"/>
    <cellStyle name="Comma 2 3 2 2 4 3" xfId="450" xr:uid="{00000000-0005-0000-0000-000088010000}"/>
    <cellStyle name="Comma 2 3 2 2 4 4" xfId="451" xr:uid="{00000000-0005-0000-0000-000089010000}"/>
    <cellStyle name="Comma 2 3 2 2 5" xfId="452" xr:uid="{00000000-0005-0000-0000-00008A010000}"/>
    <cellStyle name="Comma 2 3 2 2 5 2" xfId="453" xr:uid="{00000000-0005-0000-0000-00008B010000}"/>
    <cellStyle name="Comma 2 3 2 2 5 2 2" xfId="454" xr:uid="{00000000-0005-0000-0000-00008C010000}"/>
    <cellStyle name="Comma 2 3 2 2 5 3" xfId="455" xr:uid="{00000000-0005-0000-0000-00008D010000}"/>
    <cellStyle name="Comma 2 3 2 2 5 4" xfId="456" xr:uid="{00000000-0005-0000-0000-00008E010000}"/>
    <cellStyle name="Comma 2 3 2 2 6" xfId="457" xr:uid="{00000000-0005-0000-0000-00008F010000}"/>
    <cellStyle name="Comma 2 3 2 2 6 2" xfId="458" xr:uid="{00000000-0005-0000-0000-000090010000}"/>
    <cellStyle name="Comma 2 3 2 2 6 3" xfId="459" xr:uid="{00000000-0005-0000-0000-000091010000}"/>
    <cellStyle name="Comma 2 3 2 2 7" xfId="460" xr:uid="{00000000-0005-0000-0000-000092010000}"/>
    <cellStyle name="Comma 2 3 2 2 7 2" xfId="461" xr:uid="{00000000-0005-0000-0000-000093010000}"/>
    <cellStyle name="Comma 2 3 2 2 8" xfId="462" xr:uid="{00000000-0005-0000-0000-000094010000}"/>
    <cellStyle name="Comma 2 3 2 2 9" xfId="463" xr:uid="{00000000-0005-0000-0000-000095010000}"/>
    <cellStyle name="Comma 2 3 2 3" xfId="91" xr:uid="{00000000-0005-0000-0000-000096010000}"/>
    <cellStyle name="Comma 2 3 2 3 2" xfId="145" xr:uid="{00000000-0005-0000-0000-000097010000}"/>
    <cellStyle name="Comma 2 3 2 3 2 2" xfId="466" xr:uid="{00000000-0005-0000-0000-000098010000}"/>
    <cellStyle name="Comma 2 3 2 3 2 3" xfId="2721" xr:uid="{00000000-0005-0000-0000-000099010000}"/>
    <cellStyle name="Comma 2 3 2 3 2 4" xfId="465" xr:uid="{00000000-0005-0000-0000-00009A010000}"/>
    <cellStyle name="Comma 2 3 2 3 3" xfId="467" xr:uid="{00000000-0005-0000-0000-00009B010000}"/>
    <cellStyle name="Comma 2 3 2 3 4" xfId="468" xr:uid="{00000000-0005-0000-0000-00009C010000}"/>
    <cellStyle name="Comma 2 3 2 3 5" xfId="2608" xr:uid="{00000000-0005-0000-0000-00009D010000}"/>
    <cellStyle name="Comma 2 3 2 3 6" xfId="2667" xr:uid="{00000000-0005-0000-0000-00009E010000}"/>
    <cellStyle name="Comma 2 3 2 3 7" xfId="464" xr:uid="{00000000-0005-0000-0000-00009F010000}"/>
    <cellStyle name="Comma 2 3 2 4" xfId="118" xr:uid="{00000000-0005-0000-0000-0000A0010000}"/>
    <cellStyle name="Comma 2 3 2 4 2" xfId="470" xr:uid="{00000000-0005-0000-0000-0000A1010000}"/>
    <cellStyle name="Comma 2 3 2 4 2 2" xfId="471" xr:uid="{00000000-0005-0000-0000-0000A2010000}"/>
    <cellStyle name="Comma 2 3 2 4 3" xfId="472" xr:uid="{00000000-0005-0000-0000-0000A3010000}"/>
    <cellStyle name="Comma 2 3 2 4 4" xfId="473" xr:uid="{00000000-0005-0000-0000-0000A4010000}"/>
    <cellStyle name="Comma 2 3 2 4 5" xfId="2694" xr:uid="{00000000-0005-0000-0000-0000A5010000}"/>
    <cellStyle name="Comma 2 3 2 4 6" xfId="469" xr:uid="{00000000-0005-0000-0000-0000A6010000}"/>
    <cellStyle name="Comma 2 3 2 5" xfId="474" xr:uid="{00000000-0005-0000-0000-0000A7010000}"/>
    <cellStyle name="Comma 2 3 2 5 2" xfId="475" xr:uid="{00000000-0005-0000-0000-0000A8010000}"/>
    <cellStyle name="Comma 2 3 2 5 2 2" xfId="476" xr:uid="{00000000-0005-0000-0000-0000A9010000}"/>
    <cellStyle name="Comma 2 3 2 5 3" xfId="477" xr:uid="{00000000-0005-0000-0000-0000AA010000}"/>
    <cellStyle name="Comma 2 3 2 5 4" xfId="478" xr:uid="{00000000-0005-0000-0000-0000AB010000}"/>
    <cellStyle name="Comma 2 3 2 6" xfId="479" xr:uid="{00000000-0005-0000-0000-0000AC010000}"/>
    <cellStyle name="Comma 2 3 2 6 2" xfId="480" xr:uid="{00000000-0005-0000-0000-0000AD010000}"/>
    <cellStyle name="Comma 2 3 2 6 2 2" xfId="481" xr:uid="{00000000-0005-0000-0000-0000AE010000}"/>
    <cellStyle name="Comma 2 3 2 6 3" xfId="482" xr:uid="{00000000-0005-0000-0000-0000AF010000}"/>
    <cellStyle name="Comma 2 3 2 6 4" xfId="483" xr:uid="{00000000-0005-0000-0000-0000B0010000}"/>
    <cellStyle name="Comma 2 3 2 7" xfId="484" xr:uid="{00000000-0005-0000-0000-0000B1010000}"/>
    <cellStyle name="Comma 2 3 2 7 2" xfId="485" xr:uid="{00000000-0005-0000-0000-0000B2010000}"/>
    <cellStyle name="Comma 2 3 2 7 3" xfId="486" xr:uid="{00000000-0005-0000-0000-0000B3010000}"/>
    <cellStyle name="Comma 2 3 2 8" xfId="487" xr:uid="{00000000-0005-0000-0000-0000B4010000}"/>
    <cellStyle name="Comma 2 3 2 8 2" xfId="488" xr:uid="{00000000-0005-0000-0000-0000B5010000}"/>
    <cellStyle name="Comma 2 3 2 9" xfId="489" xr:uid="{00000000-0005-0000-0000-0000B6010000}"/>
    <cellStyle name="Comma 2 3 3" xfId="68" xr:uid="{00000000-0005-0000-0000-0000B7010000}"/>
    <cellStyle name="Comma 2 3 3 10" xfId="491" xr:uid="{00000000-0005-0000-0000-0000B8010000}"/>
    <cellStyle name="Comma 2 3 3 11" xfId="2586" xr:uid="{00000000-0005-0000-0000-0000B9010000}"/>
    <cellStyle name="Comma 2 3 3 12" xfId="2646" xr:uid="{00000000-0005-0000-0000-0000BA010000}"/>
    <cellStyle name="Comma 2 3 3 13" xfId="490" xr:uid="{00000000-0005-0000-0000-0000BB010000}"/>
    <cellStyle name="Comma 2 3 3 2" xfId="97" xr:uid="{00000000-0005-0000-0000-0000BC010000}"/>
    <cellStyle name="Comma 2 3 3 2 10" xfId="2614" xr:uid="{00000000-0005-0000-0000-0000BD010000}"/>
    <cellStyle name="Comma 2 3 3 2 11" xfId="2673" xr:uid="{00000000-0005-0000-0000-0000BE010000}"/>
    <cellStyle name="Comma 2 3 3 2 12" xfId="492" xr:uid="{00000000-0005-0000-0000-0000BF010000}"/>
    <cellStyle name="Comma 2 3 3 2 2" xfId="151" xr:uid="{00000000-0005-0000-0000-0000C0010000}"/>
    <cellStyle name="Comma 2 3 3 2 2 2" xfId="494" xr:uid="{00000000-0005-0000-0000-0000C1010000}"/>
    <cellStyle name="Comma 2 3 3 2 2 2 2" xfId="495" xr:uid="{00000000-0005-0000-0000-0000C2010000}"/>
    <cellStyle name="Comma 2 3 3 2 2 3" xfId="496" xr:uid="{00000000-0005-0000-0000-0000C3010000}"/>
    <cellStyle name="Comma 2 3 3 2 2 4" xfId="497" xr:uid="{00000000-0005-0000-0000-0000C4010000}"/>
    <cellStyle name="Comma 2 3 3 2 2 5" xfId="2727" xr:uid="{00000000-0005-0000-0000-0000C5010000}"/>
    <cellStyle name="Comma 2 3 3 2 2 6" xfId="493" xr:uid="{00000000-0005-0000-0000-0000C6010000}"/>
    <cellStyle name="Comma 2 3 3 2 3" xfId="498" xr:uid="{00000000-0005-0000-0000-0000C7010000}"/>
    <cellStyle name="Comma 2 3 3 2 3 2" xfId="499" xr:uid="{00000000-0005-0000-0000-0000C8010000}"/>
    <cellStyle name="Comma 2 3 3 2 3 2 2" xfId="500" xr:uid="{00000000-0005-0000-0000-0000C9010000}"/>
    <cellStyle name="Comma 2 3 3 2 3 3" xfId="501" xr:uid="{00000000-0005-0000-0000-0000CA010000}"/>
    <cellStyle name="Comma 2 3 3 2 3 4" xfId="502" xr:uid="{00000000-0005-0000-0000-0000CB010000}"/>
    <cellStyle name="Comma 2 3 3 2 4" xfId="503" xr:uid="{00000000-0005-0000-0000-0000CC010000}"/>
    <cellStyle name="Comma 2 3 3 2 4 2" xfId="504" xr:uid="{00000000-0005-0000-0000-0000CD010000}"/>
    <cellStyle name="Comma 2 3 3 2 4 2 2" xfId="505" xr:uid="{00000000-0005-0000-0000-0000CE010000}"/>
    <cellStyle name="Comma 2 3 3 2 4 3" xfId="506" xr:uid="{00000000-0005-0000-0000-0000CF010000}"/>
    <cellStyle name="Comma 2 3 3 2 4 4" xfId="507" xr:uid="{00000000-0005-0000-0000-0000D0010000}"/>
    <cellStyle name="Comma 2 3 3 2 5" xfId="508" xr:uid="{00000000-0005-0000-0000-0000D1010000}"/>
    <cellStyle name="Comma 2 3 3 2 5 2" xfId="509" xr:uid="{00000000-0005-0000-0000-0000D2010000}"/>
    <cellStyle name="Comma 2 3 3 2 5 2 2" xfId="510" xr:uid="{00000000-0005-0000-0000-0000D3010000}"/>
    <cellStyle name="Comma 2 3 3 2 5 3" xfId="511" xr:uid="{00000000-0005-0000-0000-0000D4010000}"/>
    <cellStyle name="Comma 2 3 3 2 5 4" xfId="512" xr:uid="{00000000-0005-0000-0000-0000D5010000}"/>
    <cellStyle name="Comma 2 3 3 2 6" xfId="513" xr:uid="{00000000-0005-0000-0000-0000D6010000}"/>
    <cellStyle name="Comma 2 3 3 2 6 2" xfId="514" xr:uid="{00000000-0005-0000-0000-0000D7010000}"/>
    <cellStyle name="Comma 2 3 3 2 6 3" xfId="515" xr:uid="{00000000-0005-0000-0000-0000D8010000}"/>
    <cellStyle name="Comma 2 3 3 2 7" xfId="516" xr:uid="{00000000-0005-0000-0000-0000D9010000}"/>
    <cellStyle name="Comma 2 3 3 2 7 2" xfId="517" xr:uid="{00000000-0005-0000-0000-0000DA010000}"/>
    <cellStyle name="Comma 2 3 3 2 8" xfId="518" xr:uid="{00000000-0005-0000-0000-0000DB010000}"/>
    <cellStyle name="Comma 2 3 3 2 9" xfId="519" xr:uid="{00000000-0005-0000-0000-0000DC010000}"/>
    <cellStyle name="Comma 2 3 3 3" xfId="124" xr:uid="{00000000-0005-0000-0000-0000DD010000}"/>
    <cellStyle name="Comma 2 3 3 3 2" xfId="521" xr:uid="{00000000-0005-0000-0000-0000DE010000}"/>
    <cellStyle name="Comma 2 3 3 3 2 2" xfId="522" xr:uid="{00000000-0005-0000-0000-0000DF010000}"/>
    <cellStyle name="Comma 2 3 3 3 3" xfId="523" xr:uid="{00000000-0005-0000-0000-0000E0010000}"/>
    <cellStyle name="Comma 2 3 3 3 4" xfId="524" xr:uid="{00000000-0005-0000-0000-0000E1010000}"/>
    <cellStyle name="Comma 2 3 3 3 5" xfId="2700" xr:uid="{00000000-0005-0000-0000-0000E2010000}"/>
    <cellStyle name="Comma 2 3 3 3 6" xfId="520" xr:uid="{00000000-0005-0000-0000-0000E3010000}"/>
    <cellStyle name="Comma 2 3 3 4" xfId="525" xr:uid="{00000000-0005-0000-0000-0000E4010000}"/>
    <cellStyle name="Comma 2 3 3 4 2" xfId="526" xr:uid="{00000000-0005-0000-0000-0000E5010000}"/>
    <cellStyle name="Comma 2 3 3 4 2 2" xfId="527" xr:uid="{00000000-0005-0000-0000-0000E6010000}"/>
    <cellStyle name="Comma 2 3 3 4 3" xfId="528" xr:uid="{00000000-0005-0000-0000-0000E7010000}"/>
    <cellStyle name="Comma 2 3 3 4 4" xfId="529" xr:uid="{00000000-0005-0000-0000-0000E8010000}"/>
    <cellStyle name="Comma 2 3 3 5" xfId="530" xr:uid="{00000000-0005-0000-0000-0000E9010000}"/>
    <cellStyle name="Comma 2 3 3 5 2" xfId="531" xr:uid="{00000000-0005-0000-0000-0000EA010000}"/>
    <cellStyle name="Comma 2 3 3 5 2 2" xfId="532" xr:uid="{00000000-0005-0000-0000-0000EB010000}"/>
    <cellStyle name="Comma 2 3 3 5 3" xfId="533" xr:uid="{00000000-0005-0000-0000-0000EC010000}"/>
    <cellStyle name="Comma 2 3 3 5 4" xfId="534" xr:uid="{00000000-0005-0000-0000-0000ED010000}"/>
    <cellStyle name="Comma 2 3 3 6" xfId="535" xr:uid="{00000000-0005-0000-0000-0000EE010000}"/>
    <cellStyle name="Comma 2 3 3 6 2" xfId="536" xr:uid="{00000000-0005-0000-0000-0000EF010000}"/>
    <cellStyle name="Comma 2 3 3 6 2 2" xfId="537" xr:uid="{00000000-0005-0000-0000-0000F0010000}"/>
    <cellStyle name="Comma 2 3 3 6 3" xfId="538" xr:uid="{00000000-0005-0000-0000-0000F1010000}"/>
    <cellStyle name="Comma 2 3 3 6 4" xfId="539" xr:uid="{00000000-0005-0000-0000-0000F2010000}"/>
    <cellStyle name="Comma 2 3 3 7" xfId="540" xr:uid="{00000000-0005-0000-0000-0000F3010000}"/>
    <cellStyle name="Comma 2 3 3 7 2" xfId="541" xr:uid="{00000000-0005-0000-0000-0000F4010000}"/>
    <cellStyle name="Comma 2 3 3 7 3" xfId="542" xr:uid="{00000000-0005-0000-0000-0000F5010000}"/>
    <cellStyle name="Comma 2 3 3 8" xfId="543" xr:uid="{00000000-0005-0000-0000-0000F6010000}"/>
    <cellStyle name="Comma 2 3 3 8 2" xfId="544" xr:uid="{00000000-0005-0000-0000-0000F7010000}"/>
    <cellStyle name="Comma 2 3 3 9" xfId="545" xr:uid="{00000000-0005-0000-0000-0000F8010000}"/>
    <cellStyle name="Comma 2 3 4" xfId="84" xr:uid="{00000000-0005-0000-0000-0000F9010000}"/>
    <cellStyle name="Comma 2 3 4 10" xfId="547" xr:uid="{00000000-0005-0000-0000-0000FA010000}"/>
    <cellStyle name="Comma 2 3 4 11" xfId="2601" xr:uid="{00000000-0005-0000-0000-0000FB010000}"/>
    <cellStyle name="Comma 2 3 4 12" xfId="2660" xr:uid="{00000000-0005-0000-0000-0000FC010000}"/>
    <cellStyle name="Comma 2 3 4 13" xfId="546" xr:uid="{00000000-0005-0000-0000-0000FD010000}"/>
    <cellStyle name="Comma 2 3 4 2" xfId="138" xr:uid="{00000000-0005-0000-0000-0000FE010000}"/>
    <cellStyle name="Comma 2 3 4 2 10" xfId="2714" xr:uid="{00000000-0005-0000-0000-0000FF010000}"/>
    <cellStyle name="Comma 2 3 4 2 11" xfId="548" xr:uid="{00000000-0005-0000-0000-000000020000}"/>
    <cellStyle name="Comma 2 3 4 2 2" xfId="549" xr:uid="{00000000-0005-0000-0000-000001020000}"/>
    <cellStyle name="Comma 2 3 4 2 2 2" xfId="550" xr:uid="{00000000-0005-0000-0000-000002020000}"/>
    <cellStyle name="Comma 2 3 4 2 2 2 2" xfId="551" xr:uid="{00000000-0005-0000-0000-000003020000}"/>
    <cellStyle name="Comma 2 3 4 2 2 3" xfId="552" xr:uid="{00000000-0005-0000-0000-000004020000}"/>
    <cellStyle name="Comma 2 3 4 2 2 4" xfId="553" xr:uid="{00000000-0005-0000-0000-000005020000}"/>
    <cellStyle name="Comma 2 3 4 2 3" xfId="554" xr:uid="{00000000-0005-0000-0000-000006020000}"/>
    <cellStyle name="Comma 2 3 4 2 3 2" xfId="555" xr:uid="{00000000-0005-0000-0000-000007020000}"/>
    <cellStyle name="Comma 2 3 4 2 3 2 2" xfId="556" xr:uid="{00000000-0005-0000-0000-000008020000}"/>
    <cellStyle name="Comma 2 3 4 2 3 3" xfId="557" xr:uid="{00000000-0005-0000-0000-000009020000}"/>
    <cellStyle name="Comma 2 3 4 2 3 4" xfId="558" xr:uid="{00000000-0005-0000-0000-00000A020000}"/>
    <cellStyle name="Comma 2 3 4 2 4" xfId="559" xr:uid="{00000000-0005-0000-0000-00000B020000}"/>
    <cellStyle name="Comma 2 3 4 2 4 2" xfId="560" xr:uid="{00000000-0005-0000-0000-00000C020000}"/>
    <cellStyle name="Comma 2 3 4 2 4 2 2" xfId="561" xr:uid="{00000000-0005-0000-0000-00000D020000}"/>
    <cellStyle name="Comma 2 3 4 2 4 3" xfId="562" xr:uid="{00000000-0005-0000-0000-00000E020000}"/>
    <cellStyle name="Comma 2 3 4 2 4 4" xfId="563" xr:uid="{00000000-0005-0000-0000-00000F020000}"/>
    <cellStyle name="Comma 2 3 4 2 5" xfId="564" xr:uid="{00000000-0005-0000-0000-000010020000}"/>
    <cellStyle name="Comma 2 3 4 2 5 2" xfId="565" xr:uid="{00000000-0005-0000-0000-000011020000}"/>
    <cellStyle name="Comma 2 3 4 2 5 2 2" xfId="566" xr:uid="{00000000-0005-0000-0000-000012020000}"/>
    <cellStyle name="Comma 2 3 4 2 5 3" xfId="567" xr:uid="{00000000-0005-0000-0000-000013020000}"/>
    <cellStyle name="Comma 2 3 4 2 5 4" xfId="568" xr:uid="{00000000-0005-0000-0000-000014020000}"/>
    <cellStyle name="Comma 2 3 4 2 6" xfId="569" xr:uid="{00000000-0005-0000-0000-000015020000}"/>
    <cellStyle name="Comma 2 3 4 2 6 2" xfId="570" xr:uid="{00000000-0005-0000-0000-000016020000}"/>
    <cellStyle name="Comma 2 3 4 2 6 3" xfId="571" xr:uid="{00000000-0005-0000-0000-000017020000}"/>
    <cellStyle name="Comma 2 3 4 2 7" xfId="572" xr:uid="{00000000-0005-0000-0000-000018020000}"/>
    <cellStyle name="Comma 2 3 4 2 7 2" xfId="573" xr:uid="{00000000-0005-0000-0000-000019020000}"/>
    <cellStyle name="Comma 2 3 4 2 8" xfId="574" xr:uid="{00000000-0005-0000-0000-00001A020000}"/>
    <cellStyle name="Comma 2 3 4 2 9" xfId="575" xr:uid="{00000000-0005-0000-0000-00001B020000}"/>
    <cellStyle name="Comma 2 3 4 3" xfId="576" xr:uid="{00000000-0005-0000-0000-00001C020000}"/>
    <cellStyle name="Comma 2 3 4 3 2" xfId="577" xr:uid="{00000000-0005-0000-0000-00001D020000}"/>
    <cellStyle name="Comma 2 3 4 3 2 2" xfId="578" xr:uid="{00000000-0005-0000-0000-00001E020000}"/>
    <cellStyle name="Comma 2 3 4 3 3" xfId="579" xr:uid="{00000000-0005-0000-0000-00001F020000}"/>
    <cellStyle name="Comma 2 3 4 3 4" xfId="580" xr:uid="{00000000-0005-0000-0000-000020020000}"/>
    <cellStyle name="Comma 2 3 4 4" xfId="581" xr:uid="{00000000-0005-0000-0000-000021020000}"/>
    <cellStyle name="Comma 2 3 4 4 2" xfId="582" xr:uid="{00000000-0005-0000-0000-000022020000}"/>
    <cellStyle name="Comma 2 3 4 4 2 2" xfId="583" xr:uid="{00000000-0005-0000-0000-000023020000}"/>
    <cellStyle name="Comma 2 3 4 4 3" xfId="584" xr:uid="{00000000-0005-0000-0000-000024020000}"/>
    <cellStyle name="Comma 2 3 4 4 4" xfId="585" xr:uid="{00000000-0005-0000-0000-000025020000}"/>
    <cellStyle name="Comma 2 3 4 5" xfId="586" xr:uid="{00000000-0005-0000-0000-000026020000}"/>
    <cellStyle name="Comma 2 3 4 5 2" xfId="587" xr:uid="{00000000-0005-0000-0000-000027020000}"/>
    <cellStyle name="Comma 2 3 4 5 2 2" xfId="588" xr:uid="{00000000-0005-0000-0000-000028020000}"/>
    <cellStyle name="Comma 2 3 4 5 3" xfId="589" xr:uid="{00000000-0005-0000-0000-000029020000}"/>
    <cellStyle name="Comma 2 3 4 5 4" xfId="590" xr:uid="{00000000-0005-0000-0000-00002A020000}"/>
    <cellStyle name="Comma 2 3 4 6" xfId="591" xr:uid="{00000000-0005-0000-0000-00002B020000}"/>
    <cellStyle name="Comma 2 3 4 6 2" xfId="592" xr:uid="{00000000-0005-0000-0000-00002C020000}"/>
    <cellStyle name="Comma 2 3 4 6 2 2" xfId="593" xr:uid="{00000000-0005-0000-0000-00002D020000}"/>
    <cellStyle name="Comma 2 3 4 6 3" xfId="594" xr:uid="{00000000-0005-0000-0000-00002E020000}"/>
    <cellStyle name="Comma 2 3 4 6 4" xfId="595" xr:uid="{00000000-0005-0000-0000-00002F020000}"/>
    <cellStyle name="Comma 2 3 4 7" xfId="596" xr:uid="{00000000-0005-0000-0000-000030020000}"/>
    <cellStyle name="Comma 2 3 4 7 2" xfId="597" xr:uid="{00000000-0005-0000-0000-000031020000}"/>
    <cellStyle name="Comma 2 3 4 7 3" xfId="598" xr:uid="{00000000-0005-0000-0000-000032020000}"/>
    <cellStyle name="Comma 2 3 4 8" xfId="599" xr:uid="{00000000-0005-0000-0000-000033020000}"/>
    <cellStyle name="Comma 2 3 4 8 2" xfId="600" xr:uid="{00000000-0005-0000-0000-000034020000}"/>
    <cellStyle name="Comma 2 3 4 9" xfId="601" xr:uid="{00000000-0005-0000-0000-000035020000}"/>
    <cellStyle name="Comma 2 3 5" xfId="111" xr:uid="{00000000-0005-0000-0000-000036020000}"/>
    <cellStyle name="Comma 2 3 5 10" xfId="2687" xr:uid="{00000000-0005-0000-0000-000037020000}"/>
    <cellStyle name="Comma 2 3 5 11" xfId="602" xr:uid="{00000000-0005-0000-0000-000038020000}"/>
    <cellStyle name="Comma 2 3 5 2" xfId="603" xr:uid="{00000000-0005-0000-0000-000039020000}"/>
    <cellStyle name="Comma 2 3 5 2 2" xfId="604" xr:uid="{00000000-0005-0000-0000-00003A020000}"/>
    <cellStyle name="Comma 2 3 5 2 2 2" xfId="605" xr:uid="{00000000-0005-0000-0000-00003B020000}"/>
    <cellStyle name="Comma 2 3 5 2 3" xfId="606" xr:uid="{00000000-0005-0000-0000-00003C020000}"/>
    <cellStyle name="Comma 2 3 5 2 4" xfId="607" xr:uid="{00000000-0005-0000-0000-00003D020000}"/>
    <cellStyle name="Comma 2 3 5 3" xfId="608" xr:uid="{00000000-0005-0000-0000-00003E020000}"/>
    <cellStyle name="Comma 2 3 5 3 2" xfId="609" xr:uid="{00000000-0005-0000-0000-00003F020000}"/>
    <cellStyle name="Comma 2 3 5 3 2 2" xfId="610" xr:uid="{00000000-0005-0000-0000-000040020000}"/>
    <cellStyle name="Comma 2 3 5 3 3" xfId="611" xr:uid="{00000000-0005-0000-0000-000041020000}"/>
    <cellStyle name="Comma 2 3 5 3 4" xfId="612" xr:uid="{00000000-0005-0000-0000-000042020000}"/>
    <cellStyle name="Comma 2 3 5 4" xfId="613" xr:uid="{00000000-0005-0000-0000-000043020000}"/>
    <cellStyle name="Comma 2 3 5 4 2" xfId="614" xr:uid="{00000000-0005-0000-0000-000044020000}"/>
    <cellStyle name="Comma 2 3 5 4 2 2" xfId="615" xr:uid="{00000000-0005-0000-0000-000045020000}"/>
    <cellStyle name="Comma 2 3 5 4 3" xfId="616" xr:uid="{00000000-0005-0000-0000-000046020000}"/>
    <cellStyle name="Comma 2 3 5 4 4" xfId="617" xr:uid="{00000000-0005-0000-0000-000047020000}"/>
    <cellStyle name="Comma 2 3 5 5" xfId="618" xr:uid="{00000000-0005-0000-0000-000048020000}"/>
    <cellStyle name="Comma 2 3 5 5 2" xfId="619" xr:uid="{00000000-0005-0000-0000-000049020000}"/>
    <cellStyle name="Comma 2 3 5 5 2 2" xfId="620" xr:uid="{00000000-0005-0000-0000-00004A020000}"/>
    <cellStyle name="Comma 2 3 5 5 3" xfId="621" xr:uid="{00000000-0005-0000-0000-00004B020000}"/>
    <cellStyle name="Comma 2 3 5 5 4" xfId="622" xr:uid="{00000000-0005-0000-0000-00004C020000}"/>
    <cellStyle name="Comma 2 3 5 6" xfId="623" xr:uid="{00000000-0005-0000-0000-00004D020000}"/>
    <cellStyle name="Comma 2 3 5 6 2" xfId="624" xr:uid="{00000000-0005-0000-0000-00004E020000}"/>
    <cellStyle name="Comma 2 3 5 6 3" xfId="625" xr:uid="{00000000-0005-0000-0000-00004F020000}"/>
    <cellStyle name="Comma 2 3 5 7" xfId="626" xr:uid="{00000000-0005-0000-0000-000050020000}"/>
    <cellStyle name="Comma 2 3 5 7 2" xfId="627" xr:uid="{00000000-0005-0000-0000-000051020000}"/>
    <cellStyle name="Comma 2 3 5 8" xfId="628" xr:uid="{00000000-0005-0000-0000-000052020000}"/>
    <cellStyle name="Comma 2 3 5 9" xfId="629" xr:uid="{00000000-0005-0000-0000-000053020000}"/>
    <cellStyle name="Comma 2 3 6" xfId="630" xr:uid="{00000000-0005-0000-0000-000054020000}"/>
    <cellStyle name="Comma 2 3 6 2" xfId="631" xr:uid="{00000000-0005-0000-0000-000055020000}"/>
    <cellStyle name="Comma 2 3 6 2 2" xfId="632" xr:uid="{00000000-0005-0000-0000-000056020000}"/>
    <cellStyle name="Comma 2 3 6 3" xfId="633" xr:uid="{00000000-0005-0000-0000-000057020000}"/>
    <cellStyle name="Comma 2 3 6 4" xfId="634" xr:uid="{00000000-0005-0000-0000-000058020000}"/>
    <cellStyle name="Comma 2 3 7" xfId="635" xr:uid="{00000000-0005-0000-0000-000059020000}"/>
    <cellStyle name="Comma 2 3 7 2" xfId="636" xr:uid="{00000000-0005-0000-0000-00005A020000}"/>
    <cellStyle name="Comma 2 3 7 2 2" xfId="637" xr:uid="{00000000-0005-0000-0000-00005B020000}"/>
    <cellStyle name="Comma 2 3 7 3" xfId="638" xr:uid="{00000000-0005-0000-0000-00005C020000}"/>
    <cellStyle name="Comma 2 3 7 4" xfId="639" xr:uid="{00000000-0005-0000-0000-00005D020000}"/>
    <cellStyle name="Comma 2 3 8" xfId="640" xr:uid="{00000000-0005-0000-0000-00005E020000}"/>
    <cellStyle name="Comma 2 3 8 2" xfId="641" xr:uid="{00000000-0005-0000-0000-00005F020000}"/>
    <cellStyle name="Comma 2 3 8 2 2" xfId="642" xr:uid="{00000000-0005-0000-0000-000060020000}"/>
    <cellStyle name="Comma 2 3 8 3" xfId="643" xr:uid="{00000000-0005-0000-0000-000061020000}"/>
    <cellStyle name="Comma 2 3 8 4" xfId="644" xr:uid="{00000000-0005-0000-0000-000062020000}"/>
    <cellStyle name="Comma 2 3 9" xfId="645" xr:uid="{00000000-0005-0000-0000-000063020000}"/>
    <cellStyle name="Comma 2 3 9 2" xfId="646" xr:uid="{00000000-0005-0000-0000-000064020000}"/>
    <cellStyle name="Comma 2 3 9 2 2" xfId="647" xr:uid="{00000000-0005-0000-0000-000065020000}"/>
    <cellStyle name="Comma 2 3 9 3" xfId="648" xr:uid="{00000000-0005-0000-0000-000066020000}"/>
    <cellStyle name="Comma 2 3 9 4" xfId="649" xr:uid="{00000000-0005-0000-0000-000067020000}"/>
    <cellStyle name="Comma 2 4" xfId="59" xr:uid="{00000000-0005-0000-0000-000068020000}"/>
    <cellStyle name="Comma 2 4 10" xfId="651" xr:uid="{00000000-0005-0000-0000-000069020000}"/>
    <cellStyle name="Comma 2 4 10 2" xfId="652" xr:uid="{00000000-0005-0000-0000-00006A020000}"/>
    <cellStyle name="Comma 2 4 10 3" xfId="653" xr:uid="{00000000-0005-0000-0000-00006B020000}"/>
    <cellStyle name="Comma 2 4 11" xfId="654" xr:uid="{00000000-0005-0000-0000-00006C020000}"/>
    <cellStyle name="Comma 2 4 11 2" xfId="655" xr:uid="{00000000-0005-0000-0000-00006D020000}"/>
    <cellStyle name="Comma 2 4 12" xfId="656" xr:uid="{00000000-0005-0000-0000-00006E020000}"/>
    <cellStyle name="Comma 2 4 13" xfId="657" xr:uid="{00000000-0005-0000-0000-00006F020000}"/>
    <cellStyle name="Comma 2 4 14" xfId="2577" xr:uid="{00000000-0005-0000-0000-000070020000}"/>
    <cellStyle name="Comma 2 4 15" xfId="2637" xr:uid="{00000000-0005-0000-0000-000071020000}"/>
    <cellStyle name="Comma 2 4 16" xfId="650" xr:uid="{00000000-0005-0000-0000-000072020000}"/>
    <cellStyle name="Comma 2 4 2" xfId="72" xr:uid="{00000000-0005-0000-0000-000073020000}"/>
    <cellStyle name="Comma 2 4 2 10" xfId="659" xr:uid="{00000000-0005-0000-0000-000074020000}"/>
    <cellStyle name="Comma 2 4 2 11" xfId="2590" xr:uid="{00000000-0005-0000-0000-000075020000}"/>
    <cellStyle name="Comma 2 4 2 12" xfId="2650" xr:uid="{00000000-0005-0000-0000-000076020000}"/>
    <cellStyle name="Comma 2 4 2 13" xfId="658" xr:uid="{00000000-0005-0000-0000-000077020000}"/>
    <cellStyle name="Comma 2 4 2 2" xfId="101" xr:uid="{00000000-0005-0000-0000-000078020000}"/>
    <cellStyle name="Comma 2 4 2 2 10" xfId="2618" xr:uid="{00000000-0005-0000-0000-000079020000}"/>
    <cellStyle name="Comma 2 4 2 2 11" xfId="2677" xr:uid="{00000000-0005-0000-0000-00007A020000}"/>
    <cellStyle name="Comma 2 4 2 2 12" xfId="660" xr:uid="{00000000-0005-0000-0000-00007B020000}"/>
    <cellStyle name="Comma 2 4 2 2 2" xfId="155" xr:uid="{00000000-0005-0000-0000-00007C020000}"/>
    <cellStyle name="Comma 2 4 2 2 2 2" xfId="662" xr:uid="{00000000-0005-0000-0000-00007D020000}"/>
    <cellStyle name="Comma 2 4 2 2 2 2 2" xfId="663" xr:uid="{00000000-0005-0000-0000-00007E020000}"/>
    <cellStyle name="Comma 2 4 2 2 2 3" xfId="664" xr:uid="{00000000-0005-0000-0000-00007F020000}"/>
    <cellStyle name="Comma 2 4 2 2 2 4" xfId="665" xr:uid="{00000000-0005-0000-0000-000080020000}"/>
    <cellStyle name="Comma 2 4 2 2 2 5" xfId="2731" xr:uid="{00000000-0005-0000-0000-000081020000}"/>
    <cellStyle name="Comma 2 4 2 2 2 6" xfId="661" xr:uid="{00000000-0005-0000-0000-000082020000}"/>
    <cellStyle name="Comma 2 4 2 2 3" xfId="666" xr:uid="{00000000-0005-0000-0000-000083020000}"/>
    <cellStyle name="Comma 2 4 2 2 3 2" xfId="667" xr:uid="{00000000-0005-0000-0000-000084020000}"/>
    <cellStyle name="Comma 2 4 2 2 3 2 2" xfId="668" xr:uid="{00000000-0005-0000-0000-000085020000}"/>
    <cellStyle name="Comma 2 4 2 2 3 3" xfId="669" xr:uid="{00000000-0005-0000-0000-000086020000}"/>
    <cellStyle name="Comma 2 4 2 2 3 4" xfId="670" xr:uid="{00000000-0005-0000-0000-000087020000}"/>
    <cellStyle name="Comma 2 4 2 2 4" xfId="671" xr:uid="{00000000-0005-0000-0000-000088020000}"/>
    <cellStyle name="Comma 2 4 2 2 4 2" xfId="672" xr:uid="{00000000-0005-0000-0000-000089020000}"/>
    <cellStyle name="Comma 2 4 2 2 4 2 2" xfId="673" xr:uid="{00000000-0005-0000-0000-00008A020000}"/>
    <cellStyle name="Comma 2 4 2 2 4 3" xfId="674" xr:uid="{00000000-0005-0000-0000-00008B020000}"/>
    <cellStyle name="Comma 2 4 2 2 4 4" xfId="675" xr:uid="{00000000-0005-0000-0000-00008C020000}"/>
    <cellStyle name="Comma 2 4 2 2 5" xfId="676" xr:uid="{00000000-0005-0000-0000-00008D020000}"/>
    <cellStyle name="Comma 2 4 2 2 5 2" xfId="677" xr:uid="{00000000-0005-0000-0000-00008E020000}"/>
    <cellStyle name="Comma 2 4 2 2 5 2 2" xfId="678" xr:uid="{00000000-0005-0000-0000-00008F020000}"/>
    <cellStyle name="Comma 2 4 2 2 5 3" xfId="679" xr:uid="{00000000-0005-0000-0000-000090020000}"/>
    <cellStyle name="Comma 2 4 2 2 5 4" xfId="680" xr:uid="{00000000-0005-0000-0000-000091020000}"/>
    <cellStyle name="Comma 2 4 2 2 6" xfId="681" xr:uid="{00000000-0005-0000-0000-000092020000}"/>
    <cellStyle name="Comma 2 4 2 2 6 2" xfId="682" xr:uid="{00000000-0005-0000-0000-000093020000}"/>
    <cellStyle name="Comma 2 4 2 2 6 3" xfId="683" xr:uid="{00000000-0005-0000-0000-000094020000}"/>
    <cellStyle name="Comma 2 4 2 2 7" xfId="684" xr:uid="{00000000-0005-0000-0000-000095020000}"/>
    <cellStyle name="Comma 2 4 2 2 7 2" xfId="685" xr:uid="{00000000-0005-0000-0000-000096020000}"/>
    <cellStyle name="Comma 2 4 2 2 8" xfId="686" xr:uid="{00000000-0005-0000-0000-000097020000}"/>
    <cellStyle name="Comma 2 4 2 2 9" xfId="687" xr:uid="{00000000-0005-0000-0000-000098020000}"/>
    <cellStyle name="Comma 2 4 2 3" xfId="128" xr:uid="{00000000-0005-0000-0000-000099020000}"/>
    <cellStyle name="Comma 2 4 2 3 2" xfId="689" xr:uid="{00000000-0005-0000-0000-00009A020000}"/>
    <cellStyle name="Comma 2 4 2 3 2 2" xfId="690" xr:uid="{00000000-0005-0000-0000-00009B020000}"/>
    <cellStyle name="Comma 2 4 2 3 3" xfId="691" xr:uid="{00000000-0005-0000-0000-00009C020000}"/>
    <cellStyle name="Comma 2 4 2 3 4" xfId="692" xr:uid="{00000000-0005-0000-0000-00009D020000}"/>
    <cellStyle name="Comma 2 4 2 3 5" xfId="2704" xr:uid="{00000000-0005-0000-0000-00009E020000}"/>
    <cellStyle name="Comma 2 4 2 3 6" xfId="688" xr:uid="{00000000-0005-0000-0000-00009F020000}"/>
    <cellStyle name="Comma 2 4 2 4" xfId="693" xr:uid="{00000000-0005-0000-0000-0000A0020000}"/>
    <cellStyle name="Comma 2 4 2 4 2" xfId="694" xr:uid="{00000000-0005-0000-0000-0000A1020000}"/>
    <cellStyle name="Comma 2 4 2 4 2 2" xfId="695" xr:uid="{00000000-0005-0000-0000-0000A2020000}"/>
    <cellStyle name="Comma 2 4 2 4 3" xfId="696" xr:uid="{00000000-0005-0000-0000-0000A3020000}"/>
    <cellStyle name="Comma 2 4 2 4 4" xfId="697" xr:uid="{00000000-0005-0000-0000-0000A4020000}"/>
    <cellStyle name="Comma 2 4 2 5" xfId="698" xr:uid="{00000000-0005-0000-0000-0000A5020000}"/>
    <cellStyle name="Comma 2 4 2 5 2" xfId="699" xr:uid="{00000000-0005-0000-0000-0000A6020000}"/>
    <cellStyle name="Comma 2 4 2 5 2 2" xfId="700" xr:uid="{00000000-0005-0000-0000-0000A7020000}"/>
    <cellStyle name="Comma 2 4 2 5 3" xfId="701" xr:uid="{00000000-0005-0000-0000-0000A8020000}"/>
    <cellStyle name="Comma 2 4 2 5 4" xfId="702" xr:uid="{00000000-0005-0000-0000-0000A9020000}"/>
    <cellStyle name="Comma 2 4 2 6" xfId="703" xr:uid="{00000000-0005-0000-0000-0000AA020000}"/>
    <cellStyle name="Comma 2 4 2 6 2" xfId="704" xr:uid="{00000000-0005-0000-0000-0000AB020000}"/>
    <cellStyle name="Comma 2 4 2 6 2 2" xfId="705" xr:uid="{00000000-0005-0000-0000-0000AC020000}"/>
    <cellStyle name="Comma 2 4 2 6 3" xfId="706" xr:uid="{00000000-0005-0000-0000-0000AD020000}"/>
    <cellStyle name="Comma 2 4 2 6 4" xfId="707" xr:uid="{00000000-0005-0000-0000-0000AE020000}"/>
    <cellStyle name="Comma 2 4 2 7" xfId="708" xr:uid="{00000000-0005-0000-0000-0000AF020000}"/>
    <cellStyle name="Comma 2 4 2 7 2" xfId="709" xr:uid="{00000000-0005-0000-0000-0000B0020000}"/>
    <cellStyle name="Comma 2 4 2 7 3" xfId="710" xr:uid="{00000000-0005-0000-0000-0000B1020000}"/>
    <cellStyle name="Comma 2 4 2 8" xfId="711" xr:uid="{00000000-0005-0000-0000-0000B2020000}"/>
    <cellStyle name="Comma 2 4 2 8 2" xfId="712" xr:uid="{00000000-0005-0000-0000-0000B3020000}"/>
    <cellStyle name="Comma 2 4 2 9" xfId="713" xr:uid="{00000000-0005-0000-0000-0000B4020000}"/>
    <cellStyle name="Comma 2 4 3" xfId="88" xr:uid="{00000000-0005-0000-0000-0000B5020000}"/>
    <cellStyle name="Comma 2 4 3 10" xfId="715" xr:uid="{00000000-0005-0000-0000-0000B6020000}"/>
    <cellStyle name="Comma 2 4 3 11" xfId="2605" xr:uid="{00000000-0005-0000-0000-0000B7020000}"/>
    <cellStyle name="Comma 2 4 3 12" xfId="2664" xr:uid="{00000000-0005-0000-0000-0000B8020000}"/>
    <cellStyle name="Comma 2 4 3 13" xfId="714" xr:uid="{00000000-0005-0000-0000-0000B9020000}"/>
    <cellStyle name="Comma 2 4 3 2" xfId="142" xr:uid="{00000000-0005-0000-0000-0000BA020000}"/>
    <cellStyle name="Comma 2 4 3 2 10" xfId="2718" xr:uid="{00000000-0005-0000-0000-0000BB020000}"/>
    <cellStyle name="Comma 2 4 3 2 11" xfId="716" xr:uid="{00000000-0005-0000-0000-0000BC020000}"/>
    <cellStyle name="Comma 2 4 3 2 2" xfId="717" xr:uid="{00000000-0005-0000-0000-0000BD020000}"/>
    <cellStyle name="Comma 2 4 3 2 2 2" xfId="718" xr:uid="{00000000-0005-0000-0000-0000BE020000}"/>
    <cellStyle name="Comma 2 4 3 2 2 2 2" xfId="719" xr:uid="{00000000-0005-0000-0000-0000BF020000}"/>
    <cellStyle name="Comma 2 4 3 2 2 3" xfId="720" xr:uid="{00000000-0005-0000-0000-0000C0020000}"/>
    <cellStyle name="Comma 2 4 3 2 2 4" xfId="721" xr:uid="{00000000-0005-0000-0000-0000C1020000}"/>
    <cellStyle name="Comma 2 4 3 2 3" xfId="722" xr:uid="{00000000-0005-0000-0000-0000C2020000}"/>
    <cellStyle name="Comma 2 4 3 2 3 2" xfId="723" xr:uid="{00000000-0005-0000-0000-0000C3020000}"/>
    <cellStyle name="Comma 2 4 3 2 3 2 2" xfId="724" xr:uid="{00000000-0005-0000-0000-0000C4020000}"/>
    <cellStyle name="Comma 2 4 3 2 3 3" xfId="725" xr:uid="{00000000-0005-0000-0000-0000C5020000}"/>
    <cellStyle name="Comma 2 4 3 2 3 4" xfId="726" xr:uid="{00000000-0005-0000-0000-0000C6020000}"/>
    <cellStyle name="Comma 2 4 3 2 4" xfId="727" xr:uid="{00000000-0005-0000-0000-0000C7020000}"/>
    <cellStyle name="Comma 2 4 3 2 4 2" xfId="728" xr:uid="{00000000-0005-0000-0000-0000C8020000}"/>
    <cellStyle name="Comma 2 4 3 2 4 2 2" xfId="729" xr:uid="{00000000-0005-0000-0000-0000C9020000}"/>
    <cellStyle name="Comma 2 4 3 2 4 3" xfId="730" xr:uid="{00000000-0005-0000-0000-0000CA020000}"/>
    <cellStyle name="Comma 2 4 3 2 4 4" xfId="731" xr:uid="{00000000-0005-0000-0000-0000CB020000}"/>
    <cellStyle name="Comma 2 4 3 2 5" xfId="732" xr:uid="{00000000-0005-0000-0000-0000CC020000}"/>
    <cellStyle name="Comma 2 4 3 2 5 2" xfId="733" xr:uid="{00000000-0005-0000-0000-0000CD020000}"/>
    <cellStyle name="Comma 2 4 3 2 5 2 2" xfId="734" xr:uid="{00000000-0005-0000-0000-0000CE020000}"/>
    <cellStyle name="Comma 2 4 3 2 5 3" xfId="735" xr:uid="{00000000-0005-0000-0000-0000CF020000}"/>
    <cellStyle name="Comma 2 4 3 2 5 4" xfId="736" xr:uid="{00000000-0005-0000-0000-0000D0020000}"/>
    <cellStyle name="Comma 2 4 3 2 6" xfId="737" xr:uid="{00000000-0005-0000-0000-0000D1020000}"/>
    <cellStyle name="Comma 2 4 3 2 6 2" xfId="738" xr:uid="{00000000-0005-0000-0000-0000D2020000}"/>
    <cellStyle name="Comma 2 4 3 2 6 3" xfId="739" xr:uid="{00000000-0005-0000-0000-0000D3020000}"/>
    <cellStyle name="Comma 2 4 3 2 7" xfId="740" xr:uid="{00000000-0005-0000-0000-0000D4020000}"/>
    <cellStyle name="Comma 2 4 3 2 7 2" xfId="741" xr:uid="{00000000-0005-0000-0000-0000D5020000}"/>
    <cellStyle name="Comma 2 4 3 2 8" xfId="742" xr:uid="{00000000-0005-0000-0000-0000D6020000}"/>
    <cellStyle name="Comma 2 4 3 2 9" xfId="743" xr:uid="{00000000-0005-0000-0000-0000D7020000}"/>
    <cellStyle name="Comma 2 4 3 3" xfId="744" xr:uid="{00000000-0005-0000-0000-0000D8020000}"/>
    <cellStyle name="Comma 2 4 3 3 2" xfId="745" xr:uid="{00000000-0005-0000-0000-0000D9020000}"/>
    <cellStyle name="Comma 2 4 3 3 2 2" xfId="746" xr:uid="{00000000-0005-0000-0000-0000DA020000}"/>
    <cellStyle name="Comma 2 4 3 3 3" xfId="747" xr:uid="{00000000-0005-0000-0000-0000DB020000}"/>
    <cellStyle name="Comma 2 4 3 3 4" xfId="748" xr:uid="{00000000-0005-0000-0000-0000DC020000}"/>
    <cellStyle name="Comma 2 4 3 4" xfId="749" xr:uid="{00000000-0005-0000-0000-0000DD020000}"/>
    <cellStyle name="Comma 2 4 3 4 2" xfId="750" xr:uid="{00000000-0005-0000-0000-0000DE020000}"/>
    <cellStyle name="Comma 2 4 3 4 2 2" xfId="751" xr:uid="{00000000-0005-0000-0000-0000DF020000}"/>
    <cellStyle name="Comma 2 4 3 4 3" xfId="752" xr:uid="{00000000-0005-0000-0000-0000E0020000}"/>
    <cellStyle name="Comma 2 4 3 4 4" xfId="753" xr:uid="{00000000-0005-0000-0000-0000E1020000}"/>
    <cellStyle name="Comma 2 4 3 5" xfId="754" xr:uid="{00000000-0005-0000-0000-0000E2020000}"/>
    <cellStyle name="Comma 2 4 3 5 2" xfId="755" xr:uid="{00000000-0005-0000-0000-0000E3020000}"/>
    <cellStyle name="Comma 2 4 3 5 2 2" xfId="756" xr:uid="{00000000-0005-0000-0000-0000E4020000}"/>
    <cellStyle name="Comma 2 4 3 5 3" xfId="757" xr:uid="{00000000-0005-0000-0000-0000E5020000}"/>
    <cellStyle name="Comma 2 4 3 5 4" xfId="758" xr:uid="{00000000-0005-0000-0000-0000E6020000}"/>
    <cellStyle name="Comma 2 4 3 6" xfId="759" xr:uid="{00000000-0005-0000-0000-0000E7020000}"/>
    <cellStyle name="Comma 2 4 3 6 2" xfId="760" xr:uid="{00000000-0005-0000-0000-0000E8020000}"/>
    <cellStyle name="Comma 2 4 3 6 2 2" xfId="761" xr:uid="{00000000-0005-0000-0000-0000E9020000}"/>
    <cellStyle name="Comma 2 4 3 6 3" xfId="762" xr:uid="{00000000-0005-0000-0000-0000EA020000}"/>
    <cellStyle name="Comma 2 4 3 6 4" xfId="763" xr:uid="{00000000-0005-0000-0000-0000EB020000}"/>
    <cellStyle name="Comma 2 4 3 7" xfId="764" xr:uid="{00000000-0005-0000-0000-0000EC020000}"/>
    <cellStyle name="Comma 2 4 3 7 2" xfId="765" xr:uid="{00000000-0005-0000-0000-0000ED020000}"/>
    <cellStyle name="Comma 2 4 3 7 3" xfId="766" xr:uid="{00000000-0005-0000-0000-0000EE020000}"/>
    <cellStyle name="Comma 2 4 3 8" xfId="767" xr:uid="{00000000-0005-0000-0000-0000EF020000}"/>
    <cellStyle name="Comma 2 4 3 8 2" xfId="768" xr:uid="{00000000-0005-0000-0000-0000F0020000}"/>
    <cellStyle name="Comma 2 4 3 9" xfId="769" xr:uid="{00000000-0005-0000-0000-0000F1020000}"/>
    <cellStyle name="Comma 2 4 4" xfId="115" xr:uid="{00000000-0005-0000-0000-0000F2020000}"/>
    <cellStyle name="Comma 2 4 4 10" xfId="771" xr:uid="{00000000-0005-0000-0000-0000F3020000}"/>
    <cellStyle name="Comma 2 4 4 11" xfId="2691" xr:uid="{00000000-0005-0000-0000-0000F4020000}"/>
    <cellStyle name="Comma 2 4 4 12" xfId="770" xr:uid="{00000000-0005-0000-0000-0000F5020000}"/>
    <cellStyle name="Comma 2 4 4 2" xfId="772" xr:uid="{00000000-0005-0000-0000-0000F6020000}"/>
    <cellStyle name="Comma 2 4 4 2 2" xfId="773" xr:uid="{00000000-0005-0000-0000-0000F7020000}"/>
    <cellStyle name="Comma 2 4 4 2 2 2" xfId="774" xr:uid="{00000000-0005-0000-0000-0000F8020000}"/>
    <cellStyle name="Comma 2 4 4 2 2 2 2" xfId="775" xr:uid="{00000000-0005-0000-0000-0000F9020000}"/>
    <cellStyle name="Comma 2 4 4 2 2 3" xfId="776" xr:uid="{00000000-0005-0000-0000-0000FA020000}"/>
    <cellStyle name="Comma 2 4 4 2 2 4" xfId="777" xr:uid="{00000000-0005-0000-0000-0000FB020000}"/>
    <cellStyle name="Comma 2 4 4 2 3" xfId="778" xr:uid="{00000000-0005-0000-0000-0000FC020000}"/>
    <cellStyle name="Comma 2 4 4 2 3 2" xfId="779" xr:uid="{00000000-0005-0000-0000-0000FD020000}"/>
    <cellStyle name="Comma 2 4 4 2 3 2 2" xfId="780" xr:uid="{00000000-0005-0000-0000-0000FE020000}"/>
    <cellStyle name="Comma 2 4 4 2 3 3" xfId="781" xr:uid="{00000000-0005-0000-0000-0000FF020000}"/>
    <cellStyle name="Comma 2 4 4 2 3 4" xfId="782" xr:uid="{00000000-0005-0000-0000-000000030000}"/>
    <cellStyle name="Comma 2 4 4 2 4" xfId="783" xr:uid="{00000000-0005-0000-0000-000001030000}"/>
    <cellStyle name="Comma 2 4 4 2 4 2" xfId="784" xr:uid="{00000000-0005-0000-0000-000002030000}"/>
    <cellStyle name="Comma 2 4 4 2 4 2 2" xfId="785" xr:uid="{00000000-0005-0000-0000-000003030000}"/>
    <cellStyle name="Comma 2 4 4 2 4 3" xfId="786" xr:uid="{00000000-0005-0000-0000-000004030000}"/>
    <cellStyle name="Comma 2 4 4 2 4 4" xfId="787" xr:uid="{00000000-0005-0000-0000-000005030000}"/>
    <cellStyle name="Comma 2 4 4 2 5" xfId="788" xr:uid="{00000000-0005-0000-0000-000006030000}"/>
    <cellStyle name="Comma 2 4 4 2 5 2" xfId="789" xr:uid="{00000000-0005-0000-0000-000007030000}"/>
    <cellStyle name="Comma 2 4 4 2 5 2 2" xfId="790" xr:uid="{00000000-0005-0000-0000-000008030000}"/>
    <cellStyle name="Comma 2 4 4 2 5 3" xfId="791" xr:uid="{00000000-0005-0000-0000-000009030000}"/>
    <cellStyle name="Comma 2 4 4 2 5 4" xfId="792" xr:uid="{00000000-0005-0000-0000-00000A030000}"/>
    <cellStyle name="Comma 2 4 4 2 6" xfId="793" xr:uid="{00000000-0005-0000-0000-00000B030000}"/>
    <cellStyle name="Comma 2 4 4 2 6 2" xfId="794" xr:uid="{00000000-0005-0000-0000-00000C030000}"/>
    <cellStyle name="Comma 2 4 4 2 6 3" xfId="795" xr:uid="{00000000-0005-0000-0000-00000D030000}"/>
    <cellStyle name="Comma 2 4 4 2 7" xfId="796" xr:uid="{00000000-0005-0000-0000-00000E030000}"/>
    <cellStyle name="Comma 2 4 4 2 7 2" xfId="797" xr:uid="{00000000-0005-0000-0000-00000F030000}"/>
    <cellStyle name="Comma 2 4 4 2 8" xfId="798" xr:uid="{00000000-0005-0000-0000-000010030000}"/>
    <cellStyle name="Comma 2 4 4 2 9" xfId="799" xr:uid="{00000000-0005-0000-0000-000011030000}"/>
    <cellStyle name="Comma 2 4 4 3" xfId="800" xr:uid="{00000000-0005-0000-0000-000012030000}"/>
    <cellStyle name="Comma 2 4 4 3 2" xfId="801" xr:uid="{00000000-0005-0000-0000-000013030000}"/>
    <cellStyle name="Comma 2 4 4 3 2 2" xfId="802" xr:uid="{00000000-0005-0000-0000-000014030000}"/>
    <cellStyle name="Comma 2 4 4 3 3" xfId="803" xr:uid="{00000000-0005-0000-0000-000015030000}"/>
    <cellStyle name="Comma 2 4 4 3 4" xfId="804" xr:uid="{00000000-0005-0000-0000-000016030000}"/>
    <cellStyle name="Comma 2 4 4 4" xfId="805" xr:uid="{00000000-0005-0000-0000-000017030000}"/>
    <cellStyle name="Comma 2 4 4 4 2" xfId="806" xr:uid="{00000000-0005-0000-0000-000018030000}"/>
    <cellStyle name="Comma 2 4 4 4 2 2" xfId="807" xr:uid="{00000000-0005-0000-0000-000019030000}"/>
    <cellStyle name="Comma 2 4 4 4 3" xfId="808" xr:uid="{00000000-0005-0000-0000-00001A030000}"/>
    <cellStyle name="Comma 2 4 4 4 4" xfId="809" xr:uid="{00000000-0005-0000-0000-00001B030000}"/>
    <cellStyle name="Comma 2 4 4 5" xfId="810" xr:uid="{00000000-0005-0000-0000-00001C030000}"/>
    <cellStyle name="Comma 2 4 4 5 2" xfId="811" xr:uid="{00000000-0005-0000-0000-00001D030000}"/>
    <cellStyle name="Comma 2 4 4 5 2 2" xfId="812" xr:uid="{00000000-0005-0000-0000-00001E030000}"/>
    <cellStyle name="Comma 2 4 4 5 3" xfId="813" xr:uid="{00000000-0005-0000-0000-00001F030000}"/>
    <cellStyle name="Comma 2 4 4 5 4" xfId="814" xr:uid="{00000000-0005-0000-0000-000020030000}"/>
    <cellStyle name="Comma 2 4 4 6" xfId="815" xr:uid="{00000000-0005-0000-0000-000021030000}"/>
    <cellStyle name="Comma 2 4 4 6 2" xfId="816" xr:uid="{00000000-0005-0000-0000-000022030000}"/>
    <cellStyle name="Comma 2 4 4 6 2 2" xfId="817" xr:uid="{00000000-0005-0000-0000-000023030000}"/>
    <cellStyle name="Comma 2 4 4 6 3" xfId="818" xr:uid="{00000000-0005-0000-0000-000024030000}"/>
    <cellStyle name="Comma 2 4 4 6 4" xfId="819" xr:uid="{00000000-0005-0000-0000-000025030000}"/>
    <cellStyle name="Comma 2 4 4 7" xfId="820" xr:uid="{00000000-0005-0000-0000-000026030000}"/>
    <cellStyle name="Comma 2 4 4 7 2" xfId="821" xr:uid="{00000000-0005-0000-0000-000027030000}"/>
    <cellStyle name="Comma 2 4 4 7 3" xfId="822" xr:uid="{00000000-0005-0000-0000-000028030000}"/>
    <cellStyle name="Comma 2 4 4 8" xfId="823" xr:uid="{00000000-0005-0000-0000-000029030000}"/>
    <cellStyle name="Comma 2 4 4 8 2" xfId="824" xr:uid="{00000000-0005-0000-0000-00002A030000}"/>
    <cellStyle name="Comma 2 4 4 9" xfId="825" xr:uid="{00000000-0005-0000-0000-00002B030000}"/>
    <cellStyle name="Comma 2 4 5" xfId="826" xr:uid="{00000000-0005-0000-0000-00002C030000}"/>
    <cellStyle name="Comma 2 4 5 2" xfId="827" xr:uid="{00000000-0005-0000-0000-00002D030000}"/>
    <cellStyle name="Comma 2 4 5 2 2" xfId="828" xr:uid="{00000000-0005-0000-0000-00002E030000}"/>
    <cellStyle name="Comma 2 4 5 2 2 2" xfId="829" xr:uid="{00000000-0005-0000-0000-00002F030000}"/>
    <cellStyle name="Comma 2 4 5 2 3" xfId="830" xr:uid="{00000000-0005-0000-0000-000030030000}"/>
    <cellStyle name="Comma 2 4 5 2 4" xfId="831" xr:uid="{00000000-0005-0000-0000-000031030000}"/>
    <cellStyle name="Comma 2 4 5 3" xfId="832" xr:uid="{00000000-0005-0000-0000-000032030000}"/>
    <cellStyle name="Comma 2 4 5 3 2" xfId="833" xr:uid="{00000000-0005-0000-0000-000033030000}"/>
    <cellStyle name="Comma 2 4 5 3 2 2" xfId="834" xr:uid="{00000000-0005-0000-0000-000034030000}"/>
    <cellStyle name="Comma 2 4 5 3 3" xfId="835" xr:uid="{00000000-0005-0000-0000-000035030000}"/>
    <cellStyle name="Comma 2 4 5 3 4" xfId="836" xr:uid="{00000000-0005-0000-0000-000036030000}"/>
    <cellStyle name="Comma 2 4 5 4" xfId="837" xr:uid="{00000000-0005-0000-0000-000037030000}"/>
    <cellStyle name="Comma 2 4 5 4 2" xfId="838" xr:uid="{00000000-0005-0000-0000-000038030000}"/>
    <cellStyle name="Comma 2 4 5 4 2 2" xfId="839" xr:uid="{00000000-0005-0000-0000-000039030000}"/>
    <cellStyle name="Comma 2 4 5 4 3" xfId="840" xr:uid="{00000000-0005-0000-0000-00003A030000}"/>
    <cellStyle name="Comma 2 4 5 4 4" xfId="841" xr:uid="{00000000-0005-0000-0000-00003B030000}"/>
    <cellStyle name="Comma 2 4 5 5" xfId="842" xr:uid="{00000000-0005-0000-0000-00003C030000}"/>
    <cellStyle name="Comma 2 4 5 5 2" xfId="843" xr:uid="{00000000-0005-0000-0000-00003D030000}"/>
    <cellStyle name="Comma 2 4 5 5 2 2" xfId="844" xr:uid="{00000000-0005-0000-0000-00003E030000}"/>
    <cellStyle name="Comma 2 4 5 5 3" xfId="845" xr:uid="{00000000-0005-0000-0000-00003F030000}"/>
    <cellStyle name="Comma 2 4 5 5 4" xfId="846" xr:uid="{00000000-0005-0000-0000-000040030000}"/>
    <cellStyle name="Comma 2 4 5 6" xfId="847" xr:uid="{00000000-0005-0000-0000-000041030000}"/>
    <cellStyle name="Comma 2 4 5 6 2" xfId="848" xr:uid="{00000000-0005-0000-0000-000042030000}"/>
    <cellStyle name="Comma 2 4 5 6 3" xfId="849" xr:uid="{00000000-0005-0000-0000-000043030000}"/>
    <cellStyle name="Comma 2 4 5 7" xfId="850" xr:uid="{00000000-0005-0000-0000-000044030000}"/>
    <cellStyle name="Comma 2 4 5 7 2" xfId="851" xr:uid="{00000000-0005-0000-0000-000045030000}"/>
    <cellStyle name="Comma 2 4 5 8" xfId="852" xr:uid="{00000000-0005-0000-0000-000046030000}"/>
    <cellStyle name="Comma 2 4 5 9" xfId="853" xr:uid="{00000000-0005-0000-0000-000047030000}"/>
    <cellStyle name="Comma 2 4 6" xfId="854" xr:uid="{00000000-0005-0000-0000-000048030000}"/>
    <cellStyle name="Comma 2 4 6 2" xfId="855" xr:uid="{00000000-0005-0000-0000-000049030000}"/>
    <cellStyle name="Comma 2 4 6 2 2" xfId="856" xr:uid="{00000000-0005-0000-0000-00004A030000}"/>
    <cellStyle name="Comma 2 4 6 3" xfId="857" xr:uid="{00000000-0005-0000-0000-00004B030000}"/>
    <cellStyle name="Comma 2 4 6 4" xfId="858" xr:uid="{00000000-0005-0000-0000-00004C030000}"/>
    <cellStyle name="Comma 2 4 7" xfId="859" xr:uid="{00000000-0005-0000-0000-00004D030000}"/>
    <cellStyle name="Comma 2 4 7 2" xfId="860" xr:uid="{00000000-0005-0000-0000-00004E030000}"/>
    <cellStyle name="Comma 2 4 7 2 2" xfId="861" xr:uid="{00000000-0005-0000-0000-00004F030000}"/>
    <cellStyle name="Comma 2 4 7 3" xfId="862" xr:uid="{00000000-0005-0000-0000-000050030000}"/>
    <cellStyle name="Comma 2 4 7 4" xfId="863" xr:uid="{00000000-0005-0000-0000-000051030000}"/>
    <cellStyle name="Comma 2 4 8" xfId="864" xr:uid="{00000000-0005-0000-0000-000052030000}"/>
    <cellStyle name="Comma 2 4 8 2" xfId="865" xr:uid="{00000000-0005-0000-0000-000053030000}"/>
    <cellStyle name="Comma 2 4 8 2 2" xfId="866" xr:uid="{00000000-0005-0000-0000-000054030000}"/>
    <cellStyle name="Comma 2 4 8 3" xfId="867" xr:uid="{00000000-0005-0000-0000-000055030000}"/>
    <cellStyle name="Comma 2 4 8 4" xfId="868" xr:uid="{00000000-0005-0000-0000-000056030000}"/>
    <cellStyle name="Comma 2 4 9" xfId="869" xr:uid="{00000000-0005-0000-0000-000057030000}"/>
    <cellStyle name="Comma 2 4 9 2" xfId="870" xr:uid="{00000000-0005-0000-0000-000058030000}"/>
    <cellStyle name="Comma 2 4 9 2 2" xfId="871" xr:uid="{00000000-0005-0000-0000-000059030000}"/>
    <cellStyle name="Comma 2 4 9 3" xfId="872" xr:uid="{00000000-0005-0000-0000-00005A030000}"/>
    <cellStyle name="Comma 2 4 9 4" xfId="873" xr:uid="{00000000-0005-0000-0000-00005B030000}"/>
    <cellStyle name="Comma 2 5" xfId="65" xr:uid="{00000000-0005-0000-0000-00005C030000}"/>
    <cellStyle name="Comma 2 5 10" xfId="875" xr:uid="{00000000-0005-0000-0000-00005D030000}"/>
    <cellStyle name="Comma 2 5 10 2" xfId="876" xr:uid="{00000000-0005-0000-0000-00005E030000}"/>
    <cellStyle name="Comma 2 5 10 3" xfId="877" xr:uid="{00000000-0005-0000-0000-00005F030000}"/>
    <cellStyle name="Comma 2 5 11" xfId="878" xr:uid="{00000000-0005-0000-0000-000060030000}"/>
    <cellStyle name="Comma 2 5 11 2" xfId="879" xr:uid="{00000000-0005-0000-0000-000061030000}"/>
    <cellStyle name="Comma 2 5 12" xfId="880" xr:uid="{00000000-0005-0000-0000-000062030000}"/>
    <cellStyle name="Comma 2 5 13" xfId="881" xr:uid="{00000000-0005-0000-0000-000063030000}"/>
    <cellStyle name="Comma 2 5 14" xfId="2583" xr:uid="{00000000-0005-0000-0000-000064030000}"/>
    <cellStyle name="Comma 2 5 15" xfId="2643" xr:uid="{00000000-0005-0000-0000-000065030000}"/>
    <cellStyle name="Comma 2 5 16" xfId="874" xr:uid="{00000000-0005-0000-0000-000066030000}"/>
    <cellStyle name="Comma 2 5 2" xfId="94" xr:uid="{00000000-0005-0000-0000-000067030000}"/>
    <cellStyle name="Comma 2 5 2 10" xfId="883" xr:uid="{00000000-0005-0000-0000-000068030000}"/>
    <cellStyle name="Comma 2 5 2 11" xfId="2611" xr:uid="{00000000-0005-0000-0000-000069030000}"/>
    <cellStyle name="Comma 2 5 2 12" xfId="2670" xr:uid="{00000000-0005-0000-0000-00006A030000}"/>
    <cellStyle name="Comma 2 5 2 13" xfId="882" xr:uid="{00000000-0005-0000-0000-00006B030000}"/>
    <cellStyle name="Comma 2 5 2 2" xfId="148" xr:uid="{00000000-0005-0000-0000-00006C030000}"/>
    <cellStyle name="Comma 2 5 2 2 10" xfId="2724" xr:uid="{00000000-0005-0000-0000-00006D030000}"/>
    <cellStyle name="Comma 2 5 2 2 11" xfId="884" xr:uid="{00000000-0005-0000-0000-00006E030000}"/>
    <cellStyle name="Comma 2 5 2 2 2" xfId="885" xr:uid="{00000000-0005-0000-0000-00006F030000}"/>
    <cellStyle name="Comma 2 5 2 2 2 2" xfId="886" xr:uid="{00000000-0005-0000-0000-000070030000}"/>
    <cellStyle name="Comma 2 5 2 2 2 2 2" xfId="887" xr:uid="{00000000-0005-0000-0000-000071030000}"/>
    <cellStyle name="Comma 2 5 2 2 2 3" xfId="888" xr:uid="{00000000-0005-0000-0000-000072030000}"/>
    <cellStyle name="Comma 2 5 2 2 2 4" xfId="889" xr:uid="{00000000-0005-0000-0000-000073030000}"/>
    <cellStyle name="Comma 2 5 2 2 3" xfId="890" xr:uid="{00000000-0005-0000-0000-000074030000}"/>
    <cellStyle name="Comma 2 5 2 2 3 2" xfId="891" xr:uid="{00000000-0005-0000-0000-000075030000}"/>
    <cellStyle name="Comma 2 5 2 2 3 2 2" xfId="892" xr:uid="{00000000-0005-0000-0000-000076030000}"/>
    <cellStyle name="Comma 2 5 2 2 3 3" xfId="893" xr:uid="{00000000-0005-0000-0000-000077030000}"/>
    <cellStyle name="Comma 2 5 2 2 3 4" xfId="894" xr:uid="{00000000-0005-0000-0000-000078030000}"/>
    <cellStyle name="Comma 2 5 2 2 4" xfId="895" xr:uid="{00000000-0005-0000-0000-000079030000}"/>
    <cellStyle name="Comma 2 5 2 2 4 2" xfId="896" xr:uid="{00000000-0005-0000-0000-00007A030000}"/>
    <cellStyle name="Comma 2 5 2 2 4 2 2" xfId="897" xr:uid="{00000000-0005-0000-0000-00007B030000}"/>
    <cellStyle name="Comma 2 5 2 2 4 3" xfId="898" xr:uid="{00000000-0005-0000-0000-00007C030000}"/>
    <cellStyle name="Comma 2 5 2 2 4 4" xfId="899" xr:uid="{00000000-0005-0000-0000-00007D030000}"/>
    <cellStyle name="Comma 2 5 2 2 5" xfId="900" xr:uid="{00000000-0005-0000-0000-00007E030000}"/>
    <cellStyle name="Comma 2 5 2 2 5 2" xfId="901" xr:uid="{00000000-0005-0000-0000-00007F030000}"/>
    <cellStyle name="Comma 2 5 2 2 5 2 2" xfId="902" xr:uid="{00000000-0005-0000-0000-000080030000}"/>
    <cellStyle name="Comma 2 5 2 2 5 3" xfId="903" xr:uid="{00000000-0005-0000-0000-000081030000}"/>
    <cellStyle name="Comma 2 5 2 2 5 4" xfId="904" xr:uid="{00000000-0005-0000-0000-000082030000}"/>
    <cellStyle name="Comma 2 5 2 2 6" xfId="905" xr:uid="{00000000-0005-0000-0000-000083030000}"/>
    <cellStyle name="Comma 2 5 2 2 6 2" xfId="906" xr:uid="{00000000-0005-0000-0000-000084030000}"/>
    <cellStyle name="Comma 2 5 2 2 6 3" xfId="907" xr:uid="{00000000-0005-0000-0000-000085030000}"/>
    <cellStyle name="Comma 2 5 2 2 7" xfId="908" xr:uid="{00000000-0005-0000-0000-000086030000}"/>
    <cellStyle name="Comma 2 5 2 2 7 2" xfId="909" xr:uid="{00000000-0005-0000-0000-000087030000}"/>
    <cellStyle name="Comma 2 5 2 2 8" xfId="910" xr:uid="{00000000-0005-0000-0000-000088030000}"/>
    <cellStyle name="Comma 2 5 2 2 9" xfId="911" xr:uid="{00000000-0005-0000-0000-000089030000}"/>
    <cellStyle name="Comma 2 5 2 3" xfId="912" xr:uid="{00000000-0005-0000-0000-00008A030000}"/>
    <cellStyle name="Comma 2 5 2 3 2" xfId="913" xr:uid="{00000000-0005-0000-0000-00008B030000}"/>
    <cellStyle name="Comma 2 5 2 3 2 2" xfId="914" xr:uid="{00000000-0005-0000-0000-00008C030000}"/>
    <cellStyle name="Comma 2 5 2 3 3" xfId="915" xr:uid="{00000000-0005-0000-0000-00008D030000}"/>
    <cellStyle name="Comma 2 5 2 3 4" xfId="916" xr:uid="{00000000-0005-0000-0000-00008E030000}"/>
    <cellStyle name="Comma 2 5 2 4" xfId="917" xr:uid="{00000000-0005-0000-0000-00008F030000}"/>
    <cellStyle name="Comma 2 5 2 4 2" xfId="918" xr:uid="{00000000-0005-0000-0000-000090030000}"/>
    <cellStyle name="Comma 2 5 2 4 2 2" xfId="919" xr:uid="{00000000-0005-0000-0000-000091030000}"/>
    <cellStyle name="Comma 2 5 2 4 3" xfId="920" xr:uid="{00000000-0005-0000-0000-000092030000}"/>
    <cellStyle name="Comma 2 5 2 4 4" xfId="921" xr:uid="{00000000-0005-0000-0000-000093030000}"/>
    <cellStyle name="Comma 2 5 2 5" xfId="922" xr:uid="{00000000-0005-0000-0000-000094030000}"/>
    <cellStyle name="Comma 2 5 2 5 2" xfId="923" xr:uid="{00000000-0005-0000-0000-000095030000}"/>
    <cellStyle name="Comma 2 5 2 5 2 2" xfId="924" xr:uid="{00000000-0005-0000-0000-000096030000}"/>
    <cellStyle name="Comma 2 5 2 5 3" xfId="925" xr:uid="{00000000-0005-0000-0000-000097030000}"/>
    <cellStyle name="Comma 2 5 2 5 4" xfId="926" xr:uid="{00000000-0005-0000-0000-000098030000}"/>
    <cellStyle name="Comma 2 5 2 6" xfId="927" xr:uid="{00000000-0005-0000-0000-000099030000}"/>
    <cellStyle name="Comma 2 5 2 6 2" xfId="928" xr:uid="{00000000-0005-0000-0000-00009A030000}"/>
    <cellStyle name="Comma 2 5 2 6 2 2" xfId="929" xr:uid="{00000000-0005-0000-0000-00009B030000}"/>
    <cellStyle name="Comma 2 5 2 6 3" xfId="930" xr:uid="{00000000-0005-0000-0000-00009C030000}"/>
    <cellStyle name="Comma 2 5 2 6 4" xfId="931" xr:uid="{00000000-0005-0000-0000-00009D030000}"/>
    <cellStyle name="Comma 2 5 2 7" xfId="932" xr:uid="{00000000-0005-0000-0000-00009E030000}"/>
    <cellStyle name="Comma 2 5 2 7 2" xfId="933" xr:uid="{00000000-0005-0000-0000-00009F030000}"/>
    <cellStyle name="Comma 2 5 2 7 3" xfId="934" xr:uid="{00000000-0005-0000-0000-0000A0030000}"/>
    <cellStyle name="Comma 2 5 2 8" xfId="935" xr:uid="{00000000-0005-0000-0000-0000A1030000}"/>
    <cellStyle name="Comma 2 5 2 8 2" xfId="936" xr:uid="{00000000-0005-0000-0000-0000A2030000}"/>
    <cellStyle name="Comma 2 5 2 9" xfId="937" xr:uid="{00000000-0005-0000-0000-0000A3030000}"/>
    <cellStyle name="Comma 2 5 3" xfId="121" xr:uid="{00000000-0005-0000-0000-0000A4030000}"/>
    <cellStyle name="Comma 2 5 3 10" xfId="939" xr:uid="{00000000-0005-0000-0000-0000A5030000}"/>
    <cellStyle name="Comma 2 5 3 11" xfId="2697" xr:uid="{00000000-0005-0000-0000-0000A6030000}"/>
    <cellStyle name="Comma 2 5 3 12" xfId="938" xr:uid="{00000000-0005-0000-0000-0000A7030000}"/>
    <cellStyle name="Comma 2 5 3 2" xfId="940" xr:uid="{00000000-0005-0000-0000-0000A8030000}"/>
    <cellStyle name="Comma 2 5 3 2 2" xfId="941" xr:uid="{00000000-0005-0000-0000-0000A9030000}"/>
    <cellStyle name="Comma 2 5 3 2 2 2" xfId="942" xr:uid="{00000000-0005-0000-0000-0000AA030000}"/>
    <cellStyle name="Comma 2 5 3 2 2 2 2" xfId="943" xr:uid="{00000000-0005-0000-0000-0000AB030000}"/>
    <cellStyle name="Comma 2 5 3 2 2 3" xfId="944" xr:uid="{00000000-0005-0000-0000-0000AC030000}"/>
    <cellStyle name="Comma 2 5 3 2 2 4" xfId="945" xr:uid="{00000000-0005-0000-0000-0000AD030000}"/>
    <cellStyle name="Comma 2 5 3 2 3" xfId="946" xr:uid="{00000000-0005-0000-0000-0000AE030000}"/>
    <cellStyle name="Comma 2 5 3 2 3 2" xfId="947" xr:uid="{00000000-0005-0000-0000-0000AF030000}"/>
    <cellStyle name="Comma 2 5 3 2 3 2 2" xfId="948" xr:uid="{00000000-0005-0000-0000-0000B0030000}"/>
    <cellStyle name="Comma 2 5 3 2 3 3" xfId="949" xr:uid="{00000000-0005-0000-0000-0000B1030000}"/>
    <cellStyle name="Comma 2 5 3 2 3 4" xfId="950" xr:uid="{00000000-0005-0000-0000-0000B2030000}"/>
    <cellStyle name="Comma 2 5 3 2 4" xfId="951" xr:uid="{00000000-0005-0000-0000-0000B3030000}"/>
    <cellStyle name="Comma 2 5 3 2 4 2" xfId="952" xr:uid="{00000000-0005-0000-0000-0000B4030000}"/>
    <cellStyle name="Comma 2 5 3 2 4 2 2" xfId="953" xr:uid="{00000000-0005-0000-0000-0000B5030000}"/>
    <cellStyle name="Comma 2 5 3 2 4 3" xfId="954" xr:uid="{00000000-0005-0000-0000-0000B6030000}"/>
    <cellStyle name="Comma 2 5 3 2 4 4" xfId="955" xr:uid="{00000000-0005-0000-0000-0000B7030000}"/>
    <cellStyle name="Comma 2 5 3 2 5" xfId="956" xr:uid="{00000000-0005-0000-0000-0000B8030000}"/>
    <cellStyle name="Comma 2 5 3 2 5 2" xfId="957" xr:uid="{00000000-0005-0000-0000-0000B9030000}"/>
    <cellStyle name="Comma 2 5 3 2 5 2 2" xfId="958" xr:uid="{00000000-0005-0000-0000-0000BA030000}"/>
    <cellStyle name="Comma 2 5 3 2 5 3" xfId="959" xr:uid="{00000000-0005-0000-0000-0000BB030000}"/>
    <cellStyle name="Comma 2 5 3 2 5 4" xfId="960" xr:uid="{00000000-0005-0000-0000-0000BC030000}"/>
    <cellStyle name="Comma 2 5 3 2 6" xfId="961" xr:uid="{00000000-0005-0000-0000-0000BD030000}"/>
    <cellStyle name="Comma 2 5 3 2 6 2" xfId="962" xr:uid="{00000000-0005-0000-0000-0000BE030000}"/>
    <cellStyle name="Comma 2 5 3 2 6 3" xfId="963" xr:uid="{00000000-0005-0000-0000-0000BF030000}"/>
    <cellStyle name="Comma 2 5 3 2 7" xfId="964" xr:uid="{00000000-0005-0000-0000-0000C0030000}"/>
    <cellStyle name="Comma 2 5 3 2 7 2" xfId="965" xr:uid="{00000000-0005-0000-0000-0000C1030000}"/>
    <cellStyle name="Comma 2 5 3 2 8" xfId="966" xr:uid="{00000000-0005-0000-0000-0000C2030000}"/>
    <cellStyle name="Comma 2 5 3 2 9" xfId="967" xr:uid="{00000000-0005-0000-0000-0000C3030000}"/>
    <cellStyle name="Comma 2 5 3 3" xfId="968" xr:uid="{00000000-0005-0000-0000-0000C4030000}"/>
    <cellStyle name="Comma 2 5 3 3 2" xfId="969" xr:uid="{00000000-0005-0000-0000-0000C5030000}"/>
    <cellStyle name="Comma 2 5 3 3 2 2" xfId="970" xr:uid="{00000000-0005-0000-0000-0000C6030000}"/>
    <cellStyle name="Comma 2 5 3 3 3" xfId="971" xr:uid="{00000000-0005-0000-0000-0000C7030000}"/>
    <cellStyle name="Comma 2 5 3 3 4" xfId="972" xr:uid="{00000000-0005-0000-0000-0000C8030000}"/>
    <cellStyle name="Comma 2 5 3 4" xfId="973" xr:uid="{00000000-0005-0000-0000-0000C9030000}"/>
    <cellStyle name="Comma 2 5 3 4 2" xfId="974" xr:uid="{00000000-0005-0000-0000-0000CA030000}"/>
    <cellStyle name="Comma 2 5 3 4 2 2" xfId="975" xr:uid="{00000000-0005-0000-0000-0000CB030000}"/>
    <cellStyle name="Comma 2 5 3 4 3" xfId="976" xr:uid="{00000000-0005-0000-0000-0000CC030000}"/>
    <cellStyle name="Comma 2 5 3 4 4" xfId="977" xr:uid="{00000000-0005-0000-0000-0000CD030000}"/>
    <cellStyle name="Comma 2 5 3 5" xfId="978" xr:uid="{00000000-0005-0000-0000-0000CE030000}"/>
    <cellStyle name="Comma 2 5 3 5 2" xfId="979" xr:uid="{00000000-0005-0000-0000-0000CF030000}"/>
    <cellStyle name="Comma 2 5 3 5 2 2" xfId="980" xr:uid="{00000000-0005-0000-0000-0000D0030000}"/>
    <cellStyle name="Comma 2 5 3 5 3" xfId="981" xr:uid="{00000000-0005-0000-0000-0000D1030000}"/>
    <cellStyle name="Comma 2 5 3 5 4" xfId="982" xr:uid="{00000000-0005-0000-0000-0000D2030000}"/>
    <cellStyle name="Comma 2 5 3 6" xfId="983" xr:uid="{00000000-0005-0000-0000-0000D3030000}"/>
    <cellStyle name="Comma 2 5 3 6 2" xfId="984" xr:uid="{00000000-0005-0000-0000-0000D4030000}"/>
    <cellStyle name="Comma 2 5 3 6 2 2" xfId="985" xr:uid="{00000000-0005-0000-0000-0000D5030000}"/>
    <cellStyle name="Comma 2 5 3 6 3" xfId="986" xr:uid="{00000000-0005-0000-0000-0000D6030000}"/>
    <cellStyle name="Comma 2 5 3 6 4" xfId="987" xr:uid="{00000000-0005-0000-0000-0000D7030000}"/>
    <cellStyle name="Comma 2 5 3 7" xfId="988" xr:uid="{00000000-0005-0000-0000-0000D8030000}"/>
    <cellStyle name="Comma 2 5 3 7 2" xfId="989" xr:uid="{00000000-0005-0000-0000-0000D9030000}"/>
    <cellStyle name="Comma 2 5 3 7 3" xfId="990" xr:uid="{00000000-0005-0000-0000-0000DA030000}"/>
    <cellStyle name="Comma 2 5 3 8" xfId="991" xr:uid="{00000000-0005-0000-0000-0000DB030000}"/>
    <cellStyle name="Comma 2 5 3 8 2" xfId="992" xr:uid="{00000000-0005-0000-0000-0000DC030000}"/>
    <cellStyle name="Comma 2 5 3 9" xfId="993" xr:uid="{00000000-0005-0000-0000-0000DD030000}"/>
    <cellStyle name="Comma 2 5 4" xfId="994" xr:uid="{00000000-0005-0000-0000-0000DE030000}"/>
    <cellStyle name="Comma 2 5 4 10" xfId="995" xr:uid="{00000000-0005-0000-0000-0000DF030000}"/>
    <cellStyle name="Comma 2 5 4 2" xfId="996" xr:uid="{00000000-0005-0000-0000-0000E0030000}"/>
    <cellStyle name="Comma 2 5 4 2 2" xfId="997" xr:uid="{00000000-0005-0000-0000-0000E1030000}"/>
    <cellStyle name="Comma 2 5 4 2 2 2" xfId="998" xr:uid="{00000000-0005-0000-0000-0000E2030000}"/>
    <cellStyle name="Comma 2 5 4 2 2 2 2" xfId="999" xr:uid="{00000000-0005-0000-0000-0000E3030000}"/>
    <cellStyle name="Comma 2 5 4 2 2 3" xfId="1000" xr:uid="{00000000-0005-0000-0000-0000E4030000}"/>
    <cellStyle name="Comma 2 5 4 2 2 4" xfId="1001" xr:uid="{00000000-0005-0000-0000-0000E5030000}"/>
    <cellStyle name="Comma 2 5 4 2 3" xfId="1002" xr:uid="{00000000-0005-0000-0000-0000E6030000}"/>
    <cellStyle name="Comma 2 5 4 2 3 2" xfId="1003" xr:uid="{00000000-0005-0000-0000-0000E7030000}"/>
    <cellStyle name="Comma 2 5 4 2 3 2 2" xfId="1004" xr:uid="{00000000-0005-0000-0000-0000E8030000}"/>
    <cellStyle name="Comma 2 5 4 2 3 3" xfId="1005" xr:uid="{00000000-0005-0000-0000-0000E9030000}"/>
    <cellStyle name="Comma 2 5 4 2 3 4" xfId="1006" xr:uid="{00000000-0005-0000-0000-0000EA030000}"/>
    <cellStyle name="Comma 2 5 4 2 4" xfId="1007" xr:uid="{00000000-0005-0000-0000-0000EB030000}"/>
    <cellStyle name="Comma 2 5 4 2 4 2" xfId="1008" xr:uid="{00000000-0005-0000-0000-0000EC030000}"/>
    <cellStyle name="Comma 2 5 4 2 4 2 2" xfId="1009" xr:uid="{00000000-0005-0000-0000-0000ED030000}"/>
    <cellStyle name="Comma 2 5 4 2 4 3" xfId="1010" xr:uid="{00000000-0005-0000-0000-0000EE030000}"/>
    <cellStyle name="Comma 2 5 4 2 4 4" xfId="1011" xr:uid="{00000000-0005-0000-0000-0000EF030000}"/>
    <cellStyle name="Comma 2 5 4 2 5" xfId="1012" xr:uid="{00000000-0005-0000-0000-0000F0030000}"/>
    <cellStyle name="Comma 2 5 4 2 5 2" xfId="1013" xr:uid="{00000000-0005-0000-0000-0000F1030000}"/>
    <cellStyle name="Comma 2 5 4 2 5 2 2" xfId="1014" xr:uid="{00000000-0005-0000-0000-0000F2030000}"/>
    <cellStyle name="Comma 2 5 4 2 5 3" xfId="1015" xr:uid="{00000000-0005-0000-0000-0000F3030000}"/>
    <cellStyle name="Comma 2 5 4 2 5 4" xfId="1016" xr:uid="{00000000-0005-0000-0000-0000F4030000}"/>
    <cellStyle name="Comma 2 5 4 2 6" xfId="1017" xr:uid="{00000000-0005-0000-0000-0000F5030000}"/>
    <cellStyle name="Comma 2 5 4 2 6 2" xfId="1018" xr:uid="{00000000-0005-0000-0000-0000F6030000}"/>
    <cellStyle name="Comma 2 5 4 2 6 3" xfId="1019" xr:uid="{00000000-0005-0000-0000-0000F7030000}"/>
    <cellStyle name="Comma 2 5 4 2 7" xfId="1020" xr:uid="{00000000-0005-0000-0000-0000F8030000}"/>
    <cellStyle name="Comma 2 5 4 2 7 2" xfId="1021" xr:uid="{00000000-0005-0000-0000-0000F9030000}"/>
    <cellStyle name="Comma 2 5 4 2 8" xfId="1022" xr:uid="{00000000-0005-0000-0000-0000FA030000}"/>
    <cellStyle name="Comma 2 5 4 2 9" xfId="1023" xr:uid="{00000000-0005-0000-0000-0000FB030000}"/>
    <cellStyle name="Comma 2 5 4 3" xfId="1024" xr:uid="{00000000-0005-0000-0000-0000FC030000}"/>
    <cellStyle name="Comma 2 5 4 3 2" xfId="1025" xr:uid="{00000000-0005-0000-0000-0000FD030000}"/>
    <cellStyle name="Comma 2 5 4 3 2 2" xfId="1026" xr:uid="{00000000-0005-0000-0000-0000FE030000}"/>
    <cellStyle name="Comma 2 5 4 3 3" xfId="1027" xr:uid="{00000000-0005-0000-0000-0000FF030000}"/>
    <cellStyle name="Comma 2 5 4 3 4" xfId="1028" xr:uid="{00000000-0005-0000-0000-000000040000}"/>
    <cellStyle name="Comma 2 5 4 4" xfId="1029" xr:uid="{00000000-0005-0000-0000-000001040000}"/>
    <cellStyle name="Comma 2 5 4 4 2" xfId="1030" xr:uid="{00000000-0005-0000-0000-000002040000}"/>
    <cellStyle name="Comma 2 5 4 4 2 2" xfId="1031" xr:uid="{00000000-0005-0000-0000-000003040000}"/>
    <cellStyle name="Comma 2 5 4 4 3" xfId="1032" xr:uid="{00000000-0005-0000-0000-000004040000}"/>
    <cellStyle name="Comma 2 5 4 4 4" xfId="1033" xr:uid="{00000000-0005-0000-0000-000005040000}"/>
    <cellStyle name="Comma 2 5 4 5" xfId="1034" xr:uid="{00000000-0005-0000-0000-000006040000}"/>
    <cellStyle name="Comma 2 5 4 5 2" xfId="1035" xr:uid="{00000000-0005-0000-0000-000007040000}"/>
    <cellStyle name="Comma 2 5 4 5 2 2" xfId="1036" xr:uid="{00000000-0005-0000-0000-000008040000}"/>
    <cellStyle name="Comma 2 5 4 5 3" xfId="1037" xr:uid="{00000000-0005-0000-0000-000009040000}"/>
    <cellStyle name="Comma 2 5 4 5 4" xfId="1038" xr:uid="{00000000-0005-0000-0000-00000A040000}"/>
    <cellStyle name="Comma 2 5 4 6" xfId="1039" xr:uid="{00000000-0005-0000-0000-00000B040000}"/>
    <cellStyle name="Comma 2 5 4 6 2" xfId="1040" xr:uid="{00000000-0005-0000-0000-00000C040000}"/>
    <cellStyle name="Comma 2 5 4 6 2 2" xfId="1041" xr:uid="{00000000-0005-0000-0000-00000D040000}"/>
    <cellStyle name="Comma 2 5 4 6 3" xfId="1042" xr:uid="{00000000-0005-0000-0000-00000E040000}"/>
    <cellStyle name="Comma 2 5 4 6 4" xfId="1043" xr:uid="{00000000-0005-0000-0000-00000F040000}"/>
    <cellStyle name="Comma 2 5 4 7" xfId="1044" xr:uid="{00000000-0005-0000-0000-000010040000}"/>
    <cellStyle name="Comma 2 5 4 7 2" xfId="1045" xr:uid="{00000000-0005-0000-0000-000011040000}"/>
    <cellStyle name="Comma 2 5 4 7 3" xfId="1046" xr:uid="{00000000-0005-0000-0000-000012040000}"/>
    <cellStyle name="Comma 2 5 4 8" xfId="1047" xr:uid="{00000000-0005-0000-0000-000013040000}"/>
    <cellStyle name="Comma 2 5 4 8 2" xfId="1048" xr:uid="{00000000-0005-0000-0000-000014040000}"/>
    <cellStyle name="Comma 2 5 4 9" xfId="1049" xr:uid="{00000000-0005-0000-0000-000015040000}"/>
    <cellStyle name="Comma 2 5 5" xfId="1050" xr:uid="{00000000-0005-0000-0000-000016040000}"/>
    <cellStyle name="Comma 2 5 5 2" xfId="1051" xr:uid="{00000000-0005-0000-0000-000017040000}"/>
    <cellStyle name="Comma 2 5 5 2 2" xfId="1052" xr:uid="{00000000-0005-0000-0000-000018040000}"/>
    <cellStyle name="Comma 2 5 5 2 2 2" xfId="1053" xr:uid="{00000000-0005-0000-0000-000019040000}"/>
    <cellStyle name="Comma 2 5 5 2 3" xfId="1054" xr:uid="{00000000-0005-0000-0000-00001A040000}"/>
    <cellStyle name="Comma 2 5 5 2 4" xfId="1055" xr:uid="{00000000-0005-0000-0000-00001B040000}"/>
    <cellStyle name="Comma 2 5 5 3" xfId="1056" xr:uid="{00000000-0005-0000-0000-00001C040000}"/>
    <cellStyle name="Comma 2 5 5 3 2" xfId="1057" xr:uid="{00000000-0005-0000-0000-00001D040000}"/>
    <cellStyle name="Comma 2 5 5 3 2 2" xfId="1058" xr:uid="{00000000-0005-0000-0000-00001E040000}"/>
    <cellStyle name="Comma 2 5 5 3 3" xfId="1059" xr:uid="{00000000-0005-0000-0000-00001F040000}"/>
    <cellStyle name="Comma 2 5 5 3 4" xfId="1060" xr:uid="{00000000-0005-0000-0000-000020040000}"/>
    <cellStyle name="Comma 2 5 5 4" xfId="1061" xr:uid="{00000000-0005-0000-0000-000021040000}"/>
    <cellStyle name="Comma 2 5 5 4 2" xfId="1062" xr:uid="{00000000-0005-0000-0000-000022040000}"/>
    <cellStyle name="Comma 2 5 5 4 2 2" xfId="1063" xr:uid="{00000000-0005-0000-0000-000023040000}"/>
    <cellStyle name="Comma 2 5 5 4 3" xfId="1064" xr:uid="{00000000-0005-0000-0000-000024040000}"/>
    <cellStyle name="Comma 2 5 5 4 4" xfId="1065" xr:uid="{00000000-0005-0000-0000-000025040000}"/>
    <cellStyle name="Comma 2 5 5 5" xfId="1066" xr:uid="{00000000-0005-0000-0000-000026040000}"/>
    <cellStyle name="Comma 2 5 5 5 2" xfId="1067" xr:uid="{00000000-0005-0000-0000-000027040000}"/>
    <cellStyle name="Comma 2 5 5 5 2 2" xfId="1068" xr:uid="{00000000-0005-0000-0000-000028040000}"/>
    <cellStyle name="Comma 2 5 5 5 3" xfId="1069" xr:uid="{00000000-0005-0000-0000-000029040000}"/>
    <cellStyle name="Comma 2 5 5 5 4" xfId="1070" xr:uid="{00000000-0005-0000-0000-00002A040000}"/>
    <cellStyle name="Comma 2 5 5 6" xfId="1071" xr:uid="{00000000-0005-0000-0000-00002B040000}"/>
    <cellStyle name="Comma 2 5 5 6 2" xfId="1072" xr:uid="{00000000-0005-0000-0000-00002C040000}"/>
    <cellStyle name="Comma 2 5 5 6 3" xfId="1073" xr:uid="{00000000-0005-0000-0000-00002D040000}"/>
    <cellStyle name="Comma 2 5 5 7" xfId="1074" xr:uid="{00000000-0005-0000-0000-00002E040000}"/>
    <cellStyle name="Comma 2 5 5 7 2" xfId="1075" xr:uid="{00000000-0005-0000-0000-00002F040000}"/>
    <cellStyle name="Comma 2 5 5 8" xfId="1076" xr:uid="{00000000-0005-0000-0000-000030040000}"/>
    <cellStyle name="Comma 2 5 5 9" xfId="1077" xr:uid="{00000000-0005-0000-0000-000031040000}"/>
    <cellStyle name="Comma 2 5 6" xfId="1078" xr:uid="{00000000-0005-0000-0000-000032040000}"/>
    <cellStyle name="Comma 2 5 6 2" xfId="1079" xr:uid="{00000000-0005-0000-0000-000033040000}"/>
    <cellStyle name="Comma 2 5 6 2 2" xfId="1080" xr:uid="{00000000-0005-0000-0000-000034040000}"/>
    <cellStyle name="Comma 2 5 6 3" xfId="1081" xr:uid="{00000000-0005-0000-0000-000035040000}"/>
    <cellStyle name="Comma 2 5 6 4" xfId="1082" xr:uid="{00000000-0005-0000-0000-000036040000}"/>
    <cellStyle name="Comma 2 5 7" xfId="1083" xr:uid="{00000000-0005-0000-0000-000037040000}"/>
    <cellStyle name="Comma 2 5 7 2" xfId="1084" xr:uid="{00000000-0005-0000-0000-000038040000}"/>
    <cellStyle name="Comma 2 5 7 2 2" xfId="1085" xr:uid="{00000000-0005-0000-0000-000039040000}"/>
    <cellStyle name="Comma 2 5 7 3" xfId="1086" xr:uid="{00000000-0005-0000-0000-00003A040000}"/>
    <cellStyle name="Comma 2 5 7 4" xfId="1087" xr:uid="{00000000-0005-0000-0000-00003B040000}"/>
    <cellStyle name="Comma 2 5 8" xfId="1088" xr:uid="{00000000-0005-0000-0000-00003C040000}"/>
    <cellStyle name="Comma 2 5 8 2" xfId="1089" xr:uid="{00000000-0005-0000-0000-00003D040000}"/>
    <cellStyle name="Comma 2 5 8 2 2" xfId="1090" xr:uid="{00000000-0005-0000-0000-00003E040000}"/>
    <cellStyle name="Comma 2 5 8 3" xfId="1091" xr:uid="{00000000-0005-0000-0000-00003F040000}"/>
    <cellStyle name="Comma 2 5 8 4" xfId="1092" xr:uid="{00000000-0005-0000-0000-000040040000}"/>
    <cellStyle name="Comma 2 5 9" xfId="1093" xr:uid="{00000000-0005-0000-0000-000041040000}"/>
    <cellStyle name="Comma 2 5 9 2" xfId="1094" xr:uid="{00000000-0005-0000-0000-000042040000}"/>
    <cellStyle name="Comma 2 5 9 2 2" xfId="1095" xr:uid="{00000000-0005-0000-0000-000043040000}"/>
    <cellStyle name="Comma 2 5 9 3" xfId="1096" xr:uid="{00000000-0005-0000-0000-000044040000}"/>
    <cellStyle name="Comma 2 5 9 4" xfId="1097" xr:uid="{00000000-0005-0000-0000-000045040000}"/>
    <cellStyle name="Comma 2 6" xfId="81" xr:uid="{00000000-0005-0000-0000-000046040000}"/>
    <cellStyle name="Comma 2 6 10" xfId="1099" xr:uid="{00000000-0005-0000-0000-000047040000}"/>
    <cellStyle name="Comma 2 6 11" xfId="2598" xr:uid="{00000000-0005-0000-0000-000048040000}"/>
    <cellStyle name="Comma 2 6 12" xfId="2657" xr:uid="{00000000-0005-0000-0000-000049040000}"/>
    <cellStyle name="Comma 2 6 13" xfId="1098" xr:uid="{00000000-0005-0000-0000-00004A040000}"/>
    <cellStyle name="Comma 2 6 2" xfId="135" xr:uid="{00000000-0005-0000-0000-00004B040000}"/>
    <cellStyle name="Comma 2 6 2 10" xfId="2711" xr:uid="{00000000-0005-0000-0000-00004C040000}"/>
    <cellStyle name="Comma 2 6 2 11" xfId="1100" xr:uid="{00000000-0005-0000-0000-00004D040000}"/>
    <cellStyle name="Comma 2 6 2 2" xfId="1101" xr:uid="{00000000-0005-0000-0000-00004E040000}"/>
    <cellStyle name="Comma 2 6 2 2 2" xfId="1102" xr:uid="{00000000-0005-0000-0000-00004F040000}"/>
    <cellStyle name="Comma 2 6 2 2 2 2" xfId="1103" xr:uid="{00000000-0005-0000-0000-000050040000}"/>
    <cellStyle name="Comma 2 6 2 2 3" xfId="1104" xr:uid="{00000000-0005-0000-0000-000051040000}"/>
    <cellStyle name="Comma 2 6 2 2 4" xfId="1105" xr:uid="{00000000-0005-0000-0000-000052040000}"/>
    <cellStyle name="Comma 2 6 2 3" xfId="1106" xr:uid="{00000000-0005-0000-0000-000053040000}"/>
    <cellStyle name="Comma 2 6 2 3 2" xfId="1107" xr:uid="{00000000-0005-0000-0000-000054040000}"/>
    <cellStyle name="Comma 2 6 2 3 2 2" xfId="1108" xr:uid="{00000000-0005-0000-0000-000055040000}"/>
    <cellStyle name="Comma 2 6 2 3 3" xfId="1109" xr:uid="{00000000-0005-0000-0000-000056040000}"/>
    <cellStyle name="Comma 2 6 2 3 4" xfId="1110" xr:uid="{00000000-0005-0000-0000-000057040000}"/>
    <cellStyle name="Comma 2 6 2 4" xfId="1111" xr:uid="{00000000-0005-0000-0000-000058040000}"/>
    <cellStyle name="Comma 2 6 2 4 2" xfId="1112" xr:uid="{00000000-0005-0000-0000-000059040000}"/>
    <cellStyle name="Comma 2 6 2 4 2 2" xfId="1113" xr:uid="{00000000-0005-0000-0000-00005A040000}"/>
    <cellStyle name="Comma 2 6 2 4 3" xfId="1114" xr:uid="{00000000-0005-0000-0000-00005B040000}"/>
    <cellStyle name="Comma 2 6 2 4 4" xfId="1115" xr:uid="{00000000-0005-0000-0000-00005C040000}"/>
    <cellStyle name="Comma 2 6 2 5" xfId="1116" xr:uid="{00000000-0005-0000-0000-00005D040000}"/>
    <cellStyle name="Comma 2 6 2 5 2" xfId="1117" xr:uid="{00000000-0005-0000-0000-00005E040000}"/>
    <cellStyle name="Comma 2 6 2 5 2 2" xfId="1118" xr:uid="{00000000-0005-0000-0000-00005F040000}"/>
    <cellStyle name="Comma 2 6 2 5 3" xfId="1119" xr:uid="{00000000-0005-0000-0000-000060040000}"/>
    <cellStyle name="Comma 2 6 2 5 4" xfId="1120" xr:uid="{00000000-0005-0000-0000-000061040000}"/>
    <cellStyle name="Comma 2 6 2 6" xfId="1121" xr:uid="{00000000-0005-0000-0000-000062040000}"/>
    <cellStyle name="Comma 2 6 2 6 2" xfId="1122" xr:uid="{00000000-0005-0000-0000-000063040000}"/>
    <cellStyle name="Comma 2 6 2 6 3" xfId="1123" xr:uid="{00000000-0005-0000-0000-000064040000}"/>
    <cellStyle name="Comma 2 6 2 7" xfId="1124" xr:uid="{00000000-0005-0000-0000-000065040000}"/>
    <cellStyle name="Comma 2 6 2 7 2" xfId="1125" xr:uid="{00000000-0005-0000-0000-000066040000}"/>
    <cellStyle name="Comma 2 6 2 8" xfId="1126" xr:uid="{00000000-0005-0000-0000-000067040000}"/>
    <cellStyle name="Comma 2 6 2 9" xfId="1127" xr:uid="{00000000-0005-0000-0000-000068040000}"/>
    <cellStyle name="Comma 2 6 3" xfId="1128" xr:uid="{00000000-0005-0000-0000-000069040000}"/>
    <cellStyle name="Comma 2 6 3 2" xfId="1129" xr:uid="{00000000-0005-0000-0000-00006A040000}"/>
    <cellStyle name="Comma 2 6 3 2 2" xfId="1130" xr:uid="{00000000-0005-0000-0000-00006B040000}"/>
    <cellStyle name="Comma 2 6 3 3" xfId="1131" xr:uid="{00000000-0005-0000-0000-00006C040000}"/>
    <cellStyle name="Comma 2 6 3 4" xfId="1132" xr:uid="{00000000-0005-0000-0000-00006D040000}"/>
    <cellStyle name="Comma 2 6 4" xfId="1133" xr:uid="{00000000-0005-0000-0000-00006E040000}"/>
    <cellStyle name="Comma 2 6 4 2" xfId="1134" xr:uid="{00000000-0005-0000-0000-00006F040000}"/>
    <cellStyle name="Comma 2 6 4 2 2" xfId="1135" xr:uid="{00000000-0005-0000-0000-000070040000}"/>
    <cellStyle name="Comma 2 6 4 3" xfId="1136" xr:uid="{00000000-0005-0000-0000-000071040000}"/>
    <cellStyle name="Comma 2 6 4 4" xfId="1137" xr:uid="{00000000-0005-0000-0000-000072040000}"/>
    <cellStyle name="Comma 2 6 5" xfId="1138" xr:uid="{00000000-0005-0000-0000-000073040000}"/>
    <cellStyle name="Comma 2 6 5 2" xfId="1139" xr:uid="{00000000-0005-0000-0000-000074040000}"/>
    <cellStyle name="Comma 2 6 5 2 2" xfId="1140" xr:uid="{00000000-0005-0000-0000-000075040000}"/>
    <cellStyle name="Comma 2 6 5 3" xfId="1141" xr:uid="{00000000-0005-0000-0000-000076040000}"/>
    <cellStyle name="Comma 2 6 5 4" xfId="1142" xr:uid="{00000000-0005-0000-0000-000077040000}"/>
    <cellStyle name="Comma 2 6 6" xfId="1143" xr:uid="{00000000-0005-0000-0000-000078040000}"/>
    <cellStyle name="Comma 2 6 6 2" xfId="1144" xr:uid="{00000000-0005-0000-0000-000079040000}"/>
    <cellStyle name="Comma 2 6 6 2 2" xfId="1145" xr:uid="{00000000-0005-0000-0000-00007A040000}"/>
    <cellStyle name="Comma 2 6 6 3" xfId="1146" xr:uid="{00000000-0005-0000-0000-00007B040000}"/>
    <cellStyle name="Comma 2 6 6 4" xfId="1147" xr:uid="{00000000-0005-0000-0000-00007C040000}"/>
    <cellStyle name="Comma 2 6 7" xfId="1148" xr:uid="{00000000-0005-0000-0000-00007D040000}"/>
    <cellStyle name="Comma 2 6 7 2" xfId="1149" xr:uid="{00000000-0005-0000-0000-00007E040000}"/>
    <cellStyle name="Comma 2 6 7 3" xfId="1150" xr:uid="{00000000-0005-0000-0000-00007F040000}"/>
    <cellStyle name="Comma 2 6 8" xfId="1151" xr:uid="{00000000-0005-0000-0000-000080040000}"/>
    <cellStyle name="Comma 2 6 8 2" xfId="1152" xr:uid="{00000000-0005-0000-0000-000081040000}"/>
    <cellStyle name="Comma 2 6 9" xfId="1153" xr:uid="{00000000-0005-0000-0000-000082040000}"/>
    <cellStyle name="Comma 2 7" xfId="108" xr:uid="{00000000-0005-0000-0000-000083040000}"/>
    <cellStyle name="Comma 2 7 10" xfId="1155" xr:uid="{00000000-0005-0000-0000-000084040000}"/>
    <cellStyle name="Comma 2 7 11" xfId="2684" xr:uid="{00000000-0005-0000-0000-000085040000}"/>
    <cellStyle name="Comma 2 7 12" xfId="1154" xr:uid="{00000000-0005-0000-0000-000086040000}"/>
    <cellStyle name="Comma 2 7 2" xfId="1156" xr:uid="{00000000-0005-0000-0000-000087040000}"/>
    <cellStyle name="Comma 2 7 2 2" xfId="1157" xr:uid="{00000000-0005-0000-0000-000088040000}"/>
    <cellStyle name="Comma 2 7 2 2 2" xfId="1158" xr:uid="{00000000-0005-0000-0000-000089040000}"/>
    <cellStyle name="Comma 2 7 2 2 2 2" xfId="1159" xr:uid="{00000000-0005-0000-0000-00008A040000}"/>
    <cellStyle name="Comma 2 7 2 2 3" xfId="1160" xr:uid="{00000000-0005-0000-0000-00008B040000}"/>
    <cellStyle name="Comma 2 7 2 2 4" xfId="1161" xr:uid="{00000000-0005-0000-0000-00008C040000}"/>
    <cellStyle name="Comma 2 7 2 3" xfId="1162" xr:uid="{00000000-0005-0000-0000-00008D040000}"/>
    <cellStyle name="Comma 2 7 2 3 2" xfId="1163" xr:uid="{00000000-0005-0000-0000-00008E040000}"/>
    <cellStyle name="Comma 2 7 2 3 2 2" xfId="1164" xr:uid="{00000000-0005-0000-0000-00008F040000}"/>
    <cellStyle name="Comma 2 7 2 3 3" xfId="1165" xr:uid="{00000000-0005-0000-0000-000090040000}"/>
    <cellStyle name="Comma 2 7 2 3 4" xfId="1166" xr:uid="{00000000-0005-0000-0000-000091040000}"/>
    <cellStyle name="Comma 2 7 2 4" xfId="1167" xr:uid="{00000000-0005-0000-0000-000092040000}"/>
    <cellStyle name="Comma 2 7 2 4 2" xfId="1168" xr:uid="{00000000-0005-0000-0000-000093040000}"/>
    <cellStyle name="Comma 2 7 2 4 2 2" xfId="1169" xr:uid="{00000000-0005-0000-0000-000094040000}"/>
    <cellStyle name="Comma 2 7 2 4 3" xfId="1170" xr:uid="{00000000-0005-0000-0000-000095040000}"/>
    <cellStyle name="Comma 2 7 2 4 4" xfId="1171" xr:uid="{00000000-0005-0000-0000-000096040000}"/>
    <cellStyle name="Comma 2 7 2 5" xfId="1172" xr:uid="{00000000-0005-0000-0000-000097040000}"/>
    <cellStyle name="Comma 2 7 2 5 2" xfId="1173" xr:uid="{00000000-0005-0000-0000-000098040000}"/>
    <cellStyle name="Comma 2 7 2 5 2 2" xfId="1174" xr:uid="{00000000-0005-0000-0000-000099040000}"/>
    <cellStyle name="Comma 2 7 2 5 3" xfId="1175" xr:uid="{00000000-0005-0000-0000-00009A040000}"/>
    <cellStyle name="Comma 2 7 2 5 4" xfId="1176" xr:uid="{00000000-0005-0000-0000-00009B040000}"/>
    <cellStyle name="Comma 2 7 2 6" xfId="1177" xr:uid="{00000000-0005-0000-0000-00009C040000}"/>
    <cellStyle name="Comma 2 7 2 6 2" xfId="1178" xr:uid="{00000000-0005-0000-0000-00009D040000}"/>
    <cellStyle name="Comma 2 7 2 6 3" xfId="1179" xr:uid="{00000000-0005-0000-0000-00009E040000}"/>
    <cellStyle name="Comma 2 7 2 7" xfId="1180" xr:uid="{00000000-0005-0000-0000-00009F040000}"/>
    <cellStyle name="Comma 2 7 2 7 2" xfId="1181" xr:uid="{00000000-0005-0000-0000-0000A0040000}"/>
    <cellStyle name="Comma 2 7 2 8" xfId="1182" xr:uid="{00000000-0005-0000-0000-0000A1040000}"/>
    <cellStyle name="Comma 2 7 2 9" xfId="1183" xr:uid="{00000000-0005-0000-0000-0000A2040000}"/>
    <cellStyle name="Comma 2 7 3" xfId="1184" xr:uid="{00000000-0005-0000-0000-0000A3040000}"/>
    <cellStyle name="Comma 2 7 3 2" xfId="1185" xr:uid="{00000000-0005-0000-0000-0000A4040000}"/>
    <cellStyle name="Comma 2 7 3 2 2" xfId="1186" xr:uid="{00000000-0005-0000-0000-0000A5040000}"/>
    <cellStyle name="Comma 2 7 3 3" xfId="1187" xr:uid="{00000000-0005-0000-0000-0000A6040000}"/>
    <cellStyle name="Comma 2 7 3 4" xfId="1188" xr:uid="{00000000-0005-0000-0000-0000A7040000}"/>
    <cellStyle name="Comma 2 7 4" xfId="1189" xr:uid="{00000000-0005-0000-0000-0000A8040000}"/>
    <cellStyle name="Comma 2 7 4 2" xfId="1190" xr:uid="{00000000-0005-0000-0000-0000A9040000}"/>
    <cellStyle name="Comma 2 7 4 2 2" xfId="1191" xr:uid="{00000000-0005-0000-0000-0000AA040000}"/>
    <cellStyle name="Comma 2 7 4 3" xfId="1192" xr:uid="{00000000-0005-0000-0000-0000AB040000}"/>
    <cellStyle name="Comma 2 7 4 4" xfId="1193" xr:uid="{00000000-0005-0000-0000-0000AC040000}"/>
    <cellStyle name="Comma 2 7 5" xfId="1194" xr:uid="{00000000-0005-0000-0000-0000AD040000}"/>
    <cellStyle name="Comma 2 7 5 2" xfId="1195" xr:uid="{00000000-0005-0000-0000-0000AE040000}"/>
    <cellStyle name="Comma 2 7 5 2 2" xfId="1196" xr:uid="{00000000-0005-0000-0000-0000AF040000}"/>
    <cellStyle name="Comma 2 7 5 3" xfId="1197" xr:uid="{00000000-0005-0000-0000-0000B0040000}"/>
    <cellStyle name="Comma 2 7 5 4" xfId="1198" xr:uid="{00000000-0005-0000-0000-0000B1040000}"/>
    <cellStyle name="Comma 2 7 6" xfId="1199" xr:uid="{00000000-0005-0000-0000-0000B2040000}"/>
    <cellStyle name="Comma 2 7 6 2" xfId="1200" xr:uid="{00000000-0005-0000-0000-0000B3040000}"/>
    <cellStyle name="Comma 2 7 6 2 2" xfId="1201" xr:uid="{00000000-0005-0000-0000-0000B4040000}"/>
    <cellStyle name="Comma 2 7 6 3" xfId="1202" xr:uid="{00000000-0005-0000-0000-0000B5040000}"/>
    <cellStyle name="Comma 2 7 6 4" xfId="1203" xr:uid="{00000000-0005-0000-0000-0000B6040000}"/>
    <cellStyle name="Comma 2 7 7" xfId="1204" xr:uid="{00000000-0005-0000-0000-0000B7040000}"/>
    <cellStyle name="Comma 2 7 7 2" xfId="1205" xr:uid="{00000000-0005-0000-0000-0000B8040000}"/>
    <cellStyle name="Comma 2 7 7 3" xfId="1206" xr:uid="{00000000-0005-0000-0000-0000B9040000}"/>
    <cellStyle name="Comma 2 7 8" xfId="1207" xr:uid="{00000000-0005-0000-0000-0000BA040000}"/>
    <cellStyle name="Comma 2 7 8 2" xfId="1208" xr:uid="{00000000-0005-0000-0000-0000BB040000}"/>
    <cellStyle name="Comma 2 7 9" xfId="1209" xr:uid="{00000000-0005-0000-0000-0000BC040000}"/>
    <cellStyle name="Comma 2 8" xfId="1210" xr:uid="{00000000-0005-0000-0000-0000BD040000}"/>
    <cellStyle name="Comma 2 8 10" xfId="1211" xr:uid="{00000000-0005-0000-0000-0000BE040000}"/>
    <cellStyle name="Comma 2 8 2" xfId="1212" xr:uid="{00000000-0005-0000-0000-0000BF040000}"/>
    <cellStyle name="Comma 2 8 2 2" xfId="1213" xr:uid="{00000000-0005-0000-0000-0000C0040000}"/>
    <cellStyle name="Comma 2 8 2 2 2" xfId="1214" xr:uid="{00000000-0005-0000-0000-0000C1040000}"/>
    <cellStyle name="Comma 2 8 2 2 2 2" xfId="1215" xr:uid="{00000000-0005-0000-0000-0000C2040000}"/>
    <cellStyle name="Comma 2 8 2 2 3" xfId="1216" xr:uid="{00000000-0005-0000-0000-0000C3040000}"/>
    <cellStyle name="Comma 2 8 2 2 4" xfId="1217" xr:uid="{00000000-0005-0000-0000-0000C4040000}"/>
    <cellStyle name="Comma 2 8 2 3" xfId="1218" xr:uid="{00000000-0005-0000-0000-0000C5040000}"/>
    <cellStyle name="Comma 2 8 2 3 2" xfId="1219" xr:uid="{00000000-0005-0000-0000-0000C6040000}"/>
    <cellStyle name="Comma 2 8 2 3 2 2" xfId="1220" xr:uid="{00000000-0005-0000-0000-0000C7040000}"/>
    <cellStyle name="Comma 2 8 2 3 3" xfId="1221" xr:uid="{00000000-0005-0000-0000-0000C8040000}"/>
    <cellStyle name="Comma 2 8 2 3 4" xfId="1222" xr:uid="{00000000-0005-0000-0000-0000C9040000}"/>
    <cellStyle name="Comma 2 8 2 4" xfId="1223" xr:uid="{00000000-0005-0000-0000-0000CA040000}"/>
    <cellStyle name="Comma 2 8 2 4 2" xfId="1224" xr:uid="{00000000-0005-0000-0000-0000CB040000}"/>
    <cellStyle name="Comma 2 8 2 4 2 2" xfId="1225" xr:uid="{00000000-0005-0000-0000-0000CC040000}"/>
    <cellStyle name="Comma 2 8 2 4 3" xfId="1226" xr:uid="{00000000-0005-0000-0000-0000CD040000}"/>
    <cellStyle name="Comma 2 8 2 4 4" xfId="1227" xr:uid="{00000000-0005-0000-0000-0000CE040000}"/>
    <cellStyle name="Comma 2 8 2 5" xfId="1228" xr:uid="{00000000-0005-0000-0000-0000CF040000}"/>
    <cellStyle name="Comma 2 8 2 5 2" xfId="1229" xr:uid="{00000000-0005-0000-0000-0000D0040000}"/>
    <cellStyle name="Comma 2 8 2 5 2 2" xfId="1230" xr:uid="{00000000-0005-0000-0000-0000D1040000}"/>
    <cellStyle name="Comma 2 8 2 5 3" xfId="1231" xr:uid="{00000000-0005-0000-0000-0000D2040000}"/>
    <cellStyle name="Comma 2 8 2 5 4" xfId="1232" xr:uid="{00000000-0005-0000-0000-0000D3040000}"/>
    <cellStyle name="Comma 2 8 2 6" xfId="1233" xr:uid="{00000000-0005-0000-0000-0000D4040000}"/>
    <cellStyle name="Comma 2 8 2 6 2" xfId="1234" xr:uid="{00000000-0005-0000-0000-0000D5040000}"/>
    <cellStyle name="Comma 2 8 2 6 3" xfId="1235" xr:uid="{00000000-0005-0000-0000-0000D6040000}"/>
    <cellStyle name="Comma 2 8 2 7" xfId="1236" xr:uid="{00000000-0005-0000-0000-0000D7040000}"/>
    <cellStyle name="Comma 2 8 2 7 2" xfId="1237" xr:uid="{00000000-0005-0000-0000-0000D8040000}"/>
    <cellStyle name="Comma 2 8 2 8" xfId="1238" xr:uid="{00000000-0005-0000-0000-0000D9040000}"/>
    <cellStyle name="Comma 2 8 2 9" xfId="1239" xr:uid="{00000000-0005-0000-0000-0000DA040000}"/>
    <cellStyle name="Comma 2 8 3" xfId="1240" xr:uid="{00000000-0005-0000-0000-0000DB040000}"/>
    <cellStyle name="Comma 2 8 3 2" xfId="1241" xr:uid="{00000000-0005-0000-0000-0000DC040000}"/>
    <cellStyle name="Comma 2 8 3 2 2" xfId="1242" xr:uid="{00000000-0005-0000-0000-0000DD040000}"/>
    <cellStyle name="Comma 2 8 3 3" xfId="1243" xr:uid="{00000000-0005-0000-0000-0000DE040000}"/>
    <cellStyle name="Comma 2 8 3 4" xfId="1244" xr:uid="{00000000-0005-0000-0000-0000DF040000}"/>
    <cellStyle name="Comma 2 8 4" xfId="1245" xr:uid="{00000000-0005-0000-0000-0000E0040000}"/>
    <cellStyle name="Comma 2 8 4 2" xfId="1246" xr:uid="{00000000-0005-0000-0000-0000E1040000}"/>
    <cellStyle name="Comma 2 8 4 2 2" xfId="1247" xr:uid="{00000000-0005-0000-0000-0000E2040000}"/>
    <cellStyle name="Comma 2 8 4 3" xfId="1248" xr:uid="{00000000-0005-0000-0000-0000E3040000}"/>
    <cellStyle name="Comma 2 8 4 4" xfId="1249" xr:uid="{00000000-0005-0000-0000-0000E4040000}"/>
    <cellStyle name="Comma 2 8 5" xfId="1250" xr:uid="{00000000-0005-0000-0000-0000E5040000}"/>
    <cellStyle name="Comma 2 8 5 2" xfId="1251" xr:uid="{00000000-0005-0000-0000-0000E6040000}"/>
    <cellStyle name="Comma 2 8 5 2 2" xfId="1252" xr:uid="{00000000-0005-0000-0000-0000E7040000}"/>
    <cellStyle name="Comma 2 8 5 3" xfId="1253" xr:uid="{00000000-0005-0000-0000-0000E8040000}"/>
    <cellStyle name="Comma 2 8 5 4" xfId="1254" xr:uid="{00000000-0005-0000-0000-0000E9040000}"/>
    <cellStyle name="Comma 2 8 6" xfId="1255" xr:uid="{00000000-0005-0000-0000-0000EA040000}"/>
    <cellStyle name="Comma 2 8 6 2" xfId="1256" xr:uid="{00000000-0005-0000-0000-0000EB040000}"/>
    <cellStyle name="Comma 2 8 6 2 2" xfId="1257" xr:uid="{00000000-0005-0000-0000-0000EC040000}"/>
    <cellStyle name="Comma 2 8 6 3" xfId="1258" xr:uid="{00000000-0005-0000-0000-0000ED040000}"/>
    <cellStyle name="Comma 2 8 6 4" xfId="1259" xr:uid="{00000000-0005-0000-0000-0000EE040000}"/>
    <cellStyle name="Comma 2 8 7" xfId="1260" xr:uid="{00000000-0005-0000-0000-0000EF040000}"/>
    <cellStyle name="Comma 2 8 7 2" xfId="1261" xr:uid="{00000000-0005-0000-0000-0000F0040000}"/>
    <cellStyle name="Comma 2 8 7 3" xfId="1262" xr:uid="{00000000-0005-0000-0000-0000F1040000}"/>
    <cellStyle name="Comma 2 8 8" xfId="1263" xr:uid="{00000000-0005-0000-0000-0000F2040000}"/>
    <cellStyle name="Comma 2 8 8 2" xfId="1264" xr:uid="{00000000-0005-0000-0000-0000F3040000}"/>
    <cellStyle name="Comma 2 8 9" xfId="1265" xr:uid="{00000000-0005-0000-0000-0000F4040000}"/>
    <cellStyle name="Comma 2 9" xfId="1266" xr:uid="{00000000-0005-0000-0000-0000F5040000}"/>
    <cellStyle name="Comma 2 9 2" xfId="1267" xr:uid="{00000000-0005-0000-0000-0000F6040000}"/>
    <cellStyle name="Comma 2 9 2 2" xfId="1268" xr:uid="{00000000-0005-0000-0000-0000F7040000}"/>
    <cellStyle name="Comma 2 9 2 2 2" xfId="1269" xr:uid="{00000000-0005-0000-0000-0000F8040000}"/>
    <cellStyle name="Comma 2 9 2 3" xfId="1270" xr:uid="{00000000-0005-0000-0000-0000F9040000}"/>
    <cellStyle name="Comma 2 9 2 4" xfId="1271" xr:uid="{00000000-0005-0000-0000-0000FA040000}"/>
    <cellStyle name="Comma 2 9 3" xfId="1272" xr:uid="{00000000-0005-0000-0000-0000FB040000}"/>
    <cellStyle name="Comma 2 9 3 2" xfId="1273" xr:uid="{00000000-0005-0000-0000-0000FC040000}"/>
    <cellStyle name="Comma 2 9 3 2 2" xfId="1274" xr:uid="{00000000-0005-0000-0000-0000FD040000}"/>
    <cellStyle name="Comma 2 9 3 3" xfId="1275" xr:uid="{00000000-0005-0000-0000-0000FE040000}"/>
    <cellStyle name="Comma 2 9 3 4" xfId="1276" xr:uid="{00000000-0005-0000-0000-0000FF040000}"/>
    <cellStyle name="Comma 2 9 4" xfId="1277" xr:uid="{00000000-0005-0000-0000-000000050000}"/>
    <cellStyle name="Comma 2 9 4 2" xfId="1278" xr:uid="{00000000-0005-0000-0000-000001050000}"/>
    <cellStyle name="Comma 2 9 4 2 2" xfId="1279" xr:uid="{00000000-0005-0000-0000-000002050000}"/>
    <cellStyle name="Comma 2 9 4 3" xfId="1280" xr:uid="{00000000-0005-0000-0000-000003050000}"/>
    <cellStyle name="Comma 2 9 4 4" xfId="1281" xr:uid="{00000000-0005-0000-0000-000004050000}"/>
    <cellStyle name="Comma 2 9 5" xfId="1282" xr:uid="{00000000-0005-0000-0000-000005050000}"/>
    <cellStyle name="Comma 2 9 5 2" xfId="1283" xr:uid="{00000000-0005-0000-0000-000006050000}"/>
    <cellStyle name="Comma 2 9 5 2 2" xfId="1284" xr:uid="{00000000-0005-0000-0000-000007050000}"/>
    <cellStyle name="Comma 2 9 5 3" xfId="1285" xr:uid="{00000000-0005-0000-0000-000008050000}"/>
    <cellStyle name="Comma 2 9 5 4" xfId="1286" xr:uid="{00000000-0005-0000-0000-000009050000}"/>
    <cellStyle name="Comma 2 9 6" xfId="1287" xr:uid="{00000000-0005-0000-0000-00000A050000}"/>
    <cellStyle name="Comma 2 9 6 2" xfId="1288" xr:uid="{00000000-0005-0000-0000-00000B050000}"/>
    <cellStyle name="Comma 2 9 6 3" xfId="1289" xr:uid="{00000000-0005-0000-0000-00000C050000}"/>
    <cellStyle name="Comma 2 9 7" xfId="1290" xr:uid="{00000000-0005-0000-0000-00000D050000}"/>
    <cellStyle name="Comma 2 9 7 2" xfId="1291" xr:uid="{00000000-0005-0000-0000-00000E050000}"/>
    <cellStyle name="Comma 2 9 8" xfId="1292" xr:uid="{00000000-0005-0000-0000-00000F050000}"/>
    <cellStyle name="Comma 2 9 9" xfId="1293" xr:uid="{00000000-0005-0000-0000-000010050000}"/>
    <cellStyle name="Comma 3" xfId="58" xr:uid="{00000000-0005-0000-0000-000011050000}"/>
    <cellStyle name="Comma 3 10" xfId="1295" xr:uid="{00000000-0005-0000-0000-000012050000}"/>
    <cellStyle name="Comma 3 10 2" xfId="1296" xr:uid="{00000000-0005-0000-0000-000013050000}"/>
    <cellStyle name="Comma 3 10 3" xfId="1297" xr:uid="{00000000-0005-0000-0000-000014050000}"/>
    <cellStyle name="Comma 3 11" xfId="1298" xr:uid="{00000000-0005-0000-0000-000015050000}"/>
    <cellStyle name="Comma 3 11 2" xfId="1299" xr:uid="{00000000-0005-0000-0000-000016050000}"/>
    <cellStyle name="Comma 3 12" xfId="1300" xr:uid="{00000000-0005-0000-0000-000017050000}"/>
    <cellStyle name="Comma 3 13" xfId="1301" xr:uid="{00000000-0005-0000-0000-000018050000}"/>
    <cellStyle name="Comma 3 14" xfId="1302" xr:uid="{00000000-0005-0000-0000-000019050000}"/>
    <cellStyle name="Comma 3 15" xfId="2576" xr:uid="{00000000-0005-0000-0000-00001A050000}"/>
    <cellStyle name="Comma 3 16" xfId="2636" xr:uid="{00000000-0005-0000-0000-00001B050000}"/>
    <cellStyle name="Comma 3 17" xfId="1294" xr:uid="{00000000-0005-0000-0000-00001C050000}"/>
    <cellStyle name="Comma 3 2" xfId="71" xr:uid="{00000000-0005-0000-0000-00001D050000}"/>
    <cellStyle name="Comma 3 2 10" xfId="1304" xr:uid="{00000000-0005-0000-0000-00001E050000}"/>
    <cellStyle name="Comma 3 2 11" xfId="2589" xr:uid="{00000000-0005-0000-0000-00001F050000}"/>
    <cellStyle name="Comma 3 2 12" xfId="2649" xr:uid="{00000000-0005-0000-0000-000020050000}"/>
    <cellStyle name="Comma 3 2 13" xfId="1303" xr:uid="{00000000-0005-0000-0000-000021050000}"/>
    <cellStyle name="Comma 3 2 2" xfId="100" xr:uid="{00000000-0005-0000-0000-000022050000}"/>
    <cellStyle name="Comma 3 2 2 10" xfId="2617" xr:uid="{00000000-0005-0000-0000-000023050000}"/>
    <cellStyle name="Comma 3 2 2 11" xfId="2676" xr:uid="{00000000-0005-0000-0000-000024050000}"/>
    <cellStyle name="Comma 3 2 2 12" xfId="1305" xr:uid="{00000000-0005-0000-0000-000025050000}"/>
    <cellStyle name="Comma 3 2 2 2" xfId="154" xr:uid="{00000000-0005-0000-0000-000026050000}"/>
    <cellStyle name="Comma 3 2 2 2 2" xfId="1307" xr:uid="{00000000-0005-0000-0000-000027050000}"/>
    <cellStyle name="Comma 3 2 2 2 2 2" xfId="1308" xr:uid="{00000000-0005-0000-0000-000028050000}"/>
    <cellStyle name="Comma 3 2 2 2 3" xfId="1309" xr:uid="{00000000-0005-0000-0000-000029050000}"/>
    <cellStyle name="Comma 3 2 2 2 4" xfId="1310" xr:uid="{00000000-0005-0000-0000-00002A050000}"/>
    <cellStyle name="Comma 3 2 2 2 5" xfId="2730" xr:uid="{00000000-0005-0000-0000-00002B050000}"/>
    <cellStyle name="Comma 3 2 2 2 6" xfId="1306" xr:uid="{00000000-0005-0000-0000-00002C050000}"/>
    <cellStyle name="Comma 3 2 2 3" xfId="1311" xr:uid="{00000000-0005-0000-0000-00002D050000}"/>
    <cellStyle name="Comma 3 2 2 3 2" xfId="1312" xr:uid="{00000000-0005-0000-0000-00002E050000}"/>
    <cellStyle name="Comma 3 2 2 3 2 2" xfId="1313" xr:uid="{00000000-0005-0000-0000-00002F050000}"/>
    <cellStyle name="Comma 3 2 2 3 3" xfId="1314" xr:uid="{00000000-0005-0000-0000-000030050000}"/>
    <cellStyle name="Comma 3 2 2 3 4" xfId="1315" xr:uid="{00000000-0005-0000-0000-000031050000}"/>
    <cellStyle name="Comma 3 2 2 4" xfId="1316" xr:uid="{00000000-0005-0000-0000-000032050000}"/>
    <cellStyle name="Comma 3 2 2 4 2" xfId="1317" xr:uid="{00000000-0005-0000-0000-000033050000}"/>
    <cellStyle name="Comma 3 2 2 4 2 2" xfId="1318" xr:uid="{00000000-0005-0000-0000-000034050000}"/>
    <cellStyle name="Comma 3 2 2 4 3" xfId="1319" xr:uid="{00000000-0005-0000-0000-000035050000}"/>
    <cellStyle name="Comma 3 2 2 4 4" xfId="1320" xr:uid="{00000000-0005-0000-0000-000036050000}"/>
    <cellStyle name="Comma 3 2 2 5" xfId="1321" xr:uid="{00000000-0005-0000-0000-000037050000}"/>
    <cellStyle name="Comma 3 2 2 5 2" xfId="1322" xr:uid="{00000000-0005-0000-0000-000038050000}"/>
    <cellStyle name="Comma 3 2 2 5 2 2" xfId="1323" xr:uid="{00000000-0005-0000-0000-000039050000}"/>
    <cellStyle name="Comma 3 2 2 5 3" xfId="1324" xr:uid="{00000000-0005-0000-0000-00003A050000}"/>
    <cellStyle name="Comma 3 2 2 5 4" xfId="1325" xr:uid="{00000000-0005-0000-0000-00003B050000}"/>
    <cellStyle name="Comma 3 2 2 6" xfId="1326" xr:uid="{00000000-0005-0000-0000-00003C050000}"/>
    <cellStyle name="Comma 3 2 2 6 2" xfId="1327" xr:uid="{00000000-0005-0000-0000-00003D050000}"/>
    <cellStyle name="Comma 3 2 2 6 3" xfId="1328" xr:uid="{00000000-0005-0000-0000-00003E050000}"/>
    <cellStyle name="Comma 3 2 2 7" xfId="1329" xr:uid="{00000000-0005-0000-0000-00003F050000}"/>
    <cellStyle name="Comma 3 2 2 7 2" xfId="1330" xr:uid="{00000000-0005-0000-0000-000040050000}"/>
    <cellStyle name="Comma 3 2 2 8" xfId="1331" xr:uid="{00000000-0005-0000-0000-000041050000}"/>
    <cellStyle name="Comma 3 2 2 9" xfId="1332" xr:uid="{00000000-0005-0000-0000-000042050000}"/>
    <cellStyle name="Comma 3 2 3" xfId="127" xr:uid="{00000000-0005-0000-0000-000043050000}"/>
    <cellStyle name="Comma 3 2 3 2" xfId="1334" xr:uid="{00000000-0005-0000-0000-000044050000}"/>
    <cellStyle name="Comma 3 2 3 2 2" xfId="1335" xr:uid="{00000000-0005-0000-0000-000045050000}"/>
    <cellStyle name="Comma 3 2 3 3" xfId="1336" xr:uid="{00000000-0005-0000-0000-000046050000}"/>
    <cellStyle name="Comma 3 2 3 4" xfId="1337" xr:uid="{00000000-0005-0000-0000-000047050000}"/>
    <cellStyle name="Comma 3 2 3 5" xfId="2703" xr:uid="{00000000-0005-0000-0000-000048050000}"/>
    <cellStyle name="Comma 3 2 3 6" xfId="1333" xr:uid="{00000000-0005-0000-0000-000049050000}"/>
    <cellStyle name="Comma 3 2 4" xfId="1338" xr:uid="{00000000-0005-0000-0000-00004A050000}"/>
    <cellStyle name="Comma 3 2 4 2" xfId="1339" xr:uid="{00000000-0005-0000-0000-00004B050000}"/>
    <cellStyle name="Comma 3 2 4 2 2" xfId="1340" xr:uid="{00000000-0005-0000-0000-00004C050000}"/>
    <cellStyle name="Comma 3 2 4 3" xfId="1341" xr:uid="{00000000-0005-0000-0000-00004D050000}"/>
    <cellStyle name="Comma 3 2 4 4" xfId="1342" xr:uid="{00000000-0005-0000-0000-00004E050000}"/>
    <cellStyle name="Comma 3 2 5" xfId="1343" xr:uid="{00000000-0005-0000-0000-00004F050000}"/>
    <cellStyle name="Comma 3 2 5 2" xfId="1344" xr:uid="{00000000-0005-0000-0000-000050050000}"/>
    <cellStyle name="Comma 3 2 5 2 2" xfId="1345" xr:uid="{00000000-0005-0000-0000-000051050000}"/>
    <cellStyle name="Comma 3 2 5 3" xfId="1346" xr:uid="{00000000-0005-0000-0000-000052050000}"/>
    <cellStyle name="Comma 3 2 5 4" xfId="1347" xr:uid="{00000000-0005-0000-0000-000053050000}"/>
    <cellStyle name="Comma 3 2 6" xfId="1348" xr:uid="{00000000-0005-0000-0000-000054050000}"/>
    <cellStyle name="Comma 3 2 6 2" xfId="1349" xr:uid="{00000000-0005-0000-0000-000055050000}"/>
    <cellStyle name="Comma 3 2 6 2 2" xfId="1350" xr:uid="{00000000-0005-0000-0000-000056050000}"/>
    <cellStyle name="Comma 3 2 6 3" xfId="1351" xr:uid="{00000000-0005-0000-0000-000057050000}"/>
    <cellStyle name="Comma 3 2 6 4" xfId="1352" xr:uid="{00000000-0005-0000-0000-000058050000}"/>
    <cellStyle name="Comma 3 2 7" xfId="1353" xr:uid="{00000000-0005-0000-0000-000059050000}"/>
    <cellStyle name="Comma 3 2 7 2" xfId="1354" xr:uid="{00000000-0005-0000-0000-00005A050000}"/>
    <cellStyle name="Comma 3 2 7 3" xfId="1355" xr:uid="{00000000-0005-0000-0000-00005B050000}"/>
    <cellStyle name="Comma 3 2 8" xfId="1356" xr:uid="{00000000-0005-0000-0000-00005C050000}"/>
    <cellStyle name="Comma 3 2 8 2" xfId="1357" xr:uid="{00000000-0005-0000-0000-00005D050000}"/>
    <cellStyle name="Comma 3 2 9" xfId="1358" xr:uid="{00000000-0005-0000-0000-00005E050000}"/>
    <cellStyle name="Comma 3 3" xfId="87" xr:uid="{00000000-0005-0000-0000-00005F050000}"/>
    <cellStyle name="Comma 3 3 10" xfId="1360" xr:uid="{00000000-0005-0000-0000-000060050000}"/>
    <cellStyle name="Comma 3 3 11" xfId="2604" xr:uid="{00000000-0005-0000-0000-000061050000}"/>
    <cellStyle name="Comma 3 3 12" xfId="2663" xr:uid="{00000000-0005-0000-0000-000062050000}"/>
    <cellStyle name="Comma 3 3 13" xfId="1359" xr:uid="{00000000-0005-0000-0000-000063050000}"/>
    <cellStyle name="Comma 3 3 2" xfId="141" xr:uid="{00000000-0005-0000-0000-000064050000}"/>
    <cellStyle name="Comma 3 3 2 10" xfId="2717" xr:uid="{00000000-0005-0000-0000-000065050000}"/>
    <cellStyle name="Comma 3 3 2 11" xfId="1361" xr:uid="{00000000-0005-0000-0000-000066050000}"/>
    <cellStyle name="Comma 3 3 2 2" xfId="1362" xr:uid="{00000000-0005-0000-0000-000067050000}"/>
    <cellStyle name="Comma 3 3 2 2 2" xfId="1363" xr:uid="{00000000-0005-0000-0000-000068050000}"/>
    <cellStyle name="Comma 3 3 2 2 2 2" xfId="1364" xr:uid="{00000000-0005-0000-0000-000069050000}"/>
    <cellStyle name="Comma 3 3 2 2 3" xfId="1365" xr:uid="{00000000-0005-0000-0000-00006A050000}"/>
    <cellStyle name="Comma 3 3 2 2 4" xfId="1366" xr:uid="{00000000-0005-0000-0000-00006B050000}"/>
    <cellStyle name="Comma 3 3 2 3" xfId="1367" xr:uid="{00000000-0005-0000-0000-00006C050000}"/>
    <cellStyle name="Comma 3 3 2 3 2" xfId="1368" xr:uid="{00000000-0005-0000-0000-00006D050000}"/>
    <cellStyle name="Comma 3 3 2 3 2 2" xfId="1369" xr:uid="{00000000-0005-0000-0000-00006E050000}"/>
    <cellStyle name="Comma 3 3 2 3 3" xfId="1370" xr:uid="{00000000-0005-0000-0000-00006F050000}"/>
    <cellStyle name="Comma 3 3 2 3 4" xfId="1371" xr:uid="{00000000-0005-0000-0000-000070050000}"/>
    <cellStyle name="Comma 3 3 2 4" xfId="1372" xr:uid="{00000000-0005-0000-0000-000071050000}"/>
    <cellStyle name="Comma 3 3 2 4 2" xfId="1373" xr:uid="{00000000-0005-0000-0000-000072050000}"/>
    <cellStyle name="Comma 3 3 2 4 2 2" xfId="1374" xr:uid="{00000000-0005-0000-0000-000073050000}"/>
    <cellStyle name="Comma 3 3 2 4 3" xfId="1375" xr:uid="{00000000-0005-0000-0000-000074050000}"/>
    <cellStyle name="Comma 3 3 2 4 4" xfId="1376" xr:uid="{00000000-0005-0000-0000-000075050000}"/>
    <cellStyle name="Comma 3 3 2 5" xfId="1377" xr:uid="{00000000-0005-0000-0000-000076050000}"/>
    <cellStyle name="Comma 3 3 2 5 2" xfId="1378" xr:uid="{00000000-0005-0000-0000-000077050000}"/>
    <cellStyle name="Comma 3 3 2 5 2 2" xfId="1379" xr:uid="{00000000-0005-0000-0000-000078050000}"/>
    <cellStyle name="Comma 3 3 2 5 3" xfId="1380" xr:uid="{00000000-0005-0000-0000-000079050000}"/>
    <cellStyle name="Comma 3 3 2 5 4" xfId="1381" xr:uid="{00000000-0005-0000-0000-00007A050000}"/>
    <cellStyle name="Comma 3 3 2 6" xfId="1382" xr:uid="{00000000-0005-0000-0000-00007B050000}"/>
    <cellStyle name="Comma 3 3 2 6 2" xfId="1383" xr:uid="{00000000-0005-0000-0000-00007C050000}"/>
    <cellStyle name="Comma 3 3 2 6 3" xfId="1384" xr:uid="{00000000-0005-0000-0000-00007D050000}"/>
    <cellStyle name="Comma 3 3 2 7" xfId="1385" xr:uid="{00000000-0005-0000-0000-00007E050000}"/>
    <cellStyle name="Comma 3 3 2 7 2" xfId="1386" xr:uid="{00000000-0005-0000-0000-00007F050000}"/>
    <cellStyle name="Comma 3 3 2 8" xfId="1387" xr:uid="{00000000-0005-0000-0000-000080050000}"/>
    <cellStyle name="Comma 3 3 2 9" xfId="1388" xr:uid="{00000000-0005-0000-0000-000081050000}"/>
    <cellStyle name="Comma 3 3 3" xfId="1389" xr:uid="{00000000-0005-0000-0000-000082050000}"/>
    <cellStyle name="Comma 3 3 3 2" xfId="1390" xr:uid="{00000000-0005-0000-0000-000083050000}"/>
    <cellStyle name="Comma 3 3 3 2 2" xfId="1391" xr:uid="{00000000-0005-0000-0000-000084050000}"/>
    <cellStyle name="Comma 3 3 3 3" xfId="1392" xr:uid="{00000000-0005-0000-0000-000085050000}"/>
    <cellStyle name="Comma 3 3 3 4" xfId="1393" xr:uid="{00000000-0005-0000-0000-000086050000}"/>
    <cellStyle name="Comma 3 3 4" xfId="1394" xr:uid="{00000000-0005-0000-0000-000087050000}"/>
    <cellStyle name="Comma 3 3 4 2" xfId="1395" xr:uid="{00000000-0005-0000-0000-000088050000}"/>
    <cellStyle name="Comma 3 3 4 2 2" xfId="1396" xr:uid="{00000000-0005-0000-0000-000089050000}"/>
    <cellStyle name="Comma 3 3 4 3" xfId="1397" xr:uid="{00000000-0005-0000-0000-00008A050000}"/>
    <cellStyle name="Comma 3 3 4 4" xfId="1398" xr:uid="{00000000-0005-0000-0000-00008B050000}"/>
    <cellStyle name="Comma 3 3 5" xfId="1399" xr:uid="{00000000-0005-0000-0000-00008C050000}"/>
    <cellStyle name="Comma 3 3 5 2" xfId="1400" xr:uid="{00000000-0005-0000-0000-00008D050000}"/>
    <cellStyle name="Comma 3 3 5 2 2" xfId="1401" xr:uid="{00000000-0005-0000-0000-00008E050000}"/>
    <cellStyle name="Comma 3 3 5 3" xfId="1402" xr:uid="{00000000-0005-0000-0000-00008F050000}"/>
    <cellStyle name="Comma 3 3 5 4" xfId="1403" xr:uid="{00000000-0005-0000-0000-000090050000}"/>
    <cellStyle name="Comma 3 3 6" xfId="1404" xr:uid="{00000000-0005-0000-0000-000091050000}"/>
    <cellStyle name="Comma 3 3 6 2" xfId="1405" xr:uid="{00000000-0005-0000-0000-000092050000}"/>
    <cellStyle name="Comma 3 3 6 2 2" xfId="1406" xr:uid="{00000000-0005-0000-0000-000093050000}"/>
    <cellStyle name="Comma 3 3 6 3" xfId="1407" xr:uid="{00000000-0005-0000-0000-000094050000}"/>
    <cellStyle name="Comma 3 3 6 4" xfId="1408" xr:uid="{00000000-0005-0000-0000-000095050000}"/>
    <cellStyle name="Comma 3 3 7" xfId="1409" xr:uid="{00000000-0005-0000-0000-000096050000}"/>
    <cellStyle name="Comma 3 3 7 2" xfId="1410" xr:uid="{00000000-0005-0000-0000-000097050000}"/>
    <cellStyle name="Comma 3 3 7 3" xfId="1411" xr:uid="{00000000-0005-0000-0000-000098050000}"/>
    <cellStyle name="Comma 3 3 8" xfId="1412" xr:uid="{00000000-0005-0000-0000-000099050000}"/>
    <cellStyle name="Comma 3 3 8 2" xfId="1413" xr:uid="{00000000-0005-0000-0000-00009A050000}"/>
    <cellStyle name="Comma 3 3 9" xfId="1414" xr:uid="{00000000-0005-0000-0000-00009B050000}"/>
    <cellStyle name="Comma 3 4" xfId="114" xr:uid="{00000000-0005-0000-0000-00009C050000}"/>
    <cellStyle name="Comma 3 4 10" xfId="1416" xr:uid="{00000000-0005-0000-0000-00009D050000}"/>
    <cellStyle name="Comma 3 4 11" xfId="2690" xr:uid="{00000000-0005-0000-0000-00009E050000}"/>
    <cellStyle name="Comma 3 4 12" xfId="1415" xr:uid="{00000000-0005-0000-0000-00009F050000}"/>
    <cellStyle name="Comma 3 4 2" xfId="1417" xr:uid="{00000000-0005-0000-0000-0000A0050000}"/>
    <cellStyle name="Comma 3 4 2 2" xfId="1418" xr:uid="{00000000-0005-0000-0000-0000A1050000}"/>
    <cellStyle name="Comma 3 4 2 2 2" xfId="1419" xr:uid="{00000000-0005-0000-0000-0000A2050000}"/>
    <cellStyle name="Comma 3 4 2 2 2 2" xfId="1420" xr:uid="{00000000-0005-0000-0000-0000A3050000}"/>
    <cellStyle name="Comma 3 4 2 2 3" xfId="1421" xr:uid="{00000000-0005-0000-0000-0000A4050000}"/>
    <cellStyle name="Comma 3 4 2 2 4" xfId="1422" xr:uid="{00000000-0005-0000-0000-0000A5050000}"/>
    <cellStyle name="Comma 3 4 2 3" xfId="1423" xr:uid="{00000000-0005-0000-0000-0000A6050000}"/>
    <cellStyle name="Comma 3 4 2 3 2" xfId="1424" xr:uid="{00000000-0005-0000-0000-0000A7050000}"/>
    <cellStyle name="Comma 3 4 2 3 2 2" xfId="1425" xr:uid="{00000000-0005-0000-0000-0000A8050000}"/>
    <cellStyle name="Comma 3 4 2 3 3" xfId="1426" xr:uid="{00000000-0005-0000-0000-0000A9050000}"/>
    <cellStyle name="Comma 3 4 2 3 4" xfId="1427" xr:uid="{00000000-0005-0000-0000-0000AA050000}"/>
    <cellStyle name="Comma 3 4 2 4" xfId="1428" xr:uid="{00000000-0005-0000-0000-0000AB050000}"/>
    <cellStyle name="Comma 3 4 2 4 2" xfId="1429" xr:uid="{00000000-0005-0000-0000-0000AC050000}"/>
    <cellStyle name="Comma 3 4 2 4 2 2" xfId="1430" xr:uid="{00000000-0005-0000-0000-0000AD050000}"/>
    <cellStyle name="Comma 3 4 2 4 3" xfId="1431" xr:uid="{00000000-0005-0000-0000-0000AE050000}"/>
    <cellStyle name="Comma 3 4 2 4 4" xfId="1432" xr:uid="{00000000-0005-0000-0000-0000AF050000}"/>
    <cellStyle name="Comma 3 4 2 5" xfId="1433" xr:uid="{00000000-0005-0000-0000-0000B0050000}"/>
    <cellStyle name="Comma 3 4 2 5 2" xfId="1434" xr:uid="{00000000-0005-0000-0000-0000B1050000}"/>
    <cellStyle name="Comma 3 4 2 5 2 2" xfId="1435" xr:uid="{00000000-0005-0000-0000-0000B2050000}"/>
    <cellStyle name="Comma 3 4 2 5 3" xfId="1436" xr:uid="{00000000-0005-0000-0000-0000B3050000}"/>
    <cellStyle name="Comma 3 4 2 5 4" xfId="1437" xr:uid="{00000000-0005-0000-0000-0000B4050000}"/>
    <cellStyle name="Comma 3 4 2 6" xfId="1438" xr:uid="{00000000-0005-0000-0000-0000B5050000}"/>
    <cellStyle name="Comma 3 4 2 6 2" xfId="1439" xr:uid="{00000000-0005-0000-0000-0000B6050000}"/>
    <cellStyle name="Comma 3 4 2 6 3" xfId="1440" xr:uid="{00000000-0005-0000-0000-0000B7050000}"/>
    <cellStyle name="Comma 3 4 2 7" xfId="1441" xr:uid="{00000000-0005-0000-0000-0000B8050000}"/>
    <cellStyle name="Comma 3 4 2 7 2" xfId="1442" xr:uid="{00000000-0005-0000-0000-0000B9050000}"/>
    <cellStyle name="Comma 3 4 2 8" xfId="1443" xr:uid="{00000000-0005-0000-0000-0000BA050000}"/>
    <cellStyle name="Comma 3 4 2 9" xfId="1444" xr:uid="{00000000-0005-0000-0000-0000BB050000}"/>
    <cellStyle name="Comma 3 4 3" xfId="1445" xr:uid="{00000000-0005-0000-0000-0000BC050000}"/>
    <cellStyle name="Comma 3 4 3 2" xfId="1446" xr:uid="{00000000-0005-0000-0000-0000BD050000}"/>
    <cellStyle name="Comma 3 4 3 2 2" xfId="1447" xr:uid="{00000000-0005-0000-0000-0000BE050000}"/>
    <cellStyle name="Comma 3 4 3 3" xfId="1448" xr:uid="{00000000-0005-0000-0000-0000BF050000}"/>
    <cellStyle name="Comma 3 4 3 4" xfId="1449" xr:uid="{00000000-0005-0000-0000-0000C0050000}"/>
    <cellStyle name="Comma 3 4 4" xfId="1450" xr:uid="{00000000-0005-0000-0000-0000C1050000}"/>
    <cellStyle name="Comma 3 4 4 2" xfId="1451" xr:uid="{00000000-0005-0000-0000-0000C2050000}"/>
    <cellStyle name="Comma 3 4 4 2 2" xfId="1452" xr:uid="{00000000-0005-0000-0000-0000C3050000}"/>
    <cellStyle name="Comma 3 4 4 3" xfId="1453" xr:uid="{00000000-0005-0000-0000-0000C4050000}"/>
    <cellStyle name="Comma 3 4 4 4" xfId="1454" xr:uid="{00000000-0005-0000-0000-0000C5050000}"/>
    <cellStyle name="Comma 3 4 5" xfId="1455" xr:uid="{00000000-0005-0000-0000-0000C6050000}"/>
    <cellStyle name="Comma 3 4 5 2" xfId="1456" xr:uid="{00000000-0005-0000-0000-0000C7050000}"/>
    <cellStyle name="Comma 3 4 5 2 2" xfId="1457" xr:uid="{00000000-0005-0000-0000-0000C8050000}"/>
    <cellStyle name="Comma 3 4 5 3" xfId="1458" xr:uid="{00000000-0005-0000-0000-0000C9050000}"/>
    <cellStyle name="Comma 3 4 5 4" xfId="1459" xr:uid="{00000000-0005-0000-0000-0000CA050000}"/>
    <cellStyle name="Comma 3 4 6" xfId="1460" xr:uid="{00000000-0005-0000-0000-0000CB050000}"/>
    <cellStyle name="Comma 3 4 6 2" xfId="1461" xr:uid="{00000000-0005-0000-0000-0000CC050000}"/>
    <cellStyle name="Comma 3 4 6 2 2" xfId="1462" xr:uid="{00000000-0005-0000-0000-0000CD050000}"/>
    <cellStyle name="Comma 3 4 6 3" xfId="1463" xr:uid="{00000000-0005-0000-0000-0000CE050000}"/>
    <cellStyle name="Comma 3 4 6 4" xfId="1464" xr:uid="{00000000-0005-0000-0000-0000CF050000}"/>
    <cellStyle name="Comma 3 4 7" xfId="1465" xr:uid="{00000000-0005-0000-0000-0000D0050000}"/>
    <cellStyle name="Comma 3 4 7 2" xfId="1466" xr:uid="{00000000-0005-0000-0000-0000D1050000}"/>
    <cellStyle name="Comma 3 4 7 3" xfId="1467" xr:uid="{00000000-0005-0000-0000-0000D2050000}"/>
    <cellStyle name="Comma 3 4 8" xfId="1468" xr:uid="{00000000-0005-0000-0000-0000D3050000}"/>
    <cellStyle name="Comma 3 4 8 2" xfId="1469" xr:uid="{00000000-0005-0000-0000-0000D4050000}"/>
    <cellStyle name="Comma 3 4 9" xfId="1470" xr:uid="{00000000-0005-0000-0000-0000D5050000}"/>
    <cellStyle name="Comma 3 5" xfId="1471" xr:uid="{00000000-0005-0000-0000-0000D6050000}"/>
    <cellStyle name="Comma 3 5 2" xfId="1472" xr:uid="{00000000-0005-0000-0000-0000D7050000}"/>
    <cellStyle name="Comma 3 5 2 2" xfId="1473" xr:uid="{00000000-0005-0000-0000-0000D8050000}"/>
    <cellStyle name="Comma 3 5 2 2 2" xfId="1474" xr:uid="{00000000-0005-0000-0000-0000D9050000}"/>
    <cellStyle name="Comma 3 5 2 3" xfId="1475" xr:uid="{00000000-0005-0000-0000-0000DA050000}"/>
    <cellStyle name="Comma 3 5 2 4" xfId="1476" xr:uid="{00000000-0005-0000-0000-0000DB050000}"/>
    <cellStyle name="Comma 3 5 3" xfId="1477" xr:uid="{00000000-0005-0000-0000-0000DC050000}"/>
    <cellStyle name="Comma 3 5 3 2" xfId="1478" xr:uid="{00000000-0005-0000-0000-0000DD050000}"/>
    <cellStyle name="Comma 3 5 3 2 2" xfId="1479" xr:uid="{00000000-0005-0000-0000-0000DE050000}"/>
    <cellStyle name="Comma 3 5 3 3" xfId="1480" xr:uid="{00000000-0005-0000-0000-0000DF050000}"/>
    <cellStyle name="Comma 3 5 3 4" xfId="1481" xr:uid="{00000000-0005-0000-0000-0000E0050000}"/>
    <cellStyle name="Comma 3 5 4" xfId="1482" xr:uid="{00000000-0005-0000-0000-0000E1050000}"/>
    <cellStyle name="Comma 3 5 4 2" xfId="1483" xr:uid="{00000000-0005-0000-0000-0000E2050000}"/>
    <cellStyle name="Comma 3 5 4 2 2" xfId="1484" xr:uid="{00000000-0005-0000-0000-0000E3050000}"/>
    <cellStyle name="Comma 3 5 4 3" xfId="1485" xr:uid="{00000000-0005-0000-0000-0000E4050000}"/>
    <cellStyle name="Comma 3 5 4 4" xfId="1486" xr:uid="{00000000-0005-0000-0000-0000E5050000}"/>
    <cellStyle name="Comma 3 5 5" xfId="1487" xr:uid="{00000000-0005-0000-0000-0000E6050000}"/>
    <cellStyle name="Comma 3 5 5 2" xfId="1488" xr:uid="{00000000-0005-0000-0000-0000E7050000}"/>
    <cellStyle name="Comma 3 5 5 2 2" xfId="1489" xr:uid="{00000000-0005-0000-0000-0000E8050000}"/>
    <cellStyle name="Comma 3 5 5 3" xfId="1490" xr:uid="{00000000-0005-0000-0000-0000E9050000}"/>
    <cellStyle name="Comma 3 5 5 4" xfId="1491" xr:uid="{00000000-0005-0000-0000-0000EA050000}"/>
    <cellStyle name="Comma 3 5 6" xfId="1492" xr:uid="{00000000-0005-0000-0000-0000EB050000}"/>
    <cellStyle name="Comma 3 5 6 2" xfId="1493" xr:uid="{00000000-0005-0000-0000-0000EC050000}"/>
    <cellStyle name="Comma 3 5 6 3" xfId="1494" xr:uid="{00000000-0005-0000-0000-0000ED050000}"/>
    <cellStyle name="Comma 3 5 7" xfId="1495" xr:uid="{00000000-0005-0000-0000-0000EE050000}"/>
    <cellStyle name="Comma 3 5 7 2" xfId="1496" xr:uid="{00000000-0005-0000-0000-0000EF050000}"/>
    <cellStyle name="Comma 3 5 8" xfId="1497" xr:uid="{00000000-0005-0000-0000-0000F0050000}"/>
    <cellStyle name="Comma 3 5 9" xfId="1498" xr:uid="{00000000-0005-0000-0000-0000F1050000}"/>
    <cellStyle name="Comma 3 6" xfId="1499" xr:uid="{00000000-0005-0000-0000-0000F2050000}"/>
    <cellStyle name="Comma 3 6 2" xfId="1500" xr:uid="{00000000-0005-0000-0000-0000F3050000}"/>
    <cellStyle name="Comma 3 6 2 2" xfId="1501" xr:uid="{00000000-0005-0000-0000-0000F4050000}"/>
    <cellStyle name="Comma 3 6 3" xfId="1502" xr:uid="{00000000-0005-0000-0000-0000F5050000}"/>
    <cellStyle name="Comma 3 6 4" xfId="1503" xr:uid="{00000000-0005-0000-0000-0000F6050000}"/>
    <cellStyle name="Comma 3 7" xfId="1504" xr:uid="{00000000-0005-0000-0000-0000F7050000}"/>
    <cellStyle name="Comma 3 7 2" xfId="1505" xr:uid="{00000000-0005-0000-0000-0000F8050000}"/>
    <cellStyle name="Comma 3 7 2 2" xfId="1506" xr:uid="{00000000-0005-0000-0000-0000F9050000}"/>
    <cellStyle name="Comma 3 7 3" xfId="1507" xr:uid="{00000000-0005-0000-0000-0000FA050000}"/>
    <cellStyle name="Comma 3 7 4" xfId="1508" xr:uid="{00000000-0005-0000-0000-0000FB050000}"/>
    <cellStyle name="Comma 3 8" xfId="1509" xr:uid="{00000000-0005-0000-0000-0000FC050000}"/>
    <cellStyle name="Comma 3 8 2" xfId="1510" xr:uid="{00000000-0005-0000-0000-0000FD050000}"/>
    <cellStyle name="Comma 3 8 2 2" xfId="1511" xr:uid="{00000000-0005-0000-0000-0000FE050000}"/>
    <cellStyle name="Comma 3 8 3" xfId="1512" xr:uid="{00000000-0005-0000-0000-0000FF050000}"/>
    <cellStyle name="Comma 3 8 4" xfId="1513" xr:uid="{00000000-0005-0000-0000-000000060000}"/>
    <cellStyle name="Comma 3 9" xfId="1514" xr:uid="{00000000-0005-0000-0000-000001060000}"/>
    <cellStyle name="Comma 3 9 2" xfId="1515" xr:uid="{00000000-0005-0000-0000-000002060000}"/>
    <cellStyle name="Comma 3 9 2 2" xfId="1516" xr:uid="{00000000-0005-0000-0000-000003060000}"/>
    <cellStyle name="Comma 3 9 3" xfId="1517" xr:uid="{00000000-0005-0000-0000-000004060000}"/>
    <cellStyle name="Comma 3 9 4" xfId="1518" xr:uid="{00000000-0005-0000-0000-000005060000}"/>
    <cellStyle name="Comma 4" xfId="80" xr:uid="{00000000-0005-0000-0000-000006060000}"/>
    <cellStyle name="Comma 4 10" xfId="1520" xr:uid="{00000000-0005-0000-0000-000007060000}"/>
    <cellStyle name="Comma 4 10 2" xfId="1521" xr:uid="{00000000-0005-0000-0000-000008060000}"/>
    <cellStyle name="Comma 4 10 3" xfId="1522" xr:uid="{00000000-0005-0000-0000-000009060000}"/>
    <cellStyle name="Comma 4 11" xfId="1523" xr:uid="{00000000-0005-0000-0000-00000A060000}"/>
    <cellStyle name="Comma 4 11 2" xfId="1524" xr:uid="{00000000-0005-0000-0000-00000B060000}"/>
    <cellStyle name="Comma 4 12" xfId="1525" xr:uid="{00000000-0005-0000-0000-00000C060000}"/>
    <cellStyle name="Comma 4 13" xfId="1526" xr:uid="{00000000-0005-0000-0000-00000D060000}"/>
    <cellStyle name="Comma 4 14" xfId="2597" xr:uid="{00000000-0005-0000-0000-00000E060000}"/>
    <cellStyle name="Comma 4 15" xfId="2656" xr:uid="{00000000-0005-0000-0000-00000F060000}"/>
    <cellStyle name="Comma 4 16" xfId="1519" xr:uid="{00000000-0005-0000-0000-000010060000}"/>
    <cellStyle name="Comma 4 2" xfId="29" xr:uid="{00000000-0005-0000-0000-000011060000}"/>
    <cellStyle name="Comma 4 2 10" xfId="1528" xr:uid="{00000000-0005-0000-0000-000012060000}"/>
    <cellStyle name="Comma 4 2 10 2" xfId="1529" xr:uid="{00000000-0005-0000-0000-000013060000}"/>
    <cellStyle name="Comma 4 2 11" xfId="1530" xr:uid="{00000000-0005-0000-0000-000014060000}"/>
    <cellStyle name="Comma 4 2 12" xfId="1531" xr:uid="{00000000-0005-0000-0000-000015060000}"/>
    <cellStyle name="Comma 4 2 13" xfId="1532" xr:uid="{00000000-0005-0000-0000-000016060000}"/>
    <cellStyle name="Comma 4 2 14" xfId="2570" xr:uid="{00000000-0005-0000-0000-000017060000}"/>
    <cellStyle name="Comma 4 2 15" xfId="2632" xr:uid="{00000000-0005-0000-0000-000018060000}"/>
    <cellStyle name="Comma 4 2 16" xfId="1527" xr:uid="{00000000-0005-0000-0000-000019060000}"/>
    <cellStyle name="Comma 4 2 2" xfId="40" xr:uid="{00000000-0005-0000-0000-00001A060000}"/>
    <cellStyle name="Comma 4 2 2 10" xfId="1534" xr:uid="{00000000-0005-0000-0000-00001B060000}"/>
    <cellStyle name="Comma 4 2 2 11" xfId="2574" xr:uid="{00000000-0005-0000-0000-00001C060000}"/>
    <cellStyle name="Comma 4 2 2 12" xfId="2635" xr:uid="{00000000-0005-0000-0000-00001D060000}"/>
    <cellStyle name="Comma 4 2 2 13" xfId="1533" xr:uid="{00000000-0005-0000-0000-00001E060000}"/>
    <cellStyle name="Comma 4 2 2 2" xfId="64" xr:uid="{00000000-0005-0000-0000-00001F060000}"/>
    <cellStyle name="Comma 4 2 2 2 10" xfId="2582" xr:uid="{00000000-0005-0000-0000-000020060000}"/>
    <cellStyle name="Comma 4 2 2 2 11" xfId="2642" xr:uid="{00000000-0005-0000-0000-000021060000}"/>
    <cellStyle name="Comma 4 2 2 2 12" xfId="1535" xr:uid="{00000000-0005-0000-0000-000022060000}"/>
    <cellStyle name="Comma 4 2 2 2 2" xfId="77" xr:uid="{00000000-0005-0000-0000-000023060000}"/>
    <cellStyle name="Comma 4 2 2 2 2 2" xfId="106" xr:uid="{00000000-0005-0000-0000-000024060000}"/>
    <cellStyle name="Comma 4 2 2 2 2 2 2" xfId="160" xr:uid="{00000000-0005-0000-0000-000025060000}"/>
    <cellStyle name="Comma 4 2 2 2 2 2 2 2" xfId="2736" xr:uid="{00000000-0005-0000-0000-000026060000}"/>
    <cellStyle name="Comma 4 2 2 2 2 2 2 3" xfId="1538" xr:uid="{00000000-0005-0000-0000-000027060000}"/>
    <cellStyle name="Comma 4 2 2 2 2 2 3" xfId="2623" xr:uid="{00000000-0005-0000-0000-000028060000}"/>
    <cellStyle name="Comma 4 2 2 2 2 2 4" xfId="2682" xr:uid="{00000000-0005-0000-0000-000029060000}"/>
    <cellStyle name="Comma 4 2 2 2 2 2 5" xfId="1537" xr:uid="{00000000-0005-0000-0000-00002A060000}"/>
    <cellStyle name="Comma 4 2 2 2 2 3" xfId="133" xr:uid="{00000000-0005-0000-0000-00002B060000}"/>
    <cellStyle name="Comma 4 2 2 2 2 3 2" xfId="2709" xr:uid="{00000000-0005-0000-0000-00002C060000}"/>
    <cellStyle name="Comma 4 2 2 2 2 3 3" xfId="1539" xr:uid="{00000000-0005-0000-0000-00002D060000}"/>
    <cellStyle name="Comma 4 2 2 2 2 4" xfId="1540" xr:uid="{00000000-0005-0000-0000-00002E060000}"/>
    <cellStyle name="Comma 4 2 2 2 2 5" xfId="2595" xr:uid="{00000000-0005-0000-0000-00002F060000}"/>
    <cellStyle name="Comma 4 2 2 2 2 6" xfId="2655" xr:uid="{00000000-0005-0000-0000-000030060000}"/>
    <cellStyle name="Comma 4 2 2 2 2 7" xfId="1536" xr:uid="{00000000-0005-0000-0000-000031060000}"/>
    <cellStyle name="Comma 4 2 2 2 3" xfId="93" xr:uid="{00000000-0005-0000-0000-000032060000}"/>
    <cellStyle name="Comma 4 2 2 2 3 2" xfId="147" xr:uid="{00000000-0005-0000-0000-000033060000}"/>
    <cellStyle name="Comma 4 2 2 2 3 2 2" xfId="1543" xr:uid="{00000000-0005-0000-0000-000034060000}"/>
    <cellStyle name="Comma 4 2 2 2 3 2 3" xfId="2723" xr:uid="{00000000-0005-0000-0000-000035060000}"/>
    <cellStyle name="Comma 4 2 2 2 3 2 4" xfId="1542" xr:uid="{00000000-0005-0000-0000-000036060000}"/>
    <cellStyle name="Comma 4 2 2 2 3 3" xfId="1544" xr:uid="{00000000-0005-0000-0000-000037060000}"/>
    <cellStyle name="Comma 4 2 2 2 3 4" xfId="1545" xr:uid="{00000000-0005-0000-0000-000038060000}"/>
    <cellStyle name="Comma 4 2 2 2 3 5" xfId="2610" xr:uid="{00000000-0005-0000-0000-000039060000}"/>
    <cellStyle name="Comma 4 2 2 2 3 6" xfId="2669" xr:uid="{00000000-0005-0000-0000-00003A060000}"/>
    <cellStyle name="Comma 4 2 2 2 3 7" xfId="1541" xr:uid="{00000000-0005-0000-0000-00003B060000}"/>
    <cellStyle name="Comma 4 2 2 2 4" xfId="120" xr:uid="{00000000-0005-0000-0000-00003C060000}"/>
    <cellStyle name="Comma 4 2 2 2 4 2" xfId="1547" xr:uid="{00000000-0005-0000-0000-00003D060000}"/>
    <cellStyle name="Comma 4 2 2 2 4 2 2" xfId="1548" xr:uid="{00000000-0005-0000-0000-00003E060000}"/>
    <cellStyle name="Comma 4 2 2 2 4 3" xfId="1549" xr:uid="{00000000-0005-0000-0000-00003F060000}"/>
    <cellStyle name="Comma 4 2 2 2 4 4" xfId="1550" xr:uid="{00000000-0005-0000-0000-000040060000}"/>
    <cellStyle name="Comma 4 2 2 2 4 5" xfId="2696" xr:uid="{00000000-0005-0000-0000-000041060000}"/>
    <cellStyle name="Comma 4 2 2 2 4 6" xfId="1546" xr:uid="{00000000-0005-0000-0000-000042060000}"/>
    <cellStyle name="Comma 4 2 2 2 5" xfId="1551" xr:uid="{00000000-0005-0000-0000-000043060000}"/>
    <cellStyle name="Comma 4 2 2 2 5 2" xfId="1552" xr:uid="{00000000-0005-0000-0000-000044060000}"/>
    <cellStyle name="Comma 4 2 2 2 5 2 2" xfId="1553" xr:uid="{00000000-0005-0000-0000-000045060000}"/>
    <cellStyle name="Comma 4 2 2 2 5 3" xfId="1554" xr:uid="{00000000-0005-0000-0000-000046060000}"/>
    <cellStyle name="Comma 4 2 2 2 5 4" xfId="1555" xr:uid="{00000000-0005-0000-0000-000047060000}"/>
    <cellStyle name="Comma 4 2 2 2 6" xfId="1556" xr:uid="{00000000-0005-0000-0000-000048060000}"/>
    <cellStyle name="Comma 4 2 2 2 6 2" xfId="1557" xr:uid="{00000000-0005-0000-0000-000049060000}"/>
    <cellStyle name="Comma 4 2 2 2 6 3" xfId="1558" xr:uid="{00000000-0005-0000-0000-00004A060000}"/>
    <cellStyle name="Comma 4 2 2 2 7" xfId="1559" xr:uid="{00000000-0005-0000-0000-00004B060000}"/>
    <cellStyle name="Comma 4 2 2 2 7 2" xfId="1560" xr:uid="{00000000-0005-0000-0000-00004C060000}"/>
    <cellStyle name="Comma 4 2 2 2 8" xfId="1561" xr:uid="{00000000-0005-0000-0000-00004D060000}"/>
    <cellStyle name="Comma 4 2 2 2 9" xfId="1562" xr:uid="{00000000-0005-0000-0000-00004E060000}"/>
    <cellStyle name="Comma 4 2 2 3" xfId="70" xr:uid="{00000000-0005-0000-0000-00004F060000}"/>
    <cellStyle name="Comma 4 2 2 3 2" xfId="99" xr:uid="{00000000-0005-0000-0000-000050060000}"/>
    <cellStyle name="Comma 4 2 2 3 2 2" xfId="153" xr:uid="{00000000-0005-0000-0000-000051060000}"/>
    <cellStyle name="Comma 4 2 2 3 2 2 2" xfId="2729" xr:uid="{00000000-0005-0000-0000-000052060000}"/>
    <cellStyle name="Comma 4 2 2 3 2 2 3" xfId="1565" xr:uid="{00000000-0005-0000-0000-000053060000}"/>
    <cellStyle name="Comma 4 2 2 3 2 3" xfId="2616" xr:uid="{00000000-0005-0000-0000-000054060000}"/>
    <cellStyle name="Comma 4 2 2 3 2 4" xfId="2675" xr:uid="{00000000-0005-0000-0000-000055060000}"/>
    <cellStyle name="Comma 4 2 2 3 2 5" xfId="1564" xr:uid="{00000000-0005-0000-0000-000056060000}"/>
    <cellStyle name="Comma 4 2 2 3 3" xfId="126" xr:uid="{00000000-0005-0000-0000-000057060000}"/>
    <cellStyle name="Comma 4 2 2 3 3 2" xfId="2702" xr:uid="{00000000-0005-0000-0000-000058060000}"/>
    <cellStyle name="Comma 4 2 2 3 3 3" xfId="1566" xr:uid="{00000000-0005-0000-0000-000059060000}"/>
    <cellStyle name="Comma 4 2 2 3 4" xfId="1567" xr:uid="{00000000-0005-0000-0000-00005A060000}"/>
    <cellStyle name="Comma 4 2 2 3 5" xfId="2588" xr:uid="{00000000-0005-0000-0000-00005B060000}"/>
    <cellStyle name="Comma 4 2 2 3 6" xfId="2648" xr:uid="{00000000-0005-0000-0000-00005C060000}"/>
    <cellStyle name="Comma 4 2 2 3 7" xfId="1563" xr:uid="{00000000-0005-0000-0000-00005D060000}"/>
    <cellStyle name="Comma 4 2 2 4" xfId="86" xr:uid="{00000000-0005-0000-0000-00005E060000}"/>
    <cellStyle name="Comma 4 2 2 4 2" xfId="140" xr:uid="{00000000-0005-0000-0000-00005F060000}"/>
    <cellStyle name="Comma 4 2 2 4 2 2" xfId="1570" xr:uid="{00000000-0005-0000-0000-000060060000}"/>
    <cellStyle name="Comma 4 2 2 4 2 3" xfId="2716" xr:uid="{00000000-0005-0000-0000-000061060000}"/>
    <cellStyle name="Comma 4 2 2 4 2 4" xfId="1569" xr:uid="{00000000-0005-0000-0000-000062060000}"/>
    <cellStyle name="Comma 4 2 2 4 3" xfId="1571" xr:uid="{00000000-0005-0000-0000-000063060000}"/>
    <cellStyle name="Comma 4 2 2 4 4" xfId="1572" xr:uid="{00000000-0005-0000-0000-000064060000}"/>
    <cellStyle name="Comma 4 2 2 4 5" xfId="2603" xr:uid="{00000000-0005-0000-0000-000065060000}"/>
    <cellStyle name="Comma 4 2 2 4 6" xfId="2662" xr:uid="{00000000-0005-0000-0000-000066060000}"/>
    <cellStyle name="Comma 4 2 2 4 7" xfId="1568" xr:uid="{00000000-0005-0000-0000-000067060000}"/>
    <cellStyle name="Comma 4 2 2 5" xfId="113" xr:uid="{00000000-0005-0000-0000-000068060000}"/>
    <cellStyle name="Comma 4 2 2 5 2" xfId="1574" xr:uid="{00000000-0005-0000-0000-000069060000}"/>
    <cellStyle name="Comma 4 2 2 5 2 2" xfId="1575" xr:uid="{00000000-0005-0000-0000-00006A060000}"/>
    <cellStyle name="Comma 4 2 2 5 3" xfId="1576" xr:uid="{00000000-0005-0000-0000-00006B060000}"/>
    <cellStyle name="Comma 4 2 2 5 4" xfId="1577" xr:uid="{00000000-0005-0000-0000-00006C060000}"/>
    <cellStyle name="Comma 4 2 2 5 5" xfId="2689" xr:uid="{00000000-0005-0000-0000-00006D060000}"/>
    <cellStyle name="Comma 4 2 2 5 6" xfId="1573" xr:uid="{00000000-0005-0000-0000-00006E060000}"/>
    <cellStyle name="Comma 4 2 2 6" xfId="1578" xr:uid="{00000000-0005-0000-0000-00006F060000}"/>
    <cellStyle name="Comma 4 2 2 6 2" xfId="1579" xr:uid="{00000000-0005-0000-0000-000070060000}"/>
    <cellStyle name="Comma 4 2 2 6 2 2" xfId="1580" xr:uid="{00000000-0005-0000-0000-000071060000}"/>
    <cellStyle name="Comma 4 2 2 6 3" xfId="1581" xr:uid="{00000000-0005-0000-0000-000072060000}"/>
    <cellStyle name="Comma 4 2 2 6 4" xfId="1582" xr:uid="{00000000-0005-0000-0000-000073060000}"/>
    <cellStyle name="Comma 4 2 2 7" xfId="1583" xr:uid="{00000000-0005-0000-0000-000074060000}"/>
    <cellStyle name="Comma 4 2 2 7 2" xfId="1584" xr:uid="{00000000-0005-0000-0000-000075060000}"/>
    <cellStyle name="Comma 4 2 2 7 3" xfId="1585" xr:uid="{00000000-0005-0000-0000-000076060000}"/>
    <cellStyle name="Comma 4 2 2 8" xfId="1586" xr:uid="{00000000-0005-0000-0000-000077060000}"/>
    <cellStyle name="Comma 4 2 2 8 2" xfId="1587" xr:uid="{00000000-0005-0000-0000-000078060000}"/>
    <cellStyle name="Comma 4 2 2 9" xfId="1588" xr:uid="{00000000-0005-0000-0000-000079060000}"/>
    <cellStyle name="Comma 4 2 3" xfId="61" xr:uid="{00000000-0005-0000-0000-00007A060000}"/>
    <cellStyle name="Comma 4 2 3 10" xfId="1590" xr:uid="{00000000-0005-0000-0000-00007B060000}"/>
    <cellStyle name="Comma 4 2 3 11" xfId="2579" xr:uid="{00000000-0005-0000-0000-00007C060000}"/>
    <cellStyle name="Comma 4 2 3 12" xfId="2639" xr:uid="{00000000-0005-0000-0000-00007D060000}"/>
    <cellStyle name="Comma 4 2 3 13" xfId="1589" xr:uid="{00000000-0005-0000-0000-00007E060000}"/>
    <cellStyle name="Comma 4 2 3 2" xfId="74" xr:uid="{00000000-0005-0000-0000-00007F060000}"/>
    <cellStyle name="Comma 4 2 3 2 10" xfId="2592" xr:uid="{00000000-0005-0000-0000-000080060000}"/>
    <cellStyle name="Comma 4 2 3 2 11" xfId="2652" xr:uid="{00000000-0005-0000-0000-000081060000}"/>
    <cellStyle name="Comma 4 2 3 2 12" xfId="1591" xr:uid="{00000000-0005-0000-0000-000082060000}"/>
    <cellStyle name="Comma 4 2 3 2 2" xfId="103" xr:uid="{00000000-0005-0000-0000-000083060000}"/>
    <cellStyle name="Comma 4 2 3 2 2 2" xfId="157" xr:uid="{00000000-0005-0000-0000-000084060000}"/>
    <cellStyle name="Comma 4 2 3 2 2 2 2" xfId="1594" xr:uid="{00000000-0005-0000-0000-000085060000}"/>
    <cellStyle name="Comma 4 2 3 2 2 2 3" xfId="2733" xr:uid="{00000000-0005-0000-0000-000086060000}"/>
    <cellStyle name="Comma 4 2 3 2 2 2 4" xfId="1593" xr:uid="{00000000-0005-0000-0000-000087060000}"/>
    <cellStyle name="Comma 4 2 3 2 2 3" xfId="1595" xr:uid="{00000000-0005-0000-0000-000088060000}"/>
    <cellStyle name="Comma 4 2 3 2 2 4" xfId="1596" xr:uid="{00000000-0005-0000-0000-000089060000}"/>
    <cellStyle name="Comma 4 2 3 2 2 5" xfId="2620" xr:uid="{00000000-0005-0000-0000-00008A060000}"/>
    <cellStyle name="Comma 4 2 3 2 2 6" xfId="2679" xr:uid="{00000000-0005-0000-0000-00008B060000}"/>
    <cellStyle name="Comma 4 2 3 2 2 7" xfId="1592" xr:uid="{00000000-0005-0000-0000-00008C060000}"/>
    <cellStyle name="Comma 4 2 3 2 3" xfId="130" xr:uid="{00000000-0005-0000-0000-00008D060000}"/>
    <cellStyle name="Comma 4 2 3 2 3 2" xfId="1598" xr:uid="{00000000-0005-0000-0000-00008E060000}"/>
    <cellStyle name="Comma 4 2 3 2 3 2 2" xfId="1599" xr:uid="{00000000-0005-0000-0000-00008F060000}"/>
    <cellStyle name="Comma 4 2 3 2 3 3" xfId="1600" xr:uid="{00000000-0005-0000-0000-000090060000}"/>
    <cellStyle name="Comma 4 2 3 2 3 4" xfId="1601" xr:uid="{00000000-0005-0000-0000-000091060000}"/>
    <cellStyle name="Comma 4 2 3 2 3 5" xfId="2706" xr:uid="{00000000-0005-0000-0000-000092060000}"/>
    <cellStyle name="Comma 4 2 3 2 3 6" xfId="1597" xr:uid="{00000000-0005-0000-0000-000093060000}"/>
    <cellStyle name="Comma 4 2 3 2 4" xfId="1602" xr:uid="{00000000-0005-0000-0000-000094060000}"/>
    <cellStyle name="Comma 4 2 3 2 4 2" xfId="1603" xr:uid="{00000000-0005-0000-0000-000095060000}"/>
    <cellStyle name="Comma 4 2 3 2 4 2 2" xfId="1604" xr:uid="{00000000-0005-0000-0000-000096060000}"/>
    <cellStyle name="Comma 4 2 3 2 4 3" xfId="1605" xr:uid="{00000000-0005-0000-0000-000097060000}"/>
    <cellStyle name="Comma 4 2 3 2 4 4" xfId="1606" xr:uid="{00000000-0005-0000-0000-000098060000}"/>
    <cellStyle name="Comma 4 2 3 2 5" xfId="1607" xr:uid="{00000000-0005-0000-0000-000099060000}"/>
    <cellStyle name="Comma 4 2 3 2 5 2" xfId="1608" xr:uid="{00000000-0005-0000-0000-00009A060000}"/>
    <cellStyle name="Comma 4 2 3 2 5 2 2" xfId="1609" xr:uid="{00000000-0005-0000-0000-00009B060000}"/>
    <cellStyle name="Comma 4 2 3 2 5 3" xfId="1610" xr:uid="{00000000-0005-0000-0000-00009C060000}"/>
    <cellStyle name="Comma 4 2 3 2 5 4" xfId="1611" xr:uid="{00000000-0005-0000-0000-00009D060000}"/>
    <cellStyle name="Comma 4 2 3 2 6" xfId="1612" xr:uid="{00000000-0005-0000-0000-00009E060000}"/>
    <cellStyle name="Comma 4 2 3 2 6 2" xfId="1613" xr:uid="{00000000-0005-0000-0000-00009F060000}"/>
    <cellStyle name="Comma 4 2 3 2 6 3" xfId="1614" xr:uid="{00000000-0005-0000-0000-0000A0060000}"/>
    <cellStyle name="Comma 4 2 3 2 7" xfId="1615" xr:uid="{00000000-0005-0000-0000-0000A1060000}"/>
    <cellStyle name="Comma 4 2 3 2 7 2" xfId="1616" xr:uid="{00000000-0005-0000-0000-0000A2060000}"/>
    <cellStyle name="Comma 4 2 3 2 8" xfId="1617" xr:uid="{00000000-0005-0000-0000-0000A3060000}"/>
    <cellStyle name="Comma 4 2 3 2 9" xfId="1618" xr:uid="{00000000-0005-0000-0000-0000A4060000}"/>
    <cellStyle name="Comma 4 2 3 3" xfId="90" xr:uid="{00000000-0005-0000-0000-0000A5060000}"/>
    <cellStyle name="Comma 4 2 3 3 2" xfId="144" xr:uid="{00000000-0005-0000-0000-0000A6060000}"/>
    <cellStyle name="Comma 4 2 3 3 2 2" xfId="1621" xr:uid="{00000000-0005-0000-0000-0000A7060000}"/>
    <cellStyle name="Comma 4 2 3 3 2 3" xfId="2720" xr:uid="{00000000-0005-0000-0000-0000A8060000}"/>
    <cellStyle name="Comma 4 2 3 3 2 4" xfId="1620" xr:uid="{00000000-0005-0000-0000-0000A9060000}"/>
    <cellStyle name="Comma 4 2 3 3 3" xfId="1622" xr:uid="{00000000-0005-0000-0000-0000AA060000}"/>
    <cellStyle name="Comma 4 2 3 3 4" xfId="1623" xr:uid="{00000000-0005-0000-0000-0000AB060000}"/>
    <cellStyle name="Comma 4 2 3 3 5" xfId="2607" xr:uid="{00000000-0005-0000-0000-0000AC060000}"/>
    <cellStyle name="Comma 4 2 3 3 6" xfId="2666" xr:uid="{00000000-0005-0000-0000-0000AD060000}"/>
    <cellStyle name="Comma 4 2 3 3 7" xfId="1619" xr:uid="{00000000-0005-0000-0000-0000AE060000}"/>
    <cellStyle name="Comma 4 2 3 4" xfId="117" xr:uid="{00000000-0005-0000-0000-0000AF060000}"/>
    <cellStyle name="Comma 4 2 3 4 2" xfId="1625" xr:uid="{00000000-0005-0000-0000-0000B0060000}"/>
    <cellStyle name="Comma 4 2 3 4 2 2" xfId="1626" xr:uid="{00000000-0005-0000-0000-0000B1060000}"/>
    <cellStyle name="Comma 4 2 3 4 3" xfId="1627" xr:uid="{00000000-0005-0000-0000-0000B2060000}"/>
    <cellStyle name="Comma 4 2 3 4 4" xfId="1628" xr:uid="{00000000-0005-0000-0000-0000B3060000}"/>
    <cellStyle name="Comma 4 2 3 4 5" xfId="2693" xr:uid="{00000000-0005-0000-0000-0000B4060000}"/>
    <cellStyle name="Comma 4 2 3 4 6" xfId="1624" xr:uid="{00000000-0005-0000-0000-0000B5060000}"/>
    <cellStyle name="Comma 4 2 3 5" xfId="1629" xr:uid="{00000000-0005-0000-0000-0000B6060000}"/>
    <cellStyle name="Comma 4 2 3 5 2" xfId="1630" xr:uid="{00000000-0005-0000-0000-0000B7060000}"/>
    <cellStyle name="Comma 4 2 3 5 2 2" xfId="1631" xr:uid="{00000000-0005-0000-0000-0000B8060000}"/>
    <cellStyle name="Comma 4 2 3 5 3" xfId="1632" xr:uid="{00000000-0005-0000-0000-0000B9060000}"/>
    <cellStyle name="Comma 4 2 3 5 4" xfId="1633" xr:uid="{00000000-0005-0000-0000-0000BA060000}"/>
    <cellStyle name="Comma 4 2 3 6" xfId="1634" xr:uid="{00000000-0005-0000-0000-0000BB060000}"/>
    <cellStyle name="Comma 4 2 3 6 2" xfId="1635" xr:uid="{00000000-0005-0000-0000-0000BC060000}"/>
    <cellStyle name="Comma 4 2 3 6 2 2" xfId="1636" xr:uid="{00000000-0005-0000-0000-0000BD060000}"/>
    <cellStyle name="Comma 4 2 3 6 3" xfId="1637" xr:uid="{00000000-0005-0000-0000-0000BE060000}"/>
    <cellStyle name="Comma 4 2 3 6 4" xfId="1638" xr:uid="{00000000-0005-0000-0000-0000BF060000}"/>
    <cellStyle name="Comma 4 2 3 7" xfId="1639" xr:uid="{00000000-0005-0000-0000-0000C0060000}"/>
    <cellStyle name="Comma 4 2 3 7 2" xfId="1640" xr:uid="{00000000-0005-0000-0000-0000C1060000}"/>
    <cellStyle name="Comma 4 2 3 7 3" xfId="1641" xr:uid="{00000000-0005-0000-0000-0000C2060000}"/>
    <cellStyle name="Comma 4 2 3 8" xfId="1642" xr:uid="{00000000-0005-0000-0000-0000C3060000}"/>
    <cellStyle name="Comma 4 2 3 8 2" xfId="1643" xr:uid="{00000000-0005-0000-0000-0000C4060000}"/>
    <cellStyle name="Comma 4 2 3 9" xfId="1644" xr:uid="{00000000-0005-0000-0000-0000C5060000}"/>
    <cellStyle name="Comma 4 2 4" xfId="67" xr:uid="{00000000-0005-0000-0000-0000C6060000}"/>
    <cellStyle name="Comma 4 2 4 10" xfId="2585" xr:uid="{00000000-0005-0000-0000-0000C7060000}"/>
    <cellStyle name="Comma 4 2 4 11" xfId="2645" xr:uid="{00000000-0005-0000-0000-0000C8060000}"/>
    <cellStyle name="Comma 4 2 4 12" xfId="1645" xr:uid="{00000000-0005-0000-0000-0000C9060000}"/>
    <cellStyle name="Comma 4 2 4 2" xfId="96" xr:uid="{00000000-0005-0000-0000-0000CA060000}"/>
    <cellStyle name="Comma 4 2 4 2 2" xfId="150" xr:uid="{00000000-0005-0000-0000-0000CB060000}"/>
    <cellStyle name="Comma 4 2 4 2 2 2" xfId="1648" xr:uid="{00000000-0005-0000-0000-0000CC060000}"/>
    <cellStyle name="Comma 4 2 4 2 2 3" xfId="2726" xr:uid="{00000000-0005-0000-0000-0000CD060000}"/>
    <cellStyle name="Comma 4 2 4 2 2 4" xfId="1647" xr:uid="{00000000-0005-0000-0000-0000CE060000}"/>
    <cellStyle name="Comma 4 2 4 2 3" xfId="1649" xr:uid="{00000000-0005-0000-0000-0000CF060000}"/>
    <cellStyle name="Comma 4 2 4 2 4" xfId="1650" xr:uid="{00000000-0005-0000-0000-0000D0060000}"/>
    <cellStyle name="Comma 4 2 4 2 5" xfId="2613" xr:uid="{00000000-0005-0000-0000-0000D1060000}"/>
    <cellStyle name="Comma 4 2 4 2 6" xfId="2672" xr:uid="{00000000-0005-0000-0000-0000D2060000}"/>
    <cellStyle name="Comma 4 2 4 2 7" xfId="1646" xr:uid="{00000000-0005-0000-0000-0000D3060000}"/>
    <cellStyle name="Comma 4 2 4 3" xfId="123" xr:uid="{00000000-0005-0000-0000-0000D4060000}"/>
    <cellStyle name="Comma 4 2 4 3 2" xfId="1652" xr:uid="{00000000-0005-0000-0000-0000D5060000}"/>
    <cellStyle name="Comma 4 2 4 3 2 2" xfId="1653" xr:uid="{00000000-0005-0000-0000-0000D6060000}"/>
    <cellStyle name="Comma 4 2 4 3 3" xfId="1654" xr:uid="{00000000-0005-0000-0000-0000D7060000}"/>
    <cellStyle name="Comma 4 2 4 3 4" xfId="1655" xr:uid="{00000000-0005-0000-0000-0000D8060000}"/>
    <cellStyle name="Comma 4 2 4 3 5" xfId="2699" xr:uid="{00000000-0005-0000-0000-0000D9060000}"/>
    <cellStyle name="Comma 4 2 4 3 6" xfId="1651" xr:uid="{00000000-0005-0000-0000-0000DA060000}"/>
    <cellStyle name="Comma 4 2 4 4" xfId="1656" xr:uid="{00000000-0005-0000-0000-0000DB060000}"/>
    <cellStyle name="Comma 4 2 4 4 2" xfId="1657" xr:uid="{00000000-0005-0000-0000-0000DC060000}"/>
    <cellStyle name="Comma 4 2 4 4 2 2" xfId="1658" xr:uid="{00000000-0005-0000-0000-0000DD060000}"/>
    <cellStyle name="Comma 4 2 4 4 3" xfId="1659" xr:uid="{00000000-0005-0000-0000-0000DE060000}"/>
    <cellStyle name="Comma 4 2 4 4 4" xfId="1660" xr:uid="{00000000-0005-0000-0000-0000DF060000}"/>
    <cellStyle name="Comma 4 2 4 5" xfId="1661" xr:uid="{00000000-0005-0000-0000-0000E0060000}"/>
    <cellStyle name="Comma 4 2 4 5 2" xfId="1662" xr:uid="{00000000-0005-0000-0000-0000E1060000}"/>
    <cellStyle name="Comma 4 2 4 5 2 2" xfId="1663" xr:uid="{00000000-0005-0000-0000-0000E2060000}"/>
    <cellStyle name="Comma 4 2 4 5 3" xfId="1664" xr:uid="{00000000-0005-0000-0000-0000E3060000}"/>
    <cellStyle name="Comma 4 2 4 5 4" xfId="1665" xr:uid="{00000000-0005-0000-0000-0000E4060000}"/>
    <cellStyle name="Comma 4 2 4 6" xfId="1666" xr:uid="{00000000-0005-0000-0000-0000E5060000}"/>
    <cellStyle name="Comma 4 2 4 6 2" xfId="1667" xr:uid="{00000000-0005-0000-0000-0000E6060000}"/>
    <cellStyle name="Comma 4 2 4 6 3" xfId="1668" xr:uid="{00000000-0005-0000-0000-0000E7060000}"/>
    <cellStyle name="Comma 4 2 4 7" xfId="1669" xr:uid="{00000000-0005-0000-0000-0000E8060000}"/>
    <cellStyle name="Comma 4 2 4 7 2" xfId="1670" xr:uid="{00000000-0005-0000-0000-0000E9060000}"/>
    <cellStyle name="Comma 4 2 4 8" xfId="1671" xr:uid="{00000000-0005-0000-0000-0000EA060000}"/>
    <cellStyle name="Comma 4 2 4 9" xfId="1672" xr:uid="{00000000-0005-0000-0000-0000EB060000}"/>
    <cellStyle name="Comma 4 2 5" xfId="83" xr:uid="{00000000-0005-0000-0000-0000EC060000}"/>
    <cellStyle name="Comma 4 2 5 2" xfId="137" xr:uid="{00000000-0005-0000-0000-0000ED060000}"/>
    <cellStyle name="Comma 4 2 5 2 2" xfId="1675" xr:uid="{00000000-0005-0000-0000-0000EE060000}"/>
    <cellStyle name="Comma 4 2 5 2 3" xfId="2713" xr:uid="{00000000-0005-0000-0000-0000EF060000}"/>
    <cellStyle name="Comma 4 2 5 2 4" xfId="1674" xr:uid="{00000000-0005-0000-0000-0000F0060000}"/>
    <cellStyle name="Comma 4 2 5 3" xfId="1676" xr:uid="{00000000-0005-0000-0000-0000F1060000}"/>
    <cellStyle name="Comma 4 2 5 4" xfId="1677" xr:uid="{00000000-0005-0000-0000-0000F2060000}"/>
    <cellStyle name="Comma 4 2 5 5" xfId="2600" xr:uid="{00000000-0005-0000-0000-0000F3060000}"/>
    <cellStyle name="Comma 4 2 5 6" xfId="2659" xr:uid="{00000000-0005-0000-0000-0000F4060000}"/>
    <cellStyle name="Comma 4 2 5 7" xfId="1673" xr:uid="{00000000-0005-0000-0000-0000F5060000}"/>
    <cellStyle name="Comma 4 2 6" xfId="110" xr:uid="{00000000-0005-0000-0000-0000F6060000}"/>
    <cellStyle name="Comma 4 2 6 2" xfId="1679" xr:uid="{00000000-0005-0000-0000-0000F7060000}"/>
    <cellStyle name="Comma 4 2 6 2 2" xfId="1680" xr:uid="{00000000-0005-0000-0000-0000F8060000}"/>
    <cellStyle name="Comma 4 2 6 3" xfId="1681" xr:uid="{00000000-0005-0000-0000-0000F9060000}"/>
    <cellStyle name="Comma 4 2 6 4" xfId="1682" xr:uid="{00000000-0005-0000-0000-0000FA060000}"/>
    <cellStyle name="Comma 4 2 6 5" xfId="2686" xr:uid="{00000000-0005-0000-0000-0000FB060000}"/>
    <cellStyle name="Comma 4 2 6 6" xfId="1678" xr:uid="{00000000-0005-0000-0000-0000FC060000}"/>
    <cellStyle name="Comma 4 2 7" xfId="1683" xr:uid="{00000000-0005-0000-0000-0000FD060000}"/>
    <cellStyle name="Comma 4 2 7 2" xfId="1684" xr:uid="{00000000-0005-0000-0000-0000FE060000}"/>
    <cellStyle name="Comma 4 2 7 2 2" xfId="1685" xr:uid="{00000000-0005-0000-0000-0000FF060000}"/>
    <cellStyle name="Comma 4 2 7 3" xfId="1686" xr:uid="{00000000-0005-0000-0000-000000070000}"/>
    <cellStyle name="Comma 4 2 7 4" xfId="1687" xr:uid="{00000000-0005-0000-0000-000001070000}"/>
    <cellStyle name="Comma 4 2 8" xfId="1688" xr:uid="{00000000-0005-0000-0000-000002070000}"/>
    <cellStyle name="Comma 4 2 8 2" xfId="1689" xr:uid="{00000000-0005-0000-0000-000003070000}"/>
    <cellStyle name="Comma 4 2 8 2 2" xfId="1690" xr:uid="{00000000-0005-0000-0000-000004070000}"/>
    <cellStyle name="Comma 4 2 8 3" xfId="1691" xr:uid="{00000000-0005-0000-0000-000005070000}"/>
    <cellStyle name="Comma 4 2 8 4" xfId="1692" xr:uid="{00000000-0005-0000-0000-000006070000}"/>
    <cellStyle name="Comma 4 2 9" xfId="1693" xr:uid="{00000000-0005-0000-0000-000007070000}"/>
    <cellStyle name="Comma 4 2 9 2" xfId="1694" xr:uid="{00000000-0005-0000-0000-000008070000}"/>
    <cellStyle name="Comma 4 2 9 3" xfId="1695" xr:uid="{00000000-0005-0000-0000-000009070000}"/>
    <cellStyle name="Comma 4 3" xfId="134" xr:uid="{00000000-0005-0000-0000-00000A070000}"/>
    <cellStyle name="Comma 4 3 10" xfId="1697" xr:uid="{00000000-0005-0000-0000-00000B070000}"/>
    <cellStyle name="Comma 4 3 11" xfId="2710" xr:uid="{00000000-0005-0000-0000-00000C070000}"/>
    <cellStyle name="Comma 4 3 12" xfId="1696" xr:uid="{00000000-0005-0000-0000-00000D070000}"/>
    <cellStyle name="Comma 4 3 2" xfId="1698" xr:uid="{00000000-0005-0000-0000-00000E070000}"/>
    <cellStyle name="Comma 4 3 2 2" xfId="1699" xr:uid="{00000000-0005-0000-0000-00000F070000}"/>
    <cellStyle name="Comma 4 3 2 2 2" xfId="1700" xr:uid="{00000000-0005-0000-0000-000010070000}"/>
    <cellStyle name="Comma 4 3 2 2 2 2" xfId="1701" xr:uid="{00000000-0005-0000-0000-000011070000}"/>
    <cellStyle name="Comma 4 3 2 2 3" xfId="1702" xr:uid="{00000000-0005-0000-0000-000012070000}"/>
    <cellStyle name="Comma 4 3 2 2 4" xfId="1703" xr:uid="{00000000-0005-0000-0000-000013070000}"/>
    <cellStyle name="Comma 4 3 2 3" xfId="1704" xr:uid="{00000000-0005-0000-0000-000014070000}"/>
    <cellStyle name="Comma 4 3 2 3 2" xfId="1705" xr:uid="{00000000-0005-0000-0000-000015070000}"/>
    <cellStyle name="Comma 4 3 2 3 2 2" xfId="1706" xr:uid="{00000000-0005-0000-0000-000016070000}"/>
    <cellStyle name="Comma 4 3 2 3 3" xfId="1707" xr:uid="{00000000-0005-0000-0000-000017070000}"/>
    <cellStyle name="Comma 4 3 2 3 4" xfId="1708" xr:uid="{00000000-0005-0000-0000-000018070000}"/>
    <cellStyle name="Comma 4 3 2 4" xfId="1709" xr:uid="{00000000-0005-0000-0000-000019070000}"/>
    <cellStyle name="Comma 4 3 2 4 2" xfId="1710" xr:uid="{00000000-0005-0000-0000-00001A070000}"/>
    <cellStyle name="Comma 4 3 2 4 2 2" xfId="1711" xr:uid="{00000000-0005-0000-0000-00001B070000}"/>
    <cellStyle name="Comma 4 3 2 4 3" xfId="1712" xr:uid="{00000000-0005-0000-0000-00001C070000}"/>
    <cellStyle name="Comma 4 3 2 4 4" xfId="1713" xr:uid="{00000000-0005-0000-0000-00001D070000}"/>
    <cellStyle name="Comma 4 3 2 5" xfId="1714" xr:uid="{00000000-0005-0000-0000-00001E070000}"/>
    <cellStyle name="Comma 4 3 2 5 2" xfId="1715" xr:uid="{00000000-0005-0000-0000-00001F070000}"/>
    <cellStyle name="Comma 4 3 2 5 2 2" xfId="1716" xr:uid="{00000000-0005-0000-0000-000020070000}"/>
    <cellStyle name="Comma 4 3 2 5 3" xfId="1717" xr:uid="{00000000-0005-0000-0000-000021070000}"/>
    <cellStyle name="Comma 4 3 2 5 4" xfId="1718" xr:uid="{00000000-0005-0000-0000-000022070000}"/>
    <cellStyle name="Comma 4 3 2 6" xfId="1719" xr:uid="{00000000-0005-0000-0000-000023070000}"/>
    <cellStyle name="Comma 4 3 2 6 2" xfId="1720" xr:uid="{00000000-0005-0000-0000-000024070000}"/>
    <cellStyle name="Comma 4 3 2 6 3" xfId="1721" xr:uid="{00000000-0005-0000-0000-000025070000}"/>
    <cellStyle name="Comma 4 3 2 7" xfId="1722" xr:uid="{00000000-0005-0000-0000-000026070000}"/>
    <cellStyle name="Comma 4 3 2 7 2" xfId="1723" xr:uid="{00000000-0005-0000-0000-000027070000}"/>
    <cellStyle name="Comma 4 3 2 8" xfId="1724" xr:uid="{00000000-0005-0000-0000-000028070000}"/>
    <cellStyle name="Comma 4 3 2 9" xfId="1725" xr:uid="{00000000-0005-0000-0000-000029070000}"/>
    <cellStyle name="Comma 4 3 3" xfId="1726" xr:uid="{00000000-0005-0000-0000-00002A070000}"/>
    <cellStyle name="Comma 4 3 3 2" xfId="1727" xr:uid="{00000000-0005-0000-0000-00002B070000}"/>
    <cellStyle name="Comma 4 3 3 2 2" xfId="1728" xr:uid="{00000000-0005-0000-0000-00002C070000}"/>
    <cellStyle name="Comma 4 3 3 3" xfId="1729" xr:uid="{00000000-0005-0000-0000-00002D070000}"/>
    <cellStyle name="Comma 4 3 3 4" xfId="1730" xr:uid="{00000000-0005-0000-0000-00002E070000}"/>
    <cellStyle name="Comma 4 3 4" xfId="1731" xr:uid="{00000000-0005-0000-0000-00002F070000}"/>
    <cellStyle name="Comma 4 3 4 2" xfId="1732" xr:uid="{00000000-0005-0000-0000-000030070000}"/>
    <cellStyle name="Comma 4 3 4 2 2" xfId="1733" xr:uid="{00000000-0005-0000-0000-000031070000}"/>
    <cellStyle name="Comma 4 3 4 3" xfId="1734" xr:uid="{00000000-0005-0000-0000-000032070000}"/>
    <cellStyle name="Comma 4 3 4 4" xfId="1735" xr:uid="{00000000-0005-0000-0000-000033070000}"/>
    <cellStyle name="Comma 4 3 5" xfId="1736" xr:uid="{00000000-0005-0000-0000-000034070000}"/>
    <cellStyle name="Comma 4 3 5 2" xfId="1737" xr:uid="{00000000-0005-0000-0000-000035070000}"/>
    <cellStyle name="Comma 4 3 5 2 2" xfId="1738" xr:uid="{00000000-0005-0000-0000-000036070000}"/>
    <cellStyle name="Comma 4 3 5 3" xfId="1739" xr:uid="{00000000-0005-0000-0000-000037070000}"/>
    <cellStyle name="Comma 4 3 5 4" xfId="1740" xr:uid="{00000000-0005-0000-0000-000038070000}"/>
    <cellStyle name="Comma 4 3 6" xfId="1741" xr:uid="{00000000-0005-0000-0000-000039070000}"/>
    <cellStyle name="Comma 4 3 6 2" xfId="1742" xr:uid="{00000000-0005-0000-0000-00003A070000}"/>
    <cellStyle name="Comma 4 3 6 2 2" xfId="1743" xr:uid="{00000000-0005-0000-0000-00003B070000}"/>
    <cellStyle name="Comma 4 3 6 3" xfId="1744" xr:uid="{00000000-0005-0000-0000-00003C070000}"/>
    <cellStyle name="Comma 4 3 6 4" xfId="1745" xr:uid="{00000000-0005-0000-0000-00003D070000}"/>
    <cellStyle name="Comma 4 3 7" xfId="1746" xr:uid="{00000000-0005-0000-0000-00003E070000}"/>
    <cellStyle name="Comma 4 3 7 2" xfId="1747" xr:uid="{00000000-0005-0000-0000-00003F070000}"/>
    <cellStyle name="Comma 4 3 7 3" xfId="1748" xr:uid="{00000000-0005-0000-0000-000040070000}"/>
    <cellStyle name="Comma 4 3 8" xfId="1749" xr:uid="{00000000-0005-0000-0000-000041070000}"/>
    <cellStyle name="Comma 4 3 8 2" xfId="1750" xr:uid="{00000000-0005-0000-0000-000042070000}"/>
    <cellStyle name="Comma 4 3 9" xfId="1751" xr:uid="{00000000-0005-0000-0000-000043070000}"/>
    <cellStyle name="Comma 4 4" xfId="1752" xr:uid="{00000000-0005-0000-0000-000044070000}"/>
    <cellStyle name="Comma 4 4 10" xfId="1753" xr:uid="{00000000-0005-0000-0000-000045070000}"/>
    <cellStyle name="Comma 4 4 2" xfId="1754" xr:uid="{00000000-0005-0000-0000-000046070000}"/>
    <cellStyle name="Comma 4 4 2 2" xfId="1755" xr:uid="{00000000-0005-0000-0000-000047070000}"/>
    <cellStyle name="Comma 4 4 2 2 2" xfId="1756" xr:uid="{00000000-0005-0000-0000-000048070000}"/>
    <cellStyle name="Comma 4 4 2 2 2 2" xfId="1757" xr:uid="{00000000-0005-0000-0000-000049070000}"/>
    <cellStyle name="Comma 4 4 2 2 3" xfId="1758" xr:uid="{00000000-0005-0000-0000-00004A070000}"/>
    <cellStyle name="Comma 4 4 2 2 4" xfId="1759" xr:uid="{00000000-0005-0000-0000-00004B070000}"/>
    <cellStyle name="Comma 4 4 2 3" xfId="1760" xr:uid="{00000000-0005-0000-0000-00004C070000}"/>
    <cellStyle name="Comma 4 4 2 3 2" xfId="1761" xr:uid="{00000000-0005-0000-0000-00004D070000}"/>
    <cellStyle name="Comma 4 4 2 3 2 2" xfId="1762" xr:uid="{00000000-0005-0000-0000-00004E070000}"/>
    <cellStyle name="Comma 4 4 2 3 3" xfId="1763" xr:uid="{00000000-0005-0000-0000-00004F070000}"/>
    <cellStyle name="Comma 4 4 2 3 4" xfId="1764" xr:uid="{00000000-0005-0000-0000-000050070000}"/>
    <cellStyle name="Comma 4 4 2 4" xfId="1765" xr:uid="{00000000-0005-0000-0000-000051070000}"/>
    <cellStyle name="Comma 4 4 2 4 2" xfId="1766" xr:uid="{00000000-0005-0000-0000-000052070000}"/>
    <cellStyle name="Comma 4 4 2 4 2 2" xfId="1767" xr:uid="{00000000-0005-0000-0000-000053070000}"/>
    <cellStyle name="Comma 4 4 2 4 3" xfId="1768" xr:uid="{00000000-0005-0000-0000-000054070000}"/>
    <cellStyle name="Comma 4 4 2 4 4" xfId="1769" xr:uid="{00000000-0005-0000-0000-000055070000}"/>
    <cellStyle name="Comma 4 4 2 5" xfId="1770" xr:uid="{00000000-0005-0000-0000-000056070000}"/>
    <cellStyle name="Comma 4 4 2 5 2" xfId="1771" xr:uid="{00000000-0005-0000-0000-000057070000}"/>
    <cellStyle name="Comma 4 4 2 5 2 2" xfId="1772" xr:uid="{00000000-0005-0000-0000-000058070000}"/>
    <cellStyle name="Comma 4 4 2 5 3" xfId="1773" xr:uid="{00000000-0005-0000-0000-000059070000}"/>
    <cellStyle name="Comma 4 4 2 5 4" xfId="1774" xr:uid="{00000000-0005-0000-0000-00005A070000}"/>
    <cellStyle name="Comma 4 4 2 6" xfId="1775" xr:uid="{00000000-0005-0000-0000-00005B070000}"/>
    <cellStyle name="Comma 4 4 2 6 2" xfId="1776" xr:uid="{00000000-0005-0000-0000-00005C070000}"/>
    <cellStyle name="Comma 4 4 2 6 3" xfId="1777" xr:uid="{00000000-0005-0000-0000-00005D070000}"/>
    <cellStyle name="Comma 4 4 2 7" xfId="1778" xr:uid="{00000000-0005-0000-0000-00005E070000}"/>
    <cellStyle name="Comma 4 4 2 7 2" xfId="1779" xr:uid="{00000000-0005-0000-0000-00005F070000}"/>
    <cellStyle name="Comma 4 4 2 8" xfId="1780" xr:uid="{00000000-0005-0000-0000-000060070000}"/>
    <cellStyle name="Comma 4 4 2 9" xfId="1781" xr:uid="{00000000-0005-0000-0000-000061070000}"/>
    <cellStyle name="Comma 4 4 3" xfId="1782" xr:uid="{00000000-0005-0000-0000-000062070000}"/>
    <cellStyle name="Comma 4 4 3 2" xfId="1783" xr:uid="{00000000-0005-0000-0000-000063070000}"/>
    <cellStyle name="Comma 4 4 3 2 2" xfId="1784" xr:uid="{00000000-0005-0000-0000-000064070000}"/>
    <cellStyle name="Comma 4 4 3 3" xfId="1785" xr:uid="{00000000-0005-0000-0000-000065070000}"/>
    <cellStyle name="Comma 4 4 3 4" xfId="1786" xr:uid="{00000000-0005-0000-0000-000066070000}"/>
    <cellStyle name="Comma 4 4 4" xfId="1787" xr:uid="{00000000-0005-0000-0000-000067070000}"/>
    <cellStyle name="Comma 4 4 4 2" xfId="1788" xr:uid="{00000000-0005-0000-0000-000068070000}"/>
    <cellStyle name="Comma 4 4 4 2 2" xfId="1789" xr:uid="{00000000-0005-0000-0000-000069070000}"/>
    <cellStyle name="Comma 4 4 4 3" xfId="1790" xr:uid="{00000000-0005-0000-0000-00006A070000}"/>
    <cellStyle name="Comma 4 4 4 4" xfId="1791" xr:uid="{00000000-0005-0000-0000-00006B070000}"/>
    <cellStyle name="Comma 4 4 5" xfId="1792" xr:uid="{00000000-0005-0000-0000-00006C070000}"/>
    <cellStyle name="Comma 4 4 5 2" xfId="1793" xr:uid="{00000000-0005-0000-0000-00006D070000}"/>
    <cellStyle name="Comma 4 4 5 2 2" xfId="1794" xr:uid="{00000000-0005-0000-0000-00006E070000}"/>
    <cellStyle name="Comma 4 4 5 3" xfId="1795" xr:uid="{00000000-0005-0000-0000-00006F070000}"/>
    <cellStyle name="Comma 4 4 5 4" xfId="1796" xr:uid="{00000000-0005-0000-0000-000070070000}"/>
    <cellStyle name="Comma 4 4 6" xfId="1797" xr:uid="{00000000-0005-0000-0000-000071070000}"/>
    <cellStyle name="Comma 4 4 6 2" xfId="1798" xr:uid="{00000000-0005-0000-0000-000072070000}"/>
    <cellStyle name="Comma 4 4 6 2 2" xfId="1799" xr:uid="{00000000-0005-0000-0000-000073070000}"/>
    <cellStyle name="Comma 4 4 6 3" xfId="1800" xr:uid="{00000000-0005-0000-0000-000074070000}"/>
    <cellStyle name="Comma 4 4 6 4" xfId="1801" xr:uid="{00000000-0005-0000-0000-000075070000}"/>
    <cellStyle name="Comma 4 4 7" xfId="1802" xr:uid="{00000000-0005-0000-0000-000076070000}"/>
    <cellStyle name="Comma 4 4 7 2" xfId="1803" xr:uid="{00000000-0005-0000-0000-000077070000}"/>
    <cellStyle name="Comma 4 4 7 3" xfId="1804" xr:uid="{00000000-0005-0000-0000-000078070000}"/>
    <cellStyle name="Comma 4 4 8" xfId="1805" xr:uid="{00000000-0005-0000-0000-000079070000}"/>
    <cellStyle name="Comma 4 4 8 2" xfId="1806" xr:uid="{00000000-0005-0000-0000-00007A070000}"/>
    <cellStyle name="Comma 4 4 9" xfId="1807" xr:uid="{00000000-0005-0000-0000-00007B070000}"/>
    <cellStyle name="Comma 4 5" xfId="1808" xr:uid="{00000000-0005-0000-0000-00007C070000}"/>
    <cellStyle name="Comma 4 5 2" xfId="1809" xr:uid="{00000000-0005-0000-0000-00007D070000}"/>
    <cellStyle name="Comma 4 5 2 2" xfId="1810" xr:uid="{00000000-0005-0000-0000-00007E070000}"/>
    <cellStyle name="Comma 4 5 2 2 2" xfId="1811" xr:uid="{00000000-0005-0000-0000-00007F070000}"/>
    <cellStyle name="Comma 4 5 2 3" xfId="1812" xr:uid="{00000000-0005-0000-0000-000080070000}"/>
    <cellStyle name="Comma 4 5 2 4" xfId="1813" xr:uid="{00000000-0005-0000-0000-000081070000}"/>
    <cellStyle name="Comma 4 5 3" xfId="1814" xr:uid="{00000000-0005-0000-0000-000082070000}"/>
    <cellStyle name="Comma 4 5 3 2" xfId="1815" xr:uid="{00000000-0005-0000-0000-000083070000}"/>
    <cellStyle name="Comma 4 5 3 2 2" xfId="1816" xr:uid="{00000000-0005-0000-0000-000084070000}"/>
    <cellStyle name="Comma 4 5 3 3" xfId="1817" xr:uid="{00000000-0005-0000-0000-000085070000}"/>
    <cellStyle name="Comma 4 5 3 4" xfId="1818" xr:uid="{00000000-0005-0000-0000-000086070000}"/>
    <cellStyle name="Comma 4 5 4" xfId="1819" xr:uid="{00000000-0005-0000-0000-000087070000}"/>
    <cellStyle name="Comma 4 5 4 2" xfId="1820" xr:uid="{00000000-0005-0000-0000-000088070000}"/>
    <cellStyle name="Comma 4 5 4 2 2" xfId="1821" xr:uid="{00000000-0005-0000-0000-000089070000}"/>
    <cellStyle name="Comma 4 5 4 3" xfId="1822" xr:uid="{00000000-0005-0000-0000-00008A070000}"/>
    <cellStyle name="Comma 4 5 4 4" xfId="1823" xr:uid="{00000000-0005-0000-0000-00008B070000}"/>
    <cellStyle name="Comma 4 5 5" xfId="1824" xr:uid="{00000000-0005-0000-0000-00008C070000}"/>
    <cellStyle name="Comma 4 5 5 2" xfId="1825" xr:uid="{00000000-0005-0000-0000-00008D070000}"/>
    <cellStyle name="Comma 4 5 5 2 2" xfId="1826" xr:uid="{00000000-0005-0000-0000-00008E070000}"/>
    <cellStyle name="Comma 4 5 5 3" xfId="1827" xr:uid="{00000000-0005-0000-0000-00008F070000}"/>
    <cellStyle name="Comma 4 5 5 4" xfId="1828" xr:uid="{00000000-0005-0000-0000-000090070000}"/>
    <cellStyle name="Comma 4 5 6" xfId="1829" xr:uid="{00000000-0005-0000-0000-000091070000}"/>
    <cellStyle name="Comma 4 5 6 2" xfId="1830" xr:uid="{00000000-0005-0000-0000-000092070000}"/>
    <cellStyle name="Comma 4 5 6 3" xfId="1831" xr:uid="{00000000-0005-0000-0000-000093070000}"/>
    <cellStyle name="Comma 4 5 7" xfId="1832" xr:uid="{00000000-0005-0000-0000-000094070000}"/>
    <cellStyle name="Comma 4 5 7 2" xfId="1833" xr:uid="{00000000-0005-0000-0000-000095070000}"/>
    <cellStyle name="Comma 4 5 8" xfId="1834" xr:uid="{00000000-0005-0000-0000-000096070000}"/>
    <cellStyle name="Comma 4 5 9" xfId="1835" xr:uid="{00000000-0005-0000-0000-000097070000}"/>
    <cellStyle name="Comma 4 6" xfId="1836" xr:uid="{00000000-0005-0000-0000-000098070000}"/>
    <cellStyle name="Comma 4 6 2" xfId="1837" xr:uid="{00000000-0005-0000-0000-000099070000}"/>
    <cellStyle name="Comma 4 6 2 2" xfId="1838" xr:uid="{00000000-0005-0000-0000-00009A070000}"/>
    <cellStyle name="Comma 4 6 3" xfId="1839" xr:uid="{00000000-0005-0000-0000-00009B070000}"/>
    <cellStyle name="Comma 4 6 4" xfId="1840" xr:uid="{00000000-0005-0000-0000-00009C070000}"/>
    <cellStyle name="Comma 4 7" xfId="1841" xr:uid="{00000000-0005-0000-0000-00009D070000}"/>
    <cellStyle name="Comma 4 7 2" xfId="1842" xr:uid="{00000000-0005-0000-0000-00009E070000}"/>
    <cellStyle name="Comma 4 7 2 2" xfId="1843" xr:uid="{00000000-0005-0000-0000-00009F070000}"/>
    <cellStyle name="Comma 4 7 3" xfId="1844" xr:uid="{00000000-0005-0000-0000-0000A0070000}"/>
    <cellStyle name="Comma 4 7 4" xfId="1845" xr:uid="{00000000-0005-0000-0000-0000A1070000}"/>
    <cellStyle name="Comma 4 8" xfId="1846" xr:uid="{00000000-0005-0000-0000-0000A2070000}"/>
    <cellStyle name="Comma 4 8 2" xfId="1847" xr:uid="{00000000-0005-0000-0000-0000A3070000}"/>
    <cellStyle name="Comma 4 8 2 2" xfId="1848" xr:uid="{00000000-0005-0000-0000-0000A4070000}"/>
    <cellStyle name="Comma 4 8 3" xfId="1849" xr:uid="{00000000-0005-0000-0000-0000A5070000}"/>
    <cellStyle name="Comma 4 8 4" xfId="1850" xr:uid="{00000000-0005-0000-0000-0000A6070000}"/>
    <cellStyle name="Comma 4 9" xfId="1851" xr:uid="{00000000-0005-0000-0000-0000A7070000}"/>
    <cellStyle name="Comma 4 9 2" xfId="1852" xr:uid="{00000000-0005-0000-0000-0000A8070000}"/>
    <cellStyle name="Comma 4 9 2 2" xfId="1853" xr:uid="{00000000-0005-0000-0000-0000A9070000}"/>
    <cellStyle name="Comma 4 9 3" xfId="1854" xr:uid="{00000000-0005-0000-0000-0000AA070000}"/>
    <cellStyle name="Comma 4 9 4" xfId="1855" xr:uid="{00000000-0005-0000-0000-0000AB070000}"/>
    <cellStyle name="Comma 5" xfId="107" xr:uid="{00000000-0005-0000-0000-0000AC070000}"/>
    <cellStyle name="Comma 5 10" xfId="1857" xr:uid="{00000000-0005-0000-0000-0000AD070000}"/>
    <cellStyle name="Comma 5 10 2" xfId="1858" xr:uid="{00000000-0005-0000-0000-0000AE070000}"/>
    <cellStyle name="Comma 5 10 3" xfId="1859" xr:uid="{00000000-0005-0000-0000-0000AF070000}"/>
    <cellStyle name="Comma 5 11" xfId="1860" xr:uid="{00000000-0005-0000-0000-0000B0070000}"/>
    <cellStyle name="Comma 5 11 2" xfId="1861" xr:uid="{00000000-0005-0000-0000-0000B1070000}"/>
    <cellStyle name="Comma 5 12" xfId="1862" xr:uid="{00000000-0005-0000-0000-0000B2070000}"/>
    <cellStyle name="Comma 5 13" xfId="1863" xr:uid="{00000000-0005-0000-0000-0000B3070000}"/>
    <cellStyle name="Comma 5 14" xfId="2683" xr:uid="{00000000-0005-0000-0000-0000B4070000}"/>
    <cellStyle name="Comma 5 15" xfId="1856" xr:uid="{00000000-0005-0000-0000-0000B5070000}"/>
    <cellStyle name="Comma 5 2" xfId="1864" xr:uid="{00000000-0005-0000-0000-0000B6070000}"/>
    <cellStyle name="Comma 5 2 10" xfId="1865" xr:uid="{00000000-0005-0000-0000-0000B7070000}"/>
    <cellStyle name="Comma 5 2 2" xfId="1866" xr:uid="{00000000-0005-0000-0000-0000B8070000}"/>
    <cellStyle name="Comma 5 2 2 2" xfId="1867" xr:uid="{00000000-0005-0000-0000-0000B9070000}"/>
    <cellStyle name="Comma 5 2 2 2 2" xfId="1868" xr:uid="{00000000-0005-0000-0000-0000BA070000}"/>
    <cellStyle name="Comma 5 2 2 2 2 2" xfId="1869" xr:uid="{00000000-0005-0000-0000-0000BB070000}"/>
    <cellStyle name="Comma 5 2 2 2 3" xfId="1870" xr:uid="{00000000-0005-0000-0000-0000BC070000}"/>
    <cellStyle name="Comma 5 2 2 2 4" xfId="1871" xr:uid="{00000000-0005-0000-0000-0000BD070000}"/>
    <cellStyle name="Comma 5 2 2 3" xfId="1872" xr:uid="{00000000-0005-0000-0000-0000BE070000}"/>
    <cellStyle name="Comma 5 2 2 3 2" xfId="1873" xr:uid="{00000000-0005-0000-0000-0000BF070000}"/>
    <cellStyle name="Comma 5 2 2 3 2 2" xfId="1874" xr:uid="{00000000-0005-0000-0000-0000C0070000}"/>
    <cellStyle name="Comma 5 2 2 3 3" xfId="1875" xr:uid="{00000000-0005-0000-0000-0000C1070000}"/>
    <cellStyle name="Comma 5 2 2 3 4" xfId="1876" xr:uid="{00000000-0005-0000-0000-0000C2070000}"/>
    <cellStyle name="Comma 5 2 2 4" xfId="1877" xr:uid="{00000000-0005-0000-0000-0000C3070000}"/>
    <cellStyle name="Comma 5 2 2 4 2" xfId="1878" xr:uid="{00000000-0005-0000-0000-0000C4070000}"/>
    <cellStyle name="Comma 5 2 2 4 2 2" xfId="1879" xr:uid="{00000000-0005-0000-0000-0000C5070000}"/>
    <cellStyle name="Comma 5 2 2 4 3" xfId="1880" xr:uid="{00000000-0005-0000-0000-0000C6070000}"/>
    <cellStyle name="Comma 5 2 2 4 4" xfId="1881" xr:uid="{00000000-0005-0000-0000-0000C7070000}"/>
    <cellStyle name="Comma 5 2 2 5" xfId="1882" xr:uid="{00000000-0005-0000-0000-0000C8070000}"/>
    <cellStyle name="Comma 5 2 2 5 2" xfId="1883" xr:uid="{00000000-0005-0000-0000-0000C9070000}"/>
    <cellStyle name="Comma 5 2 2 5 2 2" xfId="1884" xr:uid="{00000000-0005-0000-0000-0000CA070000}"/>
    <cellStyle name="Comma 5 2 2 5 3" xfId="1885" xr:uid="{00000000-0005-0000-0000-0000CB070000}"/>
    <cellStyle name="Comma 5 2 2 5 4" xfId="1886" xr:uid="{00000000-0005-0000-0000-0000CC070000}"/>
    <cellStyle name="Comma 5 2 2 6" xfId="1887" xr:uid="{00000000-0005-0000-0000-0000CD070000}"/>
    <cellStyle name="Comma 5 2 2 6 2" xfId="1888" xr:uid="{00000000-0005-0000-0000-0000CE070000}"/>
    <cellStyle name="Comma 5 2 2 6 3" xfId="1889" xr:uid="{00000000-0005-0000-0000-0000CF070000}"/>
    <cellStyle name="Comma 5 2 2 7" xfId="1890" xr:uid="{00000000-0005-0000-0000-0000D0070000}"/>
    <cellStyle name="Comma 5 2 2 7 2" xfId="1891" xr:uid="{00000000-0005-0000-0000-0000D1070000}"/>
    <cellStyle name="Comma 5 2 2 8" xfId="1892" xr:uid="{00000000-0005-0000-0000-0000D2070000}"/>
    <cellStyle name="Comma 5 2 2 9" xfId="1893" xr:uid="{00000000-0005-0000-0000-0000D3070000}"/>
    <cellStyle name="Comma 5 2 3" xfId="1894" xr:uid="{00000000-0005-0000-0000-0000D4070000}"/>
    <cellStyle name="Comma 5 2 3 2" xfId="1895" xr:uid="{00000000-0005-0000-0000-0000D5070000}"/>
    <cellStyle name="Comma 5 2 3 2 2" xfId="1896" xr:uid="{00000000-0005-0000-0000-0000D6070000}"/>
    <cellStyle name="Comma 5 2 3 3" xfId="1897" xr:uid="{00000000-0005-0000-0000-0000D7070000}"/>
    <cellStyle name="Comma 5 2 3 4" xfId="1898" xr:uid="{00000000-0005-0000-0000-0000D8070000}"/>
    <cellStyle name="Comma 5 2 4" xfId="1899" xr:uid="{00000000-0005-0000-0000-0000D9070000}"/>
    <cellStyle name="Comma 5 2 4 2" xfId="1900" xr:uid="{00000000-0005-0000-0000-0000DA070000}"/>
    <cellStyle name="Comma 5 2 4 2 2" xfId="1901" xr:uid="{00000000-0005-0000-0000-0000DB070000}"/>
    <cellStyle name="Comma 5 2 4 3" xfId="1902" xr:uid="{00000000-0005-0000-0000-0000DC070000}"/>
    <cellStyle name="Comma 5 2 4 4" xfId="1903" xr:uid="{00000000-0005-0000-0000-0000DD070000}"/>
    <cellStyle name="Comma 5 2 5" xfId="1904" xr:uid="{00000000-0005-0000-0000-0000DE070000}"/>
    <cellStyle name="Comma 5 2 5 2" xfId="1905" xr:uid="{00000000-0005-0000-0000-0000DF070000}"/>
    <cellStyle name="Comma 5 2 5 2 2" xfId="1906" xr:uid="{00000000-0005-0000-0000-0000E0070000}"/>
    <cellStyle name="Comma 5 2 5 3" xfId="1907" xr:uid="{00000000-0005-0000-0000-0000E1070000}"/>
    <cellStyle name="Comma 5 2 5 4" xfId="1908" xr:uid="{00000000-0005-0000-0000-0000E2070000}"/>
    <cellStyle name="Comma 5 2 6" xfId="1909" xr:uid="{00000000-0005-0000-0000-0000E3070000}"/>
    <cellStyle name="Comma 5 2 6 2" xfId="1910" xr:uid="{00000000-0005-0000-0000-0000E4070000}"/>
    <cellStyle name="Comma 5 2 6 2 2" xfId="1911" xr:uid="{00000000-0005-0000-0000-0000E5070000}"/>
    <cellStyle name="Comma 5 2 6 3" xfId="1912" xr:uid="{00000000-0005-0000-0000-0000E6070000}"/>
    <cellStyle name="Comma 5 2 6 4" xfId="1913" xr:uid="{00000000-0005-0000-0000-0000E7070000}"/>
    <cellStyle name="Comma 5 2 7" xfId="1914" xr:uid="{00000000-0005-0000-0000-0000E8070000}"/>
    <cellStyle name="Comma 5 2 7 2" xfId="1915" xr:uid="{00000000-0005-0000-0000-0000E9070000}"/>
    <cellStyle name="Comma 5 2 7 3" xfId="1916" xr:uid="{00000000-0005-0000-0000-0000EA070000}"/>
    <cellStyle name="Comma 5 2 8" xfId="1917" xr:uid="{00000000-0005-0000-0000-0000EB070000}"/>
    <cellStyle name="Comma 5 2 8 2" xfId="1918" xr:uid="{00000000-0005-0000-0000-0000EC070000}"/>
    <cellStyle name="Comma 5 2 9" xfId="1919" xr:uid="{00000000-0005-0000-0000-0000ED070000}"/>
    <cellStyle name="Comma 5 3" xfId="1920" xr:uid="{00000000-0005-0000-0000-0000EE070000}"/>
    <cellStyle name="Comma 5 3 10" xfId="1921" xr:uid="{00000000-0005-0000-0000-0000EF070000}"/>
    <cellStyle name="Comma 5 3 2" xfId="1922" xr:uid="{00000000-0005-0000-0000-0000F0070000}"/>
    <cellStyle name="Comma 5 3 2 2" xfId="1923" xr:uid="{00000000-0005-0000-0000-0000F1070000}"/>
    <cellStyle name="Comma 5 3 2 2 2" xfId="1924" xr:uid="{00000000-0005-0000-0000-0000F2070000}"/>
    <cellStyle name="Comma 5 3 2 2 2 2" xfId="1925" xr:uid="{00000000-0005-0000-0000-0000F3070000}"/>
    <cellStyle name="Comma 5 3 2 2 3" xfId="1926" xr:uid="{00000000-0005-0000-0000-0000F4070000}"/>
    <cellStyle name="Comma 5 3 2 2 4" xfId="1927" xr:uid="{00000000-0005-0000-0000-0000F5070000}"/>
    <cellStyle name="Comma 5 3 2 3" xfId="1928" xr:uid="{00000000-0005-0000-0000-0000F6070000}"/>
    <cellStyle name="Comma 5 3 2 3 2" xfId="1929" xr:uid="{00000000-0005-0000-0000-0000F7070000}"/>
    <cellStyle name="Comma 5 3 2 3 2 2" xfId="1930" xr:uid="{00000000-0005-0000-0000-0000F8070000}"/>
    <cellStyle name="Comma 5 3 2 3 3" xfId="1931" xr:uid="{00000000-0005-0000-0000-0000F9070000}"/>
    <cellStyle name="Comma 5 3 2 3 4" xfId="1932" xr:uid="{00000000-0005-0000-0000-0000FA070000}"/>
    <cellStyle name="Comma 5 3 2 4" xfId="1933" xr:uid="{00000000-0005-0000-0000-0000FB070000}"/>
    <cellStyle name="Comma 5 3 2 4 2" xfId="1934" xr:uid="{00000000-0005-0000-0000-0000FC070000}"/>
    <cellStyle name="Comma 5 3 2 4 2 2" xfId="1935" xr:uid="{00000000-0005-0000-0000-0000FD070000}"/>
    <cellStyle name="Comma 5 3 2 4 3" xfId="1936" xr:uid="{00000000-0005-0000-0000-0000FE070000}"/>
    <cellStyle name="Comma 5 3 2 4 4" xfId="1937" xr:uid="{00000000-0005-0000-0000-0000FF070000}"/>
    <cellStyle name="Comma 5 3 2 5" xfId="1938" xr:uid="{00000000-0005-0000-0000-000000080000}"/>
    <cellStyle name="Comma 5 3 2 5 2" xfId="1939" xr:uid="{00000000-0005-0000-0000-000001080000}"/>
    <cellStyle name="Comma 5 3 2 5 2 2" xfId="1940" xr:uid="{00000000-0005-0000-0000-000002080000}"/>
    <cellStyle name="Comma 5 3 2 5 3" xfId="1941" xr:uid="{00000000-0005-0000-0000-000003080000}"/>
    <cellStyle name="Comma 5 3 2 5 4" xfId="1942" xr:uid="{00000000-0005-0000-0000-000004080000}"/>
    <cellStyle name="Comma 5 3 2 6" xfId="1943" xr:uid="{00000000-0005-0000-0000-000005080000}"/>
    <cellStyle name="Comma 5 3 2 6 2" xfId="1944" xr:uid="{00000000-0005-0000-0000-000006080000}"/>
    <cellStyle name="Comma 5 3 2 6 3" xfId="1945" xr:uid="{00000000-0005-0000-0000-000007080000}"/>
    <cellStyle name="Comma 5 3 2 7" xfId="1946" xr:uid="{00000000-0005-0000-0000-000008080000}"/>
    <cellStyle name="Comma 5 3 2 7 2" xfId="1947" xr:uid="{00000000-0005-0000-0000-000009080000}"/>
    <cellStyle name="Comma 5 3 2 8" xfId="1948" xr:uid="{00000000-0005-0000-0000-00000A080000}"/>
    <cellStyle name="Comma 5 3 2 9" xfId="1949" xr:uid="{00000000-0005-0000-0000-00000B080000}"/>
    <cellStyle name="Comma 5 3 3" xfId="1950" xr:uid="{00000000-0005-0000-0000-00000C080000}"/>
    <cellStyle name="Comma 5 3 3 2" xfId="1951" xr:uid="{00000000-0005-0000-0000-00000D080000}"/>
    <cellStyle name="Comma 5 3 3 2 2" xfId="1952" xr:uid="{00000000-0005-0000-0000-00000E080000}"/>
    <cellStyle name="Comma 5 3 3 3" xfId="1953" xr:uid="{00000000-0005-0000-0000-00000F080000}"/>
    <cellStyle name="Comma 5 3 3 4" xfId="1954" xr:uid="{00000000-0005-0000-0000-000010080000}"/>
    <cellStyle name="Comma 5 3 4" xfId="1955" xr:uid="{00000000-0005-0000-0000-000011080000}"/>
    <cellStyle name="Comma 5 3 4 2" xfId="1956" xr:uid="{00000000-0005-0000-0000-000012080000}"/>
    <cellStyle name="Comma 5 3 4 2 2" xfId="1957" xr:uid="{00000000-0005-0000-0000-000013080000}"/>
    <cellStyle name="Comma 5 3 4 3" xfId="1958" xr:uid="{00000000-0005-0000-0000-000014080000}"/>
    <cellStyle name="Comma 5 3 4 4" xfId="1959" xr:uid="{00000000-0005-0000-0000-000015080000}"/>
    <cellStyle name="Comma 5 3 5" xfId="1960" xr:uid="{00000000-0005-0000-0000-000016080000}"/>
    <cellStyle name="Comma 5 3 5 2" xfId="1961" xr:uid="{00000000-0005-0000-0000-000017080000}"/>
    <cellStyle name="Comma 5 3 5 2 2" xfId="1962" xr:uid="{00000000-0005-0000-0000-000018080000}"/>
    <cellStyle name="Comma 5 3 5 3" xfId="1963" xr:uid="{00000000-0005-0000-0000-000019080000}"/>
    <cellStyle name="Comma 5 3 5 4" xfId="1964" xr:uid="{00000000-0005-0000-0000-00001A080000}"/>
    <cellStyle name="Comma 5 3 6" xfId="1965" xr:uid="{00000000-0005-0000-0000-00001B080000}"/>
    <cellStyle name="Comma 5 3 6 2" xfId="1966" xr:uid="{00000000-0005-0000-0000-00001C080000}"/>
    <cellStyle name="Comma 5 3 6 2 2" xfId="1967" xr:uid="{00000000-0005-0000-0000-00001D080000}"/>
    <cellStyle name="Comma 5 3 6 3" xfId="1968" xr:uid="{00000000-0005-0000-0000-00001E080000}"/>
    <cellStyle name="Comma 5 3 6 4" xfId="1969" xr:uid="{00000000-0005-0000-0000-00001F080000}"/>
    <cellStyle name="Comma 5 3 7" xfId="1970" xr:uid="{00000000-0005-0000-0000-000020080000}"/>
    <cellStyle name="Comma 5 3 7 2" xfId="1971" xr:uid="{00000000-0005-0000-0000-000021080000}"/>
    <cellStyle name="Comma 5 3 7 3" xfId="1972" xr:uid="{00000000-0005-0000-0000-000022080000}"/>
    <cellStyle name="Comma 5 3 8" xfId="1973" xr:uid="{00000000-0005-0000-0000-000023080000}"/>
    <cellStyle name="Comma 5 3 8 2" xfId="1974" xr:uid="{00000000-0005-0000-0000-000024080000}"/>
    <cellStyle name="Comma 5 3 9" xfId="1975" xr:uid="{00000000-0005-0000-0000-000025080000}"/>
    <cellStyle name="Comma 5 4" xfId="1976" xr:uid="{00000000-0005-0000-0000-000026080000}"/>
    <cellStyle name="Comma 5 4 10" xfId="1977" xr:uid="{00000000-0005-0000-0000-000027080000}"/>
    <cellStyle name="Comma 5 4 2" xfId="1978" xr:uid="{00000000-0005-0000-0000-000028080000}"/>
    <cellStyle name="Comma 5 4 2 2" xfId="1979" xr:uid="{00000000-0005-0000-0000-000029080000}"/>
    <cellStyle name="Comma 5 4 2 2 2" xfId="1980" xr:uid="{00000000-0005-0000-0000-00002A080000}"/>
    <cellStyle name="Comma 5 4 2 2 2 2" xfId="1981" xr:uid="{00000000-0005-0000-0000-00002B080000}"/>
    <cellStyle name="Comma 5 4 2 2 3" xfId="1982" xr:uid="{00000000-0005-0000-0000-00002C080000}"/>
    <cellStyle name="Comma 5 4 2 2 4" xfId="1983" xr:uid="{00000000-0005-0000-0000-00002D080000}"/>
    <cellStyle name="Comma 5 4 2 3" xfId="1984" xr:uid="{00000000-0005-0000-0000-00002E080000}"/>
    <cellStyle name="Comma 5 4 2 3 2" xfId="1985" xr:uid="{00000000-0005-0000-0000-00002F080000}"/>
    <cellStyle name="Comma 5 4 2 3 2 2" xfId="1986" xr:uid="{00000000-0005-0000-0000-000030080000}"/>
    <cellStyle name="Comma 5 4 2 3 3" xfId="1987" xr:uid="{00000000-0005-0000-0000-000031080000}"/>
    <cellStyle name="Comma 5 4 2 3 4" xfId="1988" xr:uid="{00000000-0005-0000-0000-000032080000}"/>
    <cellStyle name="Comma 5 4 2 4" xfId="1989" xr:uid="{00000000-0005-0000-0000-000033080000}"/>
    <cellStyle name="Comma 5 4 2 4 2" xfId="1990" xr:uid="{00000000-0005-0000-0000-000034080000}"/>
    <cellStyle name="Comma 5 4 2 4 2 2" xfId="1991" xr:uid="{00000000-0005-0000-0000-000035080000}"/>
    <cellStyle name="Comma 5 4 2 4 3" xfId="1992" xr:uid="{00000000-0005-0000-0000-000036080000}"/>
    <cellStyle name="Comma 5 4 2 4 4" xfId="1993" xr:uid="{00000000-0005-0000-0000-000037080000}"/>
    <cellStyle name="Comma 5 4 2 5" xfId="1994" xr:uid="{00000000-0005-0000-0000-000038080000}"/>
    <cellStyle name="Comma 5 4 2 5 2" xfId="1995" xr:uid="{00000000-0005-0000-0000-000039080000}"/>
    <cellStyle name="Comma 5 4 2 5 2 2" xfId="1996" xr:uid="{00000000-0005-0000-0000-00003A080000}"/>
    <cellStyle name="Comma 5 4 2 5 3" xfId="1997" xr:uid="{00000000-0005-0000-0000-00003B080000}"/>
    <cellStyle name="Comma 5 4 2 5 4" xfId="1998" xr:uid="{00000000-0005-0000-0000-00003C080000}"/>
    <cellStyle name="Comma 5 4 2 6" xfId="1999" xr:uid="{00000000-0005-0000-0000-00003D080000}"/>
    <cellStyle name="Comma 5 4 2 6 2" xfId="2000" xr:uid="{00000000-0005-0000-0000-00003E080000}"/>
    <cellStyle name="Comma 5 4 2 6 3" xfId="2001" xr:uid="{00000000-0005-0000-0000-00003F080000}"/>
    <cellStyle name="Comma 5 4 2 7" xfId="2002" xr:uid="{00000000-0005-0000-0000-000040080000}"/>
    <cellStyle name="Comma 5 4 2 7 2" xfId="2003" xr:uid="{00000000-0005-0000-0000-000041080000}"/>
    <cellStyle name="Comma 5 4 2 8" xfId="2004" xr:uid="{00000000-0005-0000-0000-000042080000}"/>
    <cellStyle name="Comma 5 4 2 9" xfId="2005" xr:uid="{00000000-0005-0000-0000-000043080000}"/>
    <cellStyle name="Comma 5 4 3" xfId="2006" xr:uid="{00000000-0005-0000-0000-000044080000}"/>
    <cellStyle name="Comma 5 4 3 2" xfId="2007" xr:uid="{00000000-0005-0000-0000-000045080000}"/>
    <cellStyle name="Comma 5 4 3 2 2" xfId="2008" xr:uid="{00000000-0005-0000-0000-000046080000}"/>
    <cellStyle name="Comma 5 4 3 3" xfId="2009" xr:uid="{00000000-0005-0000-0000-000047080000}"/>
    <cellStyle name="Comma 5 4 3 4" xfId="2010" xr:uid="{00000000-0005-0000-0000-000048080000}"/>
    <cellStyle name="Comma 5 4 4" xfId="2011" xr:uid="{00000000-0005-0000-0000-000049080000}"/>
    <cellStyle name="Comma 5 4 4 2" xfId="2012" xr:uid="{00000000-0005-0000-0000-00004A080000}"/>
    <cellStyle name="Comma 5 4 4 2 2" xfId="2013" xr:uid="{00000000-0005-0000-0000-00004B080000}"/>
    <cellStyle name="Comma 5 4 4 3" xfId="2014" xr:uid="{00000000-0005-0000-0000-00004C080000}"/>
    <cellStyle name="Comma 5 4 4 4" xfId="2015" xr:uid="{00000000-0005-0000-0000-00004D080000}"/>
    <cellStyle name="Comma 5 4 5" xfId="2016" xr:uid="{00000000-0005-0000-0000-00004E080000}"/>
    <cellStyle name="Comma 5 4 5 2" xfId="2017" xr:uid="{00000000-0005-0000-0000-00004F080000}"/>
    <cellStyle name="Comma 5 4 5 2 2" xfId="2018" xr:uid="{00000000-0005-0000-0000-000050080000}"/>
    <cellStyle name="Comma 5 4 5 3" xfId="2019" xr:uid="{00000000-0005-0000-0000-000051080000}"/>
    <cellStyle name="Comma 5 4 5 4" xfId="2020" xr:uid="{00000000-0005-0000-0000-000052080000}"/>
    <cellStyle name="Comma 5 4 6" xfId="2021" xr:uid="{00000000-0005-0000-0000-000053080000}"/>
    <cellStyle name="Comma 5 4 6 2" xfId="2022" xr:uid="{00000000-0005-0000-0000-000054080000}"/>
    <cellStyle name="Comma 5 4 6 2 2" xfId="2023" xr:uid="{00000000-0005-0000-0000-000055080000}"/>
    <cellStyle name="Comma 5 4 6 3" xfId="2024" xr:uid="{00000000-0005-0000-0000-000056080000}"/>
    <cellStyle name="Comma 5 4 6 4" xfId="2025" xr:uid="{00000000-0005-0000-0000-000057080000}"/>
    <cellStyle name="Comma 5 4 7" xfId="2026" xr:uid="{00000000-0005-0000-0000-000058080000}"/>
    <cellStyle name="Comma 5 4 7 2" xfId="2027" xr:uid="{00000000-0005-0000-0000-000059080000}"/>
    <cellStyle name="Comma 5 4 7 3" xfId="2028" xr:uid="{00000000-0005-0000-0000-00005A080000}"/>
    <cellStyle name="Comma 5 4 8" xfId="2029" xr:uid="{00000000-0005-0000-0000-00005B080000}"/>
    <cellStyle name="Comma 5 4 8 2" xfId="2030" xr:uid="{00000000-0005-0000-0000-00005C080000}"/>
    <cellStyle name="Comma 5 4 9" xfId="2031" xr:uid="{00000000-0005-0000-0000-00005D080000}"/>
    <cellStyle name="Comma 5 5" xfId="2032" xr:uid="{00000000-0005-0000-0000-00005E080000}"/>
    <cellStyle name="Comma 5 5 2" xfId="2033" xr:uid="{00000000-0005-0000-0000-00005F080000}"/>
    <cellStyle name="Comma 5 5 2 2" xfId="2034" xr:uid="{00000000-0005-0000-0000-000060080000}"/>
    <cellStyle name="Comma 5 5 2 2 2" xfId="2035" xr:uid="{00000000-0005-0000-0000-000061080000}"/>
    <cellStyle name="Comma 5 5 2 3" xfId="2036" xr:uid="{00000000-0005-0000-0000-000062080000}"/>
    <cellStyle name="Comma 5 5 2 4" xfId="2037" xr:uid="{00000000-0005-0000-0000-000063080000}"/>
    <cellStyle name="Comma 5 5 3" xfId="2038" xr:uid="{00000000-0005-0000-0000-000064080000}"/>
    <cellStyle name="Comma 5 5 3 2" xfId="2039" xr:uid="{00000000-0005-0000-0000-000065080000}"/>
    <cellStyle name="Comma 5 5 3 2 2" xfId="2040" xr:uid="{00000000-0005-0000-0000-000066080000}"/>
    <cellStyle name="Comma 5 5 3 3" xfId="2041" xr:uid="{00000000-0005-0000-0000-000067080000}"/>
    <cellStyle name="Comma 5 5 3 4" xfId="2042" xr:uid="{00000000-0005-0000-0000-000068080000}"/>
    <cellStyle name="Comma 5 5 4" xfId="2043" xr:uid="{00000000-0005-0000-0000-000069080000}"/>
    <cellStyle name="Comma 5 5 4 2" xfId="2044" xr:uid="{00000000-0005-0000-0000-00006A080000}"/>
    <cellStyle name="Comma 5 5 4 2 2" xfId="2045" xr:uid="{00000000-0005-0000-0000-00006B080000}"/>
    <cellStyle name="Comma 5 5 4 3" xfId="2046" xr:uid="{00000000-0005-0000-0000-00006C080000}"/>
    <cellStyle name="Comma 5 5 4 4" xfId="2047" xr:uid="{00000000-0005-0000-0000-00006D080000}"/>
    <cellStyle name="Comma 5 5 5" xfId="2048" xr:uid="{00000000-0005-0000-0000-00006E080000}"/>
    <cellStyle name="Comma 5 5 5 2" xfId="2049" xr:uid="{00000000-0005-0000-0000-00006F080000}"/>
    <cellStyle name="Comma 5 5 5 2 2" xfId="2050" xr:uid="{00000000-0005-0000-0000-000070080000}"/>
    <cellStyle name="Comma 5 5 5 3" xfId="2051" xr:uid="{00000000-0005-0000-0000-000071080000}"/>
    <cellStyle name="Comma 5 5 5 4" xfId="2052" xr:uid="{00000000-0005-0000-0000-000072080000}"/>
    <cellStyle name="Comma 5 5 6" xfId="2053" xr:uid="{00000000-0005-0000-0000-000073080000}"/>
    <cellStyle name="Comma 5 5 6 2" xfId="2054" xr:uid="{00000000-0005-0000-0000-000074080000}"/>
    <cellStyle name="Comma 5 5 6 3" xfId="2055" xr:uid="{00000000-0005-0000-0000-000075080000}"/>
    <cellStyle name="Comma 5 5 7" xfId="2056" xr:uid="{00000000-0005-0000-0000-000076080000}"/>
    <cellStyle name="Comma 5 5 7 2" xfId="2057" xr:uid="{00000000-0005-0000-0000-000077080000}"/>
    <cellStyle name="Comma 5 5 8" xfId="2058" xr:uid="{00000000-0005-0000-0000-000078080000}"/>
    <cellStyle name="Comma 5 5 9" xfId="2059" xr:uid="{00000000-0005-0000-0000-000079080000}"/>
    <cellStyle name="Comma 5 6" xfId="2060" xr:uid="{00000000-0005-0000-0000-00007A080000}"/>
    <cellStyle name="Comma 5 6 2" xfId="2061" xr:uid="{00000000-0005-0000-0000-00007B080000}"/>
    <cellStyle name="Comma 5 6 2 2" xfId="2062" xr:uid="{00000000-0005-0000-0000-00007C080000}"/>
    <cellStyle name="Comma 5 6 3" xfId="2063" xr:uid="{00000000-0005-0000-0000-00007D080000}"/>
    <cellStyle name="Comma 5 6 4" xfId="2064" xr:uid="{00000000-0005-0000-0000-00007E080000}"/>
    <cellStyle name="Comma 5 7" xfId="2065" xr:uid="{00000000-0005-0000-0000-00007F080000}"/>
    <cellStyle name="Comma 5 7 2" xfId="2066" xr:uid="{00000000-0005-0000-0000-000080080000}"/>
    <cellStyle name="Comma 5 7 2 2" xfId="2067" xr:uid="{00000000-0005-0000-0000-000081080000}"/>
    <cellStyle name="Comma 5 7 3" xfId="2068" xr:uid="{00000000-0005-0000-0000-000082080000}"/>
    <cellStyle name="Comma 5 7 4" xfId="2069" xr:uid="{00000000-0005-0000-0000-000083080000}"/>
    <cellStyle name="Comma 5 8" xfId="2070" xr:uid="{00000000-0005-0000-0000-000084080000}"/>
    <cellStyle name="Comma 5 8 2" xfId="2071" xr:uid="{00000000-0005-0000-0000-000085080000}"/>
    <cellStyle name="Comma 5 8 2 2" xfId="2072" xr:uid="{00000000-0005-0000-0000-000086080000}"/>
    <cellStyle name="Comma 5 8 3" xfId="2073" xr:uid="{00000000-0005-0000-0000-000087080000}"/>
    <cellStyle name="Comma 5 8 4" xfId="2074" xr:uid="{00000000-0005-0000-0000-000088080000}"/>
    <cellStyle name="Comma 5 9" xfId="2075" xr:uid="{00000000-0005-0000-0000-000089080000}"/>
    <cellStyle name="Comma 5 9 2" xfId="2076" xr:uid="{00000000-0005-0000-0000-00008A080000}"/>
    <cellStyle name="Comma 5 9 2 2" xfId="2077" xr:uid="{00000000-0005-0000-0000-00008B080000}"/>
    <cellStyle name="Comma 5 9 3" xfId="2078" xr:uid="{00000000-0005-0000-0000-00008C080000}"/>
    <cellStyle name="Comma 5 9 4" xfId="2079" xr:uid="{00000000-0005-0000-0000-00008D080000}"/>
    <cellStyle name="Comma 6" xfId="2080" xr:uid="{00000000-0005-0000-0000-00008E080000}"/>
    <cellStyle name="Comma 6 10" xfId="2081" xr:uid="{00000000-0005-0000-0000-00008F080000}"/>
    <cellStyle name="Comma 6 10 2" xfId="2082" xr:uid="{00000000-0005-0000-0000-000090080000}"/>
    <cellStyle name="Comma 6 10 3" xfId="2083" xr:uid="{00000000-0005-0000-0000-000091080000}"/>
    <cellStyle name="Comma 6 11" xfId="2084" xr:uid="{00000000-0005-0000-0000-000092080000}"/>
    <cellStyle name="Comma 6 11 2" xfId="2085" xr:uid="{00000000-0005-0000-0000-000093080000}"/>
    <cellStyle name="Comma 6 12" xfId="2086" xr:uid="{00000000-0005-0000-0000-000094080000}"/>
    <cellStyle name="Comma 6 13" xfId="2087" xr:uid="{00000000-0005-0000-0000-000095080000}"/>
    <cellStyle name="Comma 6 2" xfId="2088" xr:uid="{00000000-0005-0000-0000-000096080000}"/>
    <cellStyle name="Comma 6 2 10" xfId="2089" xr:uid="{00000000-0005-0000-0000-000097080000}"/>
    <cellStyle name="Comma 6 2 2" xfId="2090" xr:uid="{00000000-0005-0000-0000-000098080000}"/>
    <cellStyle name="Comma 6 2 2 2" xfId="2091" xr:uid="{00000000-0005-0000-0000-000099080000}"/>
    <cellStyle name="Comma 6 2 2 2 2" xfId="2092" xr:uid="{00000000-0005-0000-0000-00009A080000}"/>
    <cellStyle name="Comma 6 2 2 2 2 2" xfId="2093" xr:uid="{00000000-0005-0000-0000-00009B080000}"/>
    <cellStyle name="Comma 6 2 2 2 3" xfId="2094" xr:uid="{00000000-0005-0000-0000-00009C080000}"/>
    <cellStyle name="Comma 6 2 2 2 4" xfId="2095" xr:uid="{00000000-0005-0000-0000-00009D080000}"/>
    <cellStyle name="Comma 6 2 2 3" xfId="2096" xr:uid="{00000000-0005-0000-0000-00009E080000}"/>
    <cellStyle name="Comma 6 2 2 3 2" xfId="2097" xr:uid="{00000000-0005-0000-0000-00009F080000}"/>
    <cellStyle name="Comma 6 2 2 3 2 2" xfId="2098" xr:uid="{00000000-0005-0000-0000-0000A0080000}"/>
    <cellStyle name="Comma 6 2 2 3 3" xfId="2099" xr:uid="{00000000-0005-0000-0000-0000A1080000}"/>
    <cellStyle name="Comma 6 2 2 3 4" xfId="2100" xr:uid="{00000000-0005-0000-0000-0000A2080000}"/>
    <cellStyle name="Comma 6 2 2 4" xfId="2101" xr:uid="{00000000-0005-0000-0000-0000A3080000}"/>
    <cellStyle name="Comma 6 2 2 4 2" xfId="2102" xr:uid="{00000000-0005-0000-0000-0000A4080000}"/>
    <cellStyle name="Comma 6 2 2 4 2 2" xfId="2103" xr:uid="{00000000-0005-0000-0000-0000A5080000}"/>
    <cellStyle name="Comma 6 2 2 4 3" xfId="2104" xr:uid="{00000000-0005-0000-0000-0000A6080000}"/>
    <cellStyle name="Comma 6 2 2 4 4" xfId="2105" xr:uid="{00000000-0005-0000-0000-0000A7080000}"/>
    <cellStyle name="Comma 6 2 2 5" xfId="2106" xr:uid="{00000000-0005-0000-0000-0000A8080000}"/>
    <cellStyle name="Comma 6 2 2 5 2" xfId="2107" xr:uid="{00000000-0005-0000-0000-0000A9080000}"/>
    <cellStyle name="Comma 6 2 2 5 2 2" xfId="2108" xr:uid="{00000000-0005-0000-0000-0000AA080000}"/>
    <cellStyle name="Comma 6 2 2 5 3" xfId="2109" xr:uid="{00000000-0005-0000-0000-0000AB080000}"/>
    <cellStyle name="Comma 6 2 2 5 4" xfId="2110" xr:uid="{00000000-0005-0000-0000-0000AC080000}"/>
    <cellStyle name="Comma 6 2 2 6" xfId="2111" xr:uid="{00000000-0005-0000-0000-0000AD080000}"/>
    <cellStyle name="Comma 6 2 2 6 2" xfId="2112" xr:uid="{00000000-0005-0000-0000-0000AE080000}"/>
    <cellStyle name="Comma 6 2 2 6 3" xfId="2113" xr:uid="{00000000-0005-0000-0000-0000AF080000}"/>
    <cellStyle name="Comma 6 2 2 7" xfId="2114" xr:uid="{00000000-0005-0000-0000-0000B0080000}"/>
    <cellStyle name="Comma 6 2 2 7 2" xfId="2115" xr:uid="{00000000-0005-0000-0000-0000B1080000}"/>
    <cellStyle name="Comma 6 2 2 8" xfId="2116" xr:uid="{00000000-0005-0000-0000-0000B2080000}"/>
    <cellStyle name="Comma 6 2 2 9" xfId="2117" xr:uid="{00000000-0005-0000-0000-0000B3080000}"/>
    <cellStyle name="Comma 6 2 3" xfId="2118" xr:uid="{00000000-0005-0000-0000-0000B4080000}"/>
    <cellStyle name="Comma 6 2 3 2" xfId="2119" xr:uid="{00000000-0005-0000-0000-0000B5080000}"/>
    <cellStyle name="Comma 6 2 3 2 2" xfId="2120" xr:uid="{00000000-0005-0000-0000-0000B6080000}"/>
    <cellStyle name="Comma 6 2 3 3" xfId="2121" xr:uid="{00000000-0005-0000-0000-0000B7080000}"/>
    <cellStyle name="Comma 6 2 3 4" xfId="2122" xr:uid="{00000000-0005-0000-0000-0000B8080000}"/>
    <cellStyle name="Comma 6 2 4" xfId="2123" xr:uid="{00000000-0005-0000-0000-0000B9080000}"/>
    <cellStyle name="Comma 6 2 4 2" xfId="2124" xr:uid="{00000000-0005-0000-0000-0000BA080000}"/>
    <cellStyle name="Comma 6 2 4 2 2" xfId="2125" xr:uid="{00000000-0005-0000-0000-0000BB080000}"/>
    <cellStyle name="Comma 6 2 4 3" xfId="2126" xr:uid="{00000000-0005-0000-0000-0000BC080000}"/>
    <cellStyle name="Comma 6 2 4 4" xfId="2127" xr:uid="{00000000-0005-0000-0000-0000BD080000}"/>
    <cellStyle name="Comma 6 2 5" xfId="2128" xr:uid="{00000000-0005-0000-0000-0000BE080000}"/>
    <cellStyle name="Comma 6 2 5 2" xfId="2129" xr:uid="{00000000-0005-0000-0000-0000BF080000}"/>
    <cellStyle name="Comma 6 2 5 2 2" xfId="2130" xr:uid="{00000000-0005-0000-0000-0000C0080000}"/>
    <cellStyle name="Comma 6 2 5 3" xfId="2131" xr:uid="{00000000-0005-0000-0000-0000C1080000}"/>
    <cellStyle name="Comma 6 2 5 4" xfId="2132" xr:uid="{00000000-0005-0000-0000-0000C2080000}"/>
    <cellStyle name="Comma 6 2 6" xfId="2133" xr:uid="{00000000-0005-0000-0000-0000C3080000}"/>
    <cellStyle name="Comma 6 2 6 2" xfId="2134" xr:uid="{00000000-0005-0000-0000-0000C4080000}"/>
    <cellStyle name="Comma 6 2 6 2 2" xfId="2135" xr:uid="{00000000-0005-0000-0000-0000C5080000}"/>
    <cellStyle name="Comma 6 2 6 3" xfId="2136" xr:uid="{00000000-0005-0000-0000-0000C6080000}"/>
    <cellStyle name="Comma 6 2 6 4" xfId="2137" xr:uid="{00000000-0005-0000-0000-0000C7080000}"/>
    <cellStyle name="Comma 6 2 7" xfId="2138" xr:uid="{00000000-0005-0000-0000-0000C8080000}"/>
    <cellStyle name="Comma 6 2 7 2" xfId="2139" xr:uid="{00000000-0005-0000-0000-0000C9080000}"/>
    <cellStyle name="Comma 6 2 7 3" xfId="2140" xr:uid="{00000000-0005-0000-0000-0000CA080000}"/>
    <cellStyle name="Comma 6 2 8" xfId="2141" xr:uid="{00000000-0005-0000-0000-0000CB080000}"/>
    <cellStyle name="Comma 6 2 8 2" xfId="2142" xr:uid="{00000000-0005-0000-0000-0000CC080000}"/>
    <cellStyle name="Comma 6 2 9" xfId="2143" xr:uid="{00000000-0005-0000-0000-0000CD080000}"/>
    <cellStyle name="Comma 6 3" xfId="2144" xr:uid="{00000000-0005-0000-0000-0000CE080000}"/>
    <cellStyle name="Comma 6 3 10" xfId="2145" xr:uid="{00000000-0005-0000-0000-0000CF080000}"/>
    <cellStyle name="Comma 6 3 2" xfId="2146" xr:uid="{00000000-0005-0000-0000-0000D0080000}"/>
    <cellStyle name="Comma 6 3 2 2" xfId="2147" xr:uid="{00000000-0005-0000-0000-0000D1080000}"/>
    <cellStyle name="Comma 6 3 2 2 2" xfId="2148" xr:uid="{00000000-0005-0000-0000-0000D2080000}"/>
    <cellStyle name="Comma 6 3 2 2 2 2" xfId="2149" xr:uid="{00000000-0005-0000-0000-0000D3080000}"/>
    <cellStyle name="Comma 6 3 2 2 3" xfId="2150" xr:uid="{00000000-0005-0000-0000-0000D4080000}"/>
    <cellStyle name="Comma 6 3 2 2 4" xfId="2151" xr:uid="{00000000-0005-0000-0000-0000D5080000}"/>
    <cellStyle name="Comma 6 3 2 3" xfId="2152" xr:uid="{00000000-0005-0000-0000-0000D6080000}"/>
    <cellStyle name="Comma 6 3 2 3 2" xfId="2153" xr:uid="{00000000-0005-0000-0000-0000D7080000}"/>
    <cellStyle name="Comma 6 3 2 3 2 2" xfId="2154" xr:uid="{00000000-0005-0000-0000-0000D8080000}"/>
    <cellStyle name="Comma 6 3 2 3 3" xfId="2155" xr:uid="{00000000-0005-0000-0000-0000D9080000}"/>
    <cellStyle name="Comma 6 3 2 3 4" xfId="2156" xr:uid="{00000000-0005-0000-0000-0000DA080000}"/>
    <cellStyle name="Comma 6 3 2 4" xfId="2157" xr:uid="{00000000-0005-0000-0000-0000DB080000}"/>
    <cellStyle name="Comma 6 3 2 4 2" xfId="2158" xr:uid="{00000000-0005-0000-0000-0000DC080000}"/>
    <cellStyle name="Comma 6 3 2 4 2 2" xfId="2159" xr:uid="{00000000-0005-0000-0000-0000DD080000}"/>
    <cellStyle name="Comma 6 3 2 4 3" xfId="2160" xr:uid="{00000000-0005-0000-0000-0000DE080000}"/>
    <cellStyle name="Comma 6 3 2 4 4" xfId="2161" xr:uid="{00000000-0005-0000-0000-0000DF080000}"/>
    <cellStyle name="Comma 6 3 2 5" xfId="2162" xr:uid="{00000000-0005-0000-0000-0000E0080000}"/>
    <cellStyle name="Comma 6 3 2 5 2" xfId="2163" xr:uid="{00000000-0005-0000-0000-0000E1080000}"/>
    <cellStyle name="Comma 6 3 2 5 2 2" xfId="2164" xr:uid="{00000000-0005-0000-0000-0000E2080000}"/>
    <cellStyle name="Comma 6 3 2 5 3" xfId="2165" xr:uid="{00000000-0005-0000-0000-0000E3080000}"/>
    <cellStyle name="Comma 6 3 2 5 4" xfId="2166" xr:uid="{00000000-0005-0000-0000-0000E4080000}"/>
    <cellStyle name="Comma 6 3 2 6" xfId="2167" xr:uid="{00000000-0005-0000-0000-0000E5080000}"/>
    <cellStyle name="Comma 6 3 2 6 2" xfId="2168" xr:uid="{00000000-0005-0000-0000-0000E6080000}"/>
    <cellStyle name="Comma 6 3 2 6 3" xfId="2169" xr:uid="{00000000-0005-0000-0000-0000E7080000}"/>
    <cellStyle name="Comma 6 3 2 7" xfId="2170" xr:uid="{00000000-0005-0000-0000-0000E8080000}"/>
    <cellStyle name="Comma 6 3 2 7 2" xfId="2171" xr:uid="{00000000-0005-0000-0000-0000E9080000}"/>
    <cellStyle name="Comma 6 3 2 8" xfId="2172" xr:uid="{00000000-0005-0000-0000-0000EA080000}"/>
    <cellStyle name="Comma 6 3 2 9" xfId="2173" xr:uid="{00000000-0005-0000-0000-0000EB080000}"/>
    <cellStyle name="Comma 6 3 3" xfId="2174" xr:uid="{00000000-0005-0000-0000-0000EC080000}"/>
    <cellStyle name="Comma 6 3 3 2" xfId="2175" xr:uid="{00000000-0005-0000-0000-0000ED080000}"/>
    <cellStyle name="Comma 6 3 3 2 2" xfId="2176" xr:uid="{00000000-0005-0000-0000-0000EE080000}"/>
    <cellStyle name="Comma 6 3 3 3" xfId="2177" xr:uid="{00000000-0005-0000-0000-0000EF080000}"/>
    <cellStyle name="Comma 6 3 3 4" xfId="2178" xr:uid="{00000000-0005-0000-0000-0000F0080000}"/>
    <cellStyle name="Comma 6 3 4" xfId="2179" xr:uid="{00000000-0005-0000-0000-0000F1080000}"/>
    <cellStyle name="Comma 6 3 4 2" xfId="2180" xr:uid="{00000000-0005-0000-0000-0000F2080000}"/>
    <cellStyle name="Comma 6 3 4 2 2" xfId="2181" xr:uid="{00000000-0005-0000-0000-0000F3080000}"/>
    <cellStyle name="Comma 6 3 4 3" xfId="2182" xr:uid="{00000000-0005-0000-0000-0000F4080000}"/>
    <cellStyle name="Comma 6 3 4 4" xfId="2183" xr:uid="{00000000-0005-0000-0000-0000F5080000}"/>
    <cellStyle name="Comma 6 3 5" xfId="2184" xr:uid="{00000000-0005-0000-0000-0000F6080000}"/>
    <cellStyle name="Comma 6 3 5 2" xfId="2185" xr:uid="{00000000-0005-0000-0000-0000F7080000}"/>
    <cellStyle name="Comma 6 3 5 2 2" xfId="2186" xr:uid="{00000000-0005-0000-0000-0000F8080000}"/>
    <cellStyle name="Comma 6 3 5 3" xfId="2187" xr:uid="{00000000-0005-0000-0000-0000F9080000}"/>
    <cellStyle name="Comma 6 3 5 4" xfId="2188" xr:uid="{00000000-0005-0000-0000-0000FA080000}"/>
    <cellStyle name="Comma 6 3 6" xfId="2189" xr:uid="{00000000-0005-0000-0000-0000FB080000}"/>
    <cellStyle name="Comma 6 3 6 2" xfId="2190" xr:uid="{00000000-0005-0000-0000-0000FC080000}"/>
    <cellStyle name="Comma 6 3 6 2 2" xfId="2191" xr:uid="{00000000-0005-0000-0000-0000FD080000}"/>
    <cellStyle name="Comma 6 3 6 3" xfId="2192" xr:uid="{00000000-0005-0000-0000-0000FE080000}"/>
    <cellStyle name="Comma 6 3 6 4" xfId="2193" xr:uid="{00000000-0005-0000-0000-0000FF080000}"/>
    <cellStyle name="Comma 6 3 7" xfId="2194" xr:uid="{00000000-0005-0000-0000-000000090000}"/>
    <cellStyle name="Comma 6 3 7 2" xfId="2195" xr:uid="{00000000-0005-0000-0000-000001090000}"/>
    <cellStyle name="Comma 6 3 7 3" xfId="2196" xr:uid="{00000000-0005-0000-0000-000002090000}"/>
    <cellStyle name="Comma 6 3 8" xfId="2197" xr:uid="{00000000-0005-0000-0000-000003090000}"/>
    <cellStyle name="Comma 6 3 8 2" xfId="2198" xr:uid="{00000000-0005-0000-0000-000004090000}"/>
    <cellStyle name="Comma 6 3 9" xfId="2199" xr:uid="{00000000-0005-0000-0000-000005090000}"/>
    <cellStyle name="Comma 6 4" xfId="2200" xr:uid="{00000000-0005-0000-0000-000006090000}"/>
    <cellStyle name="Comma 6 4 10" xfId="2201" xr:uid="{00000000-0005-0000-0000-000007090000}"/>
    <cellStyle name="Comma 6 4 2" xfId="2202" xr:uid="{00000000-0005-0000-0000-000008090000}"/>
    <cellStyle name="Comma 6 4 2 2" xfId="2203" xr:uid="{00000000-0005-0000-0000-000009090000}"/>
    <cellStyle name="Comma 6 4 2 2 2" xfId="2204" xr:uid="{00000000-0005-0000-0000-00000A090000}"/>
    <cellStyle name="Comma 6 4 2 2 2 2" xfId="2205" xr:uid="{00000000-0005-0000-0000-00000B090000}"/>
    <cellStyle name="Comma 6 4 2 2 3" xfId="2206" xr:uid="{00000000-0005-0000-0000-00000C090000}"/>
    <cellStyle name="Comma 6 4 2 2 4" xfId="2207" xr:uid="{00000000-0005-0000-0000-00000D090000}"/>
    <cellStyle name="Comma 6 4 2 3" xfId="2208" xr:uid="{00000000-0005-0000-0000-00000E090000}"/>
    <cellStyle name="Comma 6 4 2 3 2" xfId="2209" xr:uid="{00000000-0005-0000-0000-00000F090000}"/>
    <cellStyle name="Comma 6 4 2 3 2 2" xfId="2210" xr:uid="{00000000-0005-0000-0000-000010090000}"/>
    <cellStyle name="Comma 6 4 2 3 3" xfId="2211" xr:uid="{00000000-0005-0000-0000-000011090000}"/>
    <cellStyle name="Comma 6 4 2 3 4" xfId="2212" xr:uid="{00000000-0005-0000-0000-000012090000}"/>
    <cellStyle name="Comma 6 4 2 4" xfId="2213" xr:uid="{00000000-0005-0000-0000-000013090000}"/>
    <cellStyle name="Comma 6 4 2 4 2" xfId="2214" xr:uid="{00000000-0005-0000-0000-000014090000}"/>
    <cellStyle name="Comma 6 4 2 4 2 2" xfId="2215" xr:uid="{00000000-0005-0000-0000-000015090000}"/>
    <cellStyle name="Comma 6 4 2 4 3" xfId="2216" xr:uid="{00000000-0005-0000-0000-000016090000}"/>
    <cellStyle name="Comma 6 4 2 4 4" xfId="2217" xr:uid="{00000000-0005-0000-0000-000017090000}"/>
    <cellStyle name="Comma 6 4 2 5" xfId="2218" xr:uid="{00000000-0005-0000-0000-000018090000}"/>
    <cellStyle name="Comma 6 4 2 5 2" xfId="2219" xr:uid="{00000000-0005-0000-0000-000019090000}"/>
    <cellStyle name="Comma 6 4 2 5 2 2" xfId="2220" xr:uid="{00000000-0005-0000-0000-00001A090000}"/>
    <cellStyle name="Comma 6 4 2 5 3" xfId="2221" xr:uid="{00000000-0005-0000-0000-00001B090000}"/>
    <cellStyle name="Comma 6 4 2 5 4" xfId="2222" xr:uid="{00000000-0005-0000-0000-00001C090000}"/>
    <cellStyle name="Comma 6 4 2 6" xfId="2223" xr:uid="{00000000-0005-0000-0000-00001D090000}"/>
    <cellStyle name="Comma 6 4 2 6 2" xfId="2224" xr:uid="{00000000-0005-0000-0000-00001E090000}"/>
    <cellStyle name="Comma 6 4 2 6 3" xfId="2225" xr:uid="{00000000-0005-0000-0000-00001F090000}"/>
    <cellStyle name="Comma 6 4 2 7" xfId="2226" xr:uid="{00000000-0005-0000-0000-000020090000}"/>
    <cellStyle name="Comma 6 4 2 7 2" xfId="2227" xr:uid="{00000000-0005-0000-0000-000021090000}"/>
    <cellStyle name="Comma 6 4 2 8" xfId="2228" xr:uid="{00000000-0005-0000-0000-000022090000}"/>
    <cellStyle name="Comma 6 4 2 9" xfId="2229" xr:uid="{00000000-0005-0000-0000-000023090000}"/>
    <cellStyle name="Comma 6 4 3" xfId="2230" xr:uid="{00000000-0005-0000-0000-000024090000}"/>
    <cellStyle name="Comma 6 4 3 2" xfId="2231" xr:uid="{00000000-0005-0000-0000-000025090000}"/>
    <cellStyle name="Comma 6 4 3 2 2" xfId="2232" xr:uid="{00000000-0005-0000-0000-000026090000}"/>
    <cellStyle name="Comma 6 4 3 3" xfId="2233" xr:uid="{00000000-0005-0000-0000-000027090000}"/>
    <cellStyle name="Comma 6 4 3 4" xfId="2234" xr:uid="{00000000-0005-0000-0000-000028090000}"/>
    <cellStyle name="Comma 6 4 4" xfId="2235" xr:uid="{00000000-0005-0000-0000-000029090000}"/>
    <cellStyle name="Comma 6 4 4 2" xfId="2236" xr:uid="{00000000-0005-0000-0000-00002A090000}"/>
    <cellStyle name="Comma 6 4 4 2 2" xfId="2237" xr:uid="{00000000-0005-0000-0000-00002B090000}"/>
    <cellStyle name="Comma 6 4 4 3" xfId="2238" xr:uid="{00000000-0005-0000-0000-00002C090000}"/>
    <cellStyle name="Comma 6 4 4 4" xfId="2239" xr:uid="{00000000-0005-0000-0000-00002D090000}"/>
    <cellStyle name="Comma 6 4 5" xfId="2240" xr:uid="{00000000-0005-0000-0000-00002E090000}"/>
    <cellStyle name="Comma 6 4 5 2" xfId="2241" xr:uid="{00000000-0005-0000-0000-00002F090000}"/>
    <cellStyle name="Comma 6 4 5 2 2" xfId="2242" xr:uid="{00000000-0005-0000-0000-000030090000}"/>
    <cellStyle name="Comma 6 4 5 3" xfId="2243" xr:uid="{00000000-0005-0000-0000-000031090000}"/>
    <cellStyle name="Comma 6 4 5 4" xfId="2244" xr:uid="{00000000-0005-0000-0000-000032090000}"/>
    <cellStyle name="Comma 6 4 6" xfId="2245" xr:uid="{00000000-0005-0000-0000-000033090000}"/>
    <cellStyle name="Comma 6 4 6 2" xfId="2246" xr:uid="{00000000-0005-0000-0000-000034090000}"/>
    <cellStyle name="Comma 6 4 6 2 2" xfId="2247" xr:uid="{00000000-0005-0000-0000-000035090000}"/>
    <cellStyle name="Comma 6 4 6 3" xfId="2248" xr:uid="{00000000-0005-0000-0000-000036090000}"/>
    <cellStyle name="Comma 6 4 6 4" xfId="2249" xr:uid="{00000000-0005-0000-0000-000037090000}"/>
    <cellStyle name="Comma 6 4 7" xfId="2250" xr:uid="{00000000-0005-0000-0000-000038090000}"/>
    <cellStyle name="Comma 6 4 7 2" xfId="2251" xr:uid="{00000000-0005-0000-0000-000039090000}"/>
    <cellStyle name="Comma 6 4 7 3" xfId="2252" xr:uid="{00000000-0005-0000-0000-00003A090000}"/>
    <cellStyle name="Comma 6 4 8" xfId="2253" xr:uid="{00000000-0005-0000-0000-00003B090000}"/>
    <cellStyle name="Comma 6 4 8 2" xfId="2254" xr:uid="{00000000-0005-0000-0000-00003C090000}"/>
    <cellStyle name="Comma 6 4 9" xfId="2255" xr:uid="{00000000-0005-0000-0000-00003D090000}"/>
    <cellStyle name="Comma 6 5" xfId="2256" xr:uid="{00000000-0005-0000-0000-00003E090000}"/>
    <cellStyle name="Comma 6 5 2" xfId="2257" xr:uid="{00000000-0005-0000-0000-00003F090000}"/>
    <cellStyle name="Comma 6 5 2 2" xfId="2258" xr:uid="{00000000-0005-0000-0000-000040090000}"/>
    <cellStyle name="Comma 6 5 2 2 2" xfId="2259" xr:uid="{00000000-0005-0000-0000-000041090000}"/>
    <cellStyle name="Comma 6 5 2 3" xfId="2260" xr:uid="{00000000-0005-0000-0000-000042090000}"/>
    <cellStyle name="Comma 6 5 2 4" xfId="2261" xr:uid="{00000000-0005-0000-0000-000043090000}"/>
    <cellStyle name="Comma 6 5 3" xfId="2262" xr:uid="{00000000-0005-0000-0000-000044090000}"/>
    <cellStyle name="Comma 6 5 3 2" xfId="2263" xr:uid="{00000000-0005-0000-0000-000045090000}"/>
    <cellStyle name="Comma 6 5 3 2 2" xfId="2264" xr:uid="{00000000-0005-0000-0000-000046090000}"/>
    <cellStyle name="Comma 6 5 3 3" xfId="2265" xr:uid="{00000000-0005-0000-0000-000047090000}"/>
    <cellStyle name="Comma 6 5 3 4" xfId="2266" xr:uid="{00000000-0005-0000-0000-000048090000}"/>
    <cellStyle name="Comma 6 5 4" xfId="2267" xr:uid="{00000000-0005-0000-0000-000049090000}"/>
    <cellStyle name="Comma 6 5 4 2" xfId="2268" xr:uid="{00000000-0005-0000-0000-00004A090000}"/>
    <cellStyle name="Comma 6 5 4 2 2" xfId="2269" xr:uid="{00000000-0005-0000-0000-00004B090000}"/>
    <cellStyle name="Comma 6 5 4 3" xfId="2270" xr:uid="{00000000-0005-0000-0000-00004C090000}"/>
    <cellStyle name="Comma 6 5 4 4" xfId="2271" xr:uid="{00000000-0005-0000-0000-00004D090000}"/>
    <cellStyle name="Comma 6 5 5" xfId="2272" xr:uid="{00000000-0005-0000-0000-00004E090000}"/>
    <cellStyle name="Comma 6 5 5 2" xfId="2273" xr:uid="{00000000-0005-0000-0000-00004F090000}"/>
    <cellStyle name="Comma 6 5 5 2 2" xfId="2274" xr:uid="{00000000-0005-0000-0000-000050090000}"/>
    <cellStyle name="Comma 6 5 5 3" xfId="2275" xr:uid="{00000000-0005-0000-0000-000051090000}"/>
    <cellStyle name="Comma 6 5 5 4" xfId="2276" xr:uid="{00000000-0005-0000-0000-000052090000}"/>
    <cellStyle name="Comma 6 5 6" xfId="2277" xr:uid="{00000000-0005-0000-0000-000053090000}"/>
    <cellStyle name="Comma 6 5 6 2" xfId="2278" xr:uid="{00000000-0005-0000-0000-000054090000}"/>
    <cellStyle name="Comma 6 5 6 3" xfId="2279" xr:uid="{00000000-0005-0000-0000-000055090000}"/>
    <cellStyle name="Comma 6 5 7" xfId="2280" xr:uid="{00000000-0005-0000-0000-000056090000}"/>
    <cellStyle name="Comma 6 5 7 2" xfId="2281" xr:uid="{00000000-0005-0000-0000-000057090000}"/>
    <cellStyle name="Comma 6 5 8" xfId="2282" xr:uid="{00000000-0005-0000-0000-000058090000}"/>
    <cellStyle name="Comma 6 5 9" xfId="2283" xr:uid="{00000000-0005-0000-0000-000059090000}"/>
    <cellStyle name="Comma 6 6" xfId="2284" xr:uid="{00000000-0005-0000-0000-00005A090000}"/>
    <cellStyle name="Comma 6 6 2" xfId="2285" xr:uid="{00000000-0005-0000-0000-00005B090000}"/>
    <cellStyle name="Comma 6 6 2 2" xfId="2286" xr:uid="{00000000-0005-0000-0000-00005C090000}"/>
    <cellStyle name="Comma 6 6 3" xfId="2287" xr:uid="{00000000-0005-0000-0000-00005D090000}"/>
    <cellStyle name="Comma 6 6 4" xfId="2288" xr:uid="{00000000-0005-0000-0000-00005E090000}"/>
    <cellStyle name="Comma 6 7" xfId="2289" xr:uid="{00000000-0005-0000-0000-00005F090000}"/>
    <cellStyle name="Comma 6 7 2" xfId="2290" xr:uid="{00000000-0005-0000-0000-000060090000}"/>
    <cellStyle name="Comma 6 7 2 2" xfId="2291" xr:uid="{00000000-0005-0000-0000-000061090000}"/>
    <cellStyle name="Comma 6 7 3" xfId="2292" xr:uid="{00000000-0005-0000-0000-000062090000}"/>
    <cellStyle name="Comma 6 7 4" xfId="2293" xr:uid="{00000000-0005-0000-0000-000063090000}"/>
    <cellStyle name="Comma 6 8" xfId="2294" xr:uid="{00000000-0005-0000-0000-000064090000}"/>
    <cellStyle name="Comma 6 8 2" xfId="2295" xr:uid="{00000000-0005-0000-0000-000065090000}"/>
    <cellStyle name="Comma 6 8 2 2" xfId="2296" xr:uid="{00000000-0005-0000-0000-000066090000}"/>
    <cellStyle name="Comma 6 8 3" xfId="2297" xr:uid="{00000000-0005-0000-0000-000067090000}"/>
    <cellStyle name="Comma 6 8 4" xfId="2298" xr:uid="{00000000-0005-0000-0000-000068090000}"/>
    <cellStyle name="Comma 6 9" xfId="2299" xr:uid="{00000000-0005-0000-0000-000069090000}"/>
    <cellStyle name="Comma 6 9 2" xfId="2300" xr:uid="{00000000-0005-0000-0000-00006A090000}"/>
    <cellStyle name="Comma 6 9 2 2" xfId="2301" xr:uid="{00000000-0005-0000-0000-00006B090000}"/>
    <cellStyle name="Comma 6 9 3" xfId="2302" xr:uid="{00000000-0005-0000-0000-00006C090000}"/>
    <cellStyle name="Comma 6 9 4" xfId="2303" xr:uid="{00000000-0005-0000-0000-00006D090000}"/>
    <cellStyle name="Comma 7" xfId="2304" xr:uid="{00000000-0005-0000-0000-00006E090000}"/>
    <cellStyle name="Comma 7 10" xfId="2305" xr:uid="{00000000-0005-0000-0000-00006F090000}"/>
    <cellStyle name="Comma 7 10 2" xfId="2306" xr:uid="{00000000-0005-0000-0000-000070090000}"/>
    <cellStyle name="Comma 7 10 3" xfId="2307" xr:uid="{00000000-0005-0000-0000-000071090000}"/>
    <cellStyle name="Comma 7 11" xfId="2308" xr:uid="{00000000-0005-0000-0000-000072090000}"/>
    <cellStyle name="Comma 7 11 2" xfId="2309" xr:uid="{00000000-0005-0000-0000-000073090000}"/>
    <cellStyle name="Comma 7 12" xfId="2310" xr:uid="{00000000-0005-0000-0000-000074090000}"/>
    <cellStyle name="Comma 7 13" xfId="2311" xr:uid="{00000000-0005-0000-0000-000075090000}"/>
    <cellStyle name="Comma 7 2" xfId="2312" xr:uid="{00000000-0005-0000-0000-000076090000}"/>
    <cellStyle name="Comma 7 2 10" xfId="2313" xr:uid="{00000000-0005-0000-0000-000077090000}"/>
    <cellStyle name="Comma 7 2 2" xfId="2314" xr:uid="{00000000-0005-0000-0000-000078090000}"/>
    <cellStyle name="Comma 7 2 2 2" xfId="2315" xr:uid="{00000000-0005-0000-0000-000079090000}"/>
    <cellStyle name="Comma 7 2 2 2 2" xfId="2316" xr:uid="{00000000-0005-0000-0000-00007A090000}"/>
    <cellStyle name="Comma 7 2 2 2 2 2" xfId="2317" xr:uid="{00000000-0005-0000-0000-00007B090000}"/>
    <cellStyle name="Comma 7 2 2 2 3" xfId="2318" xr:uid="{00000000-0005-0000-0000-00007C090000}"/>
    <cellStyle name="Comma 7 2 2 2 4" xfId="2319" xr:uid="{00000000-0005-0000-0000-00007D090000}"/>
    <cellStyle name="Comma 7 2 2 3" xfId="2320" xr:uid="{00000000-0005-0000-0000-00007E090000}"/>
    <cellStyle name="Comma 7 2 2 3 2" xfId="2321" xr:uid="{00000000-0005-0000-0000-00007F090000}"/>
    <cellStyle name="Comma 7 2 2 3 2 2" xfId="2322" xr:uid="{00000000-0005-0000-0000-000080090000}"/>
    <cellStyle name="Comma 7 2 2 3 3" xfId="2323" xr:uid="{00000000-0005-0000-0000-000081090000}"/>
    <cellStyle name="Comma 7 2 2 3 4" xfId="2324" xr:uid="{00000000-0005-0000-0000-000082090000}"/>
    <cellStyle name="Comma 7 2 2 4" xfId="2325" xr:uid="{00000000-0005-0000-0000-000083090000}"/>
    <cellStyle name="Comma 7 2 2 4 2" xfId="2326" xr:uid="{00000000-0005-0000-0000-000084090000}"/>
    <cellStyle name="Comma 7 2 2 4 2 2" xfId="2327" xr:uid="{00000000-0005-0000-0000-000085090000}"/>
    <cellStyle name="Comma 7 2 2 4 3" xfId="2328" xr:uid="{00000000-0005-0000-0000-000086090000}"/>
    <cellStyle name="Comma 7 2 2 4 4" xfId="2329" xr:uid="{00000000-0005-0000-0000-000087090000}"/>
    <cellStyle name="Comma 7 2 2 5" xfId="2330" xr:uid="{00000000-0005-0000-0000-000088090000}"/>
    <cellStyle name="Comma 7 2 2 5 2" xfId="2331" xr:uid="{00000000-0005-0000-0000-000089090000}"/>
    <cellStyle name="Comma 7 2 2 5 2 2" xfId="2332" xr:uid="{00000000-0005-0000-0000-00008A090000}"/>
    <cellStyle name="Comma 7 2 2 5 3" xfId="2333" xr:uid="{00000000-0005-0000-0000-00008B090000}"/>
    <cellStyle name="Comma 7 2 2 5 4" xfId="2334" xr:uid="{00000000-0005-0000-0000-00008C090000}"/>
    <cellStyle name="Comma 7 2 2 6" xfId="2335" xr:uid="{00000000-0005-0000-0000-00008D090000}"/>
    <cellStyle name="Comma 7 2 2 6 2" xfId="2336" xr:uid="{00000000-0005-0000-0000-00008E090000}"/>
    <cellStyle name="Comma 7 2 2 6 3" xfId="2337" xr:uid="{00000000-0005-0000-0000-00008F090000}"/>
    <cellStyle name="Comma 7 2 2 7" xfId="2338" xr:uid="{00000000-0005-0000-0000-000090090000}"/>
    <cellStyle name="Comma 7 2 2 7 2" xfId="2339" xr:uid="{00000000-0005-0000-0000-000091090000}"/>
    <cellStyle name="Comma 7 2 2 8" xfId="2340" xr:uid="{00000000-0005-0000-0000-000092090000}"/>
    <cellStyle name="Comma 7 2 2 9" xfId="2341" xr:uid="{00000000-0005-0000-0000-000093090000}"/>
    <cellStyle name="Comma 7 2 3" xfId="2342" xr:uid="{00000000-0005-0000-0000-000094090000}"/>
    <cellStyle name="Comma 7 2 3 2" xfId="2343" xr:uid="{00000000-0005-0000-0000-000095090000}"/>
    <cellStyle name="Comma 7 2 3 2 2" xfId="2344" xr:uid="{00000000-0005-0000-0000-000096090000}"/>
    <cellStyle name="Comma 7 2 3 3" xfId="2345" xr:uid="{00000000-0005-0000-0000-000097090000}"/>
    <cellStyle name="Comma 7 2 3 4" xfId="2346" xr:uid="{00000000-0005-0000-0000-000098090000}"/>
    <cellStyle name="Comma 7 2 4" xfId="2347" xr:uid="{00000000-0005-0000-0000-000099090000}"/>
    <cellStyle name="Comma 7 2 4 2" xfId="2348" xr:uid="{00000000-0005-0000-0000-00009A090000}"/>
    <cellStyle name="Comma 7 2 4 2 2" xfId="2349" xr:uid="{00000000-0005-0000-0000-00009B090000}"/>
    <cellStyle name="Comma 7 2 4 3" xfId="2350" xr:uid="{00000000-0005-0000-0000-00009C090000}"/>
    <cellStyle name="Comma 7 2 4 4" xfId="2351" xr:uid="{00000000-0005-0000-0000-00009D090000}"/>
    <cellStyle name="Comma 7 2 5" xfId="2352" xr:uid="{00000000-0005-0000-0000-00009E090000}"/>
    <cellStyle name="Comma 7 2 5 2" xfId="2353" xr:uid="{00000000-0005-0000-0000-00009F090000}"/>
    <cellStyle name="Comma 7 2 5 2 2" xfId="2354" xr:uid="{00000000-0005-0000-0000-0000A0090000}"/>
    <cellStyle name="Comma 7 2 5 3" xfId="2355" xr:uid="{00000000-0005-0000-0000-0000A1090000}"/>
    <cellStyle name="Comma 7 2 5 4" xfId="2356" xr:uid="{00000000-0005-0000-0000-0000A2090000}"/>
    <cellStyle name="Comma 7 2 6" xfId="2357" xr:uid="{00000000-0005-0000-0000-0000A3090000}"/>
    <cellStyle name="Comma 7 2 6 2" xfId="2358" xr:uid="{00000000-0005-0000-0000-0000A4090000}"/>
    <cellStyle name="Comma 7 2 6 2 2" xfId="2359" xr:uid="{00000000-0005-0000-0000-0000A5090000}"/>
    <cellStyle name="Comma 7 2 6 3" xfId="2360" xr:uid="{00000000-0005-0000-0000-0000A6090000}"/>
    <cellStyle name="Comma 7 2 6 4" xfId="2361" xr:uid="{00000000-0005-0000-0000-0000A7090000}"/>
    <cellStyle name="Comma 7 2 7" xfId="2362" xr:uid="{00000000-0005-0000-0000-0000A8090000}"/>
    <cellStyle name="Comma 7 2 7 2" xfId="2363" xr:uid="{00000000-0005-0000-0000-0000A9090000}"/>
    <cellStyle name="Comma 7 2 7 3" xfId="2364" xr:uid="{00000000-0005-0000-0000-0000AA090000}"/>
    <cellStyle name="Comma 7 2 8" xfId="2365" xr:uid="{00000000-0005-0000-0000-0000AB090000}"/>
    <cellStyle name="Comma 7 2 8 2" xfId="2366" xr:uid="{00000000-0005-0000-0000-0000AC090000}"/>
    <cellStyle name="Comma 7 2 9" xfId="2367" xr:uid="{00000000-0005-0000-0000-0000AD090000}"/>
    <cellStyle name="Comma 7 3" xfId="2368" xr:uid="{00000000-0005-0000-0000-0000AE090000}"/>
    <cellStyle name="Comma 7 3 10" xfId="2369" xr:uid="{00000000-0005-0000-0000-0000AF090000}"/>
    <cellStyle name="Comma 7 3 2" xfId="2370" xr:uid="{00000000-0005-0000-0000-0000B0090000}"/>
    <cellStyle name="Comma 7 3 2 2" xfId="2371" xr:uid="{00000000-0005-0000-0000-0000B1090000}"/>
    <cellStyle name="Comma 7 3 2 2 2" xfId="2372" xr:uid="{00000000-0005-0000-0000-0000B2090000}"/>
    <cellStyle name="Comma 7 3 2 2 2 2" xfId="2373" xr:uid="{00000000-0005-0000-0000-0000B3090000}"/>
    <cellStyle name="Comma 7 3 2 2 3" xfId="2374" xr:uid="{00000000-0005-0000-0000-0000B4090000}"/>
    <cellStyle name="Comma 7 3 2 2 4" xfId="2375" xr:uid="{00000000-0005-0000-0000-0000B5090000}"/>
    <cellStyle name="Comma 7 3 2 3" xfId="2376" xr:uid="{00000000-0005-0000-0000-0000B6090000}"/>
    <cellStyle name="Comma 7 3 2 3 2" xfId="2377" xr:uid="{00000000-0005-0000-0000-0000B7090000}"/>
    <cellStyle name="Comma 7 3 2 3 2 2" xfId="2378" xr:uid="{00000000-0005-0000-0000-0000B8090000}"/>
    <cellStyle name="Comma 7 3 2 3 3" xfId="2379" xr:uid="{00000000-0005-0000-0000-0000B9090000}"/>
    <cellStyle name="Comma 7 3 2 3 4" xfId="2380" xr:uid="{00000000-0005-0000-0000-0000BA090000}"/>
    <cellStyle name="Comma 7 3 2 4" xfId="2381" xr:uid="{00000000-0005-0000-0000-0000BB090000}"/>
    <cellStyle name="Comma 7 3 2 4 2" xfId="2382" xr:uid="{00000000-0005-0000-0000-0000BC090000}"/>
    <cellStyle name="Comma 7 3 2 4 2 2" xfId="2383" xr:uid="{00000000-0005-0000-0000-0000BD090000}"/>
    <cellStyle name="Comma 7 3 2 4 3" xfId="2384" xr:uid="{00000000-0005-0000-0000-0000BE090000}"/>
    <cellStyle name="Comma 7 3 2 4 4" xfId="2385" xr:uid="{00000000-0005-0000-0000-0000BF090000}"/>
    <cellStyle name="Comma 7 3 2 5" xfId="2386" xr:uid="{00000000-0005-0000-0000-0000C0090000}"/>
    <cellStyle name="Comma 7 3 2 5 2" xfId="2387" xr:uid="{00000000-0005-0000-0000-0000C1090000}"/>
    <cellStyle name="Comma 7 3 2 5 2 2" xfId="2388" xr:uid="{00000000-0005-0000-0000-0000C2090000}"/>
    <cellStyle name="Comma 7 3 2 5 3" xfId="2389" xr:uid="{00000000-0005-0000-0000-0000C3090000}"/>
    <cellStyle name="Comma 7 3 2 5 4" xfId="2390" xr:uid="{00000000-0005-0000-0000-0000C4090000}"/>
    <cellStyle name="Comma 7 3 2 6" xfId="2391" xr:uid="{00000000-0005-0000-0000-0000C5090000}"/>
    <cellStyle name="Comma 7 3 2 6 2" xfId="2392" xr:uid="{00000000-0005-0000-0000-0000C6090000}"/>
    <cellStyle name="Comma 7 3 2 6 3" xfId="2393" xr:uid="{00000000-0005-0000-0000-0000C7090000}"/>
    <cellStyle name="Comma 7 3 2 7" xfId="2394" xr:uid="{00000000-0005-0000-0000-0000C8090000}"/>
    <cellStyle name="Comma 7 3 2 7 2" xfId="2395" xr:uid="{00000000-0005-0000-0000-0000C9090000}"/>
    <cellStyle name="Comma 7 3 2 8" xfId="2396" xr:uid="{00000000-0005-0000-0000-0000CA090000}"/>
    <cellStyle name="Comma 7 3 2 9" xfId="2397" xr:uid="{00000000-0005-0000-0000-0000CB090000}"/>
    <cellStyle name="Comma 7 3 3" xfId="2398" xr:uid="{00000000-0005-0000-0000-0000CC090000}"/>
    <cellStyle name="Comma 7 3 3 2" xfId="2399" xr:uid="{00000000-0005-0000-0000-0000CD090000}"/>
    <cellStyle name="Comma 7 3 3 2 2" xfId="2400" xr:uid="{00000000-0005-0000-0000-0000CE090000}"/>
    <cellStyle name="Comma 7 3 3 3" xfId="2401" xr:uid="{00000000-0005-0000-0000-0000CF090000}"/>
    <cellStyle name="Comma 7 3 3 4" xfId="2402" xr:uid="{00000000-0005-0000-0000-0000D0090000}"/>
    <cellStyle name="Comma 7 3 4" xfId="2403" xr:uid="{00000000-0005-0000-0000-0000D1090000}"/>
    <cellStyle name="Comma 7 3 4 2" xfId="2404" xr:uid="{00000000-0005-0000-0000-0000D2090000}"/>
    <cellStyle name="Comma 7 3 4 2 2" xfId="2405" xr:uid="{00000000-0005-0000-0000-0000D3090000}"/>
    <cellStyle name="Comma 7 3 4 3" xfId="2406" xr:uid="{00000000-0005-0000-0000-0000D4090000}"/>
    <cellStyle name="Comma 7 3 4 4" xfId="2407" xr:uid="{00000000-0005-0000-0000-0000D5090000}"/>
    <cellStyle name="Comma 7 3 5" xfId="2408" xr:uid="{00000000-0005-0000-0000-0000D6090000}"/>
    <cellStyle name="Comma 7 3 5 2" xfId="2409" xr:uid="{00000000-0005-0000-0000-0000D7090000}"/>
    <cellStyle name="Comma 7 3 5 2 2" xfId="2410" xr:uid="{00000000-0005-0000-0000-0000D8090000}"/>
    <cellStyle name="Comma 7 3 5 3" xfId="2411" xr:uid="{00000000-0005-0000-0000-0000D9090000}"/>
    <cellStyle name="Comma 7 3 5 4" xfId="2412" xr:uid="{00000000-0005-0000-0000-0000DA090000}"/>
    <cellStyle name="Comma 7 3 6" xfId="2413" xr:uid="{00000000-0005-0000-0000-0000DB090000}"/>
    <cellStyle name="Comma 7 3 6 2" xfId="2414" xr:uid="{00000000-0005-0000-0000-0000DC090000}"/>
    <cellStyle name="Comma 7 3 6 2 2" xfId="2415" xr:uid="{00000000-0005-0000-0000-0000DD090000}"/>
    <cellStyle name="Comma 7 3 6 3" xfId="2416" xr:uid="{00000000-0005-0000-0000-0000DE090000}"/>
    <cellStyle name="Comma 7 3 6 4" xfId="2417" xr:uid="{00000000-0005-0000-0000-0000DF090000}"/>
    <cellStyle name="Comma 7 3 7" xfId="2418" xr:uid="{00000000-0005-0000-0000-0000E0090000}"/>
    <cellStyle name="Comma 7 3 7 2" xfId="2419" xr:uid="{00000000-0005-0000-0000-0000E1090000}"/>
    <cellStyle name="Comma 7 3 7 3" xfId="2420" xr:uid="{00000000-0005-0000-0000-0000E2090000}"/>
    <cellStyle name="Comma 7 3 8" xfId="2421" xr:uid="{00000000-0005-0000-0000-0000E3090000}"/>
    <cellStyle name="Comma 7 3 8 2" xfId="2422" xr:uid="{00000000-0005-0000-0000-0000E4090000}"/>
    <cellStyle name="Comma 7 3 9" xfId="2423" xr:uid="{00000000-0005-0000-0000-0000E5090000}"/>
    <cellStyle name="Comma 7 4" xfId="2424" xr:uid="{00000000-0005-0000-0000-0000E6090000}"/>
    <cellStyle name="Comma 7 4 10" xfId="2425" xr:uid="{00000000-0005-0000-0000-0000E7090000}"/>
    <cellStyle name="Comma 7 4 2" xfId="2426" xr:uid="{00000000-0005-0000-0000-0000E8090000}"/>
    <cellStyle name="Comma 7 4 2 2" xfId="2427" xr:uid="{00000000-0005-0000-0000-0000E9090000}"/>
    <cellStyle name="Comma 7 4 2 2 2" xfId="2428" xr:uid="{00000000-0005-0000-0000-0000EA090000}"/>
    <cellStyle name="Comma 7 4 2 2 2 2" xfId="2429" xr:uid="{00000000-0005-0000-0000-0000EB090000}"/>
    <cellStyle name="Comma 7 4 2 2 3" xfId="2430" xr:uid="{00000000-0005-0000-0000-0000EC090000}"/>
    <cellStyle name="Comma 7 4 2 2 4" xfId="2431" xr:uid="{00000000-0005-0000-0000-0000ED090000}"/>
    <cellStyle name="Comma 7 4 2 3" xfId="2432" xr:uid="{00000000-0005-0000-0000-0000EE090000}"/>
    <cellStyle name="Comma 7 4 2 3 2" xfId="2433" xr:uid="{00000000-0005-0000-0000-0000EF090000}"/>
    <cellStyle name="Comma 7 4 2 3 2 2" xfId="2434" xr:uid="{00000000-0005-0000-0000-0000F0090000}"/>
    <cellStyle name="Comma 7 4 2 3 3" xfId="2435" xr:uid="{00000000-0005-0000-0000-0000F1090000}"/>
    <cellStyle name="Comma 7 4 2 3 4" xfId="2436" xr:uid="{00000000-0005-0000-0000-0000F2090000}"/>
    <cellStyle name="Comma 7 4 2 4" xfId="2437" xr:uid="{00000000-0005-0000-0000-0000F3090000}"/>
    <cellStyle name="Comma 7 4 2 4 2" xfId="2438" xr:uid="{00000000-0005-0000-0000-0000F4090000}"/>
    <cellStyle name="Comma 7 4 2 4 2 2" xfId="2439" xr:uid="{00000000-0005-0000-0000-0000F5090000}"/>
    <cellStyle name="Comma 7 4 2 4 3" xfId="2440" xr:uid="{00000000-0005-0000-0000-0000F6090000}"/>
    <cellStyle name="Comma 7 4 2 4 4" xfId="2441" xr:uid="{00000000-0005-0000-0000-0000F7090000}"/>
    <cellStyle name="Comma 7 4 2 5" xfId="2442" xr:uid="{00000000-0005-0000-0000-0000F8090000}"/>
    <cellStyle name="Comma 7 4 2 5 2" xfId="2443" xr:uid="{00000000-0005-0000-0000-0000F9090000}"/>
    <cellStyle name="Comma 7 4 2 5 2 2" xfId="2444" xr:uid="{00000000-0005-0000-0000-0000FA090000}"/>
    <cellStyle name="Comma 7 4 2 5 3" xfId="2445" xr:uid="{00000000-0005-0000-0000-0000FB090000}"/>
    <cellStyle name="Comma 7 4 2 5 4" xfId="2446" xr:uid="{00000000-0005-0000-0000-0000FC090000}"/>
    <cellStyle name="Comma 7 4 2 6" xfId="2447" xr:uid="{00000000-0005-0000-0000-0000FD090000}"/>
    <cellStyle name="Comma 7 4 2 6 2" xfId="2448" xr:uid="{00000000-0005-0000-0000-0000FE090000}"/>
    <cellStyle name="Comma 7 4 2 6 3" xfId="2449" xr:uid="{00000000-0005-0000-0000-0000FF090000}"/>
    <cellStyle name="Comma 7 4 2 7" xfId="2450" xr:uid="{00000000-0005-0000-0000-0000000A0000}"/>
    <cellStyle name="Comma 7 4 2 7 2" xfId="2451" xr:uid="{00000000-0005-0000-0000-0000010A0000}"/>
    <cellStyle name="Comma 7 4 2 8" xfId="2452" xr:uid="{00000000-0005-0000-0000-0000020A0000}"/>
    <cellStyle name="Comma 7 4 2 9" xfId="2453" xr:uid="{00000000-0005-0000-0000-0000030A0000}"/>
    <cellStyle name="Comma 7 4 3" xfId="2454" xr:uid="{00000000-0005-0000-0000-0000040A0000}"/>
    <cellStyle name="Comma 7 4 3 2" xfId="2455" xr:uid="{00000000-0005-0000-0000-0000050A0000}"/>
    <cellStyle name="Comma 7 4 3 2 2" xfId="2456" xr:uid="{00000000-0005-0000-0000-0000060A0000}"/>
    <cellStyle name="Comma 7 4 3 3" xfId="2457" xr:uid="{00000000-0005-0000-0000-0000070A0000}"/>
    <cellStyle name="Comma 7 4 3 4" xfId="2458" xr:uid="{00000000-0005-0000-0000-0000080A0000}"/>
    <cellStyle name="Comma 7 4 4" xfId="2459" xr:uid="{00000000-0005-0000-0000-0000090A0000}"/>
    <cellStyle name="Comma 7 4 4 2" xfId="2460" xr:uid="{00000000-0005-0000-0000-00000A0A0000}"/>
    <cellStyle name="Comma 7 4 4 2 2" xfId="2461" xr:uid="{00000000-0005-0000-0000-00000B0A0000}"/>
    <cellStyle name="Comma 7 4 4 3" xfId="2462" xr:uid="{00000000-0005-0000-0000-00000C0A0000}"/>
    <cellStyle name="Comma 7 4 4 4" xfId="2463" xr:uid="{00000000-0005-0000-0000-00000D0A0000}"/>
    <cellStyle name="Comma 7 4 5" xfId="2464" xr:uid="{00000000-0005-0000-0000-00000E0A0000}"/>
    <cellStyle name="Comma 7 4 5 2" xfId="2465" xr:uid="{00000000-0005-0000-0000-00000F0A0000}"/>
    <cellStyle name="Comma 7 4 5 2 2" xfId="2466" xr:uid="{00000000-0005-0000-0000-0000100A0000}"/>
    <cellStyle name="Comma 7 4 5 3" xfId="2467" xr:uid="{00000000-0005-0000-0000-0000110A0000}"/>
    <cellStyle name="Comma 7 4 5 4" xfId="2468" xr:uid="{00000000-0005-0000-0000-0000120A0000}"/>
    <cellStyle name="Comma 7 4 6" xfId="2469" xr:uid="{00000000-0005-0000-0000-0000130A0000}"/>
    <cellStyle name="Comma 7 4 6 2" xfId="2470" xr:uid="{00000000-0005-0000-0000-0000140A0000}"/>
    <cellStyle name="Comma 7 4 6 2 2" xfId="2471" xr:uid="{00000000-0005-0000-0000-0000150A0000}"/>
    <cellStyle name="Comma 7 4 6 3" xfId="2472" xr:uid="{00000000-0005-0000-0000-0000160A0000}"/>
    <cellStyle name="Comma 7 4 6 4" xfId="2473" xr:uid="{00000000-0005-0000-0000-0000170A0000}"/>
    <cellStyle name="Comma 7 4 7" xfId="2474" xr:uid="{00000000-0005-0000-0000-0000180A0000}"/>
    <cellStyle name="Comma 7 4 7 2" xfId="2475" xr:uid="{00000000-0005-0000-0000-0000190A0000}"/>
    <cellStyle name="Comma 7 4 7 3" xfId="2476" xr:uid="{00000000-0005-0000-0000-00001A0A0000}"/>
    <cellStyle name="Comma 7 4 8" xfId="2477" xr:uid="{00000000-0005-0000-0000-00001B0A0000}"/>
    <cellStyle name="Comma 7 4 8 2" xfId="2478" xr:uid="{00000000-0005-0000-0000-00001C0A0000}"/>
    <cellStyle name="Comma 7 4 9" xfId="2479" xr:uid="{00000000-0005-0000-0000-00001D0A0000}"/>
    <cellStyle name="Comma 7 5" xfId="2480" xr:uid="{00000000-0005-0000-0000-00001E0A0000}"/>
    <cellStyle name="Comma 7 5 2" xfId="2481" xr:uid="{00000000-0005-0000-0000-00001F0A0000}"/>
    <cellStyle name="Comma 7 5 2 2" xfId="2482" xr:uid="{00000000-0005-0000-0000-0000200A0000}"/>
    <cellStyle name="Comma 7 5 2 2 2" xfId="2483" xr:uid="{00000000-0005-0000-0000-0000210A0000}"/>
    <cellStyle name="Comma 7 5 2 3" xfId="2484" xr:uid="{00000000-0005-0000-0000-0000220A0000}"/>
    <cellStyle name="Comma 7 5 2 4" xfId="2485" xr:uid="{00000000-0005-0000-0000-0000230A0000}"/>
    <cellStyle name="Comma 7 5 3" xfId="2486" xr:uid="{00000000-0005-0000-0000-0000240A0000}"/>
    <cellStyle name="Comma 7 5 3 2" xfId="2487" xr:uid="{00000000-0005-0000-0000-0000250A0000}"/>
    <cellStyle name="Comma 7 5 3 2 2" xfId="2488" xr:uid="{00000000-0005-0000-0000-0000260A0000}"/>
    <cellStyle name="Comma 7 5 3 3" xfId="2489" xr:uid="{00000000-0005-0000-0000-0000270A0000}"/>
    <cellStyle name="Comma 7 5 3 4" xfId="2490" xr:uid="{00000000-0005-0000-0000-0000280A0000}"/>
    <cellStyle name="Comma 7 5 4" xfId="2491" xr:uid="{00000000-0005-0000-0000-0000290A0000}"/>
    <cellStyle name="Comma 7 5 4 2" xfId="2492" xr:uid="{00000000-0005-0000-0000-00002A0A0000}"/>
    <cellStyle name="Comma 7 5 4 2 2" xfId="2493" xr:uid="{00000000-0005-0000-0000-00002B0A0000}"/>
    <cellStyle name="Comma 7 5 4 3" xfId="2494" xr:uid="{00000000-0005-0000-0000-00002C0A0000}"/>
    <cellStyle name="Comma 7 5 4 4" xfId="2495" xr:uid="{00000000-0005-0000-0000-00002D0A0000}"/>
    <cellStyle name="Comma 7 5 5" xfId="2496" xr:uid="{00000000-0005-0000-0000-00002E0A0000}"/>
    <cellStyle name="Comma 7 5 5 2" xfId="2497" xr:uid="{00000000-0005-0000-0000-00002F0A0000}"/>
    <cellStyle name="Comma 7 5 5 2 2" xfId="2498" xr:uid="{00000000-0005-0000-0000-0000300A0000}"/>
    <cellStyle name="Comma 7 5 5 3" xfId="2499" xr:uid="{00000000-0005-0000-0000-0000310A0000}"/>
    <cellStyle name="Comma 7 5 5 4" xfId="2500" xr:uid="{00000000-0005-0000-0000-0000320A0000}"/>
    <cellStyle name="Comma 7 5 6" xfId="2501" xr:uid="{00000000-0005-0000-0000-0000330A0000}"/>
    <cellStyle name="Comma 7 5 6 2" xfId="2502" xr:uid="{00000000-0005-0000-0000-0000340A0000}"/>
    <cellStyle name="Comma 7 5 6 3" xfId="2503" xr:uid="{00000000-0005-0000-0000-0000350A0000}"/>
    <cellStyle name="Comma 7 5 7" xfId="2504" xr:uid="{00000000-0005-0000-0000-0000360A0000}"/>
    <cellStyle name="Comma 7 5 7 2" xfId="2505" xr:uid="{00000000-0005-0000-0000-0000370A0000}"/>
    <cellStyle name="Comma 7 5 8" xfId="2506" xr:uid="{00000000-0005-0000-0000-0000380A0000}"/>
    <cellStyle name="Comma 7 5 9" xfId="2507" xr:uid="{00000000-0005-0000-0000-0000390A0000}"/>
    <cellStyle name="Comma 7 6" xfId="2508" xr:uid="{00000000-0005-0000-0000-00003A0A0000}"/>
    <cellStyle name="Comma 7 6 2" xfId="2509" xr:uid="{00000000-0005-0000-0000-00003B0A0000}"/>
    <cellStyle name="Comma 7 6 2 2" xfId="2510" xr:uid="{00000000-0005-0000-0000-00003C0A0000}"/>
    <cellStyle name="Comma 7 6 3" xfId="2511" xr:uid="{00000000-0005-0000-0000-00003D0A0000}"/>
    <cellStyle name="Comma 7 6 4" xfId="2512" xr:uid="{00000000-0005-0000-0000-00003E0A0000}"/>
    <cellStyle name="Comma 7 7" xfId="2513" xr:uid="{00000000-0005-0000-0000-00003F0A0000}"/>
    <cellStyle name="Comma 7 7 2" xfId="2514" xr:uid="{00000000-0005-0000-0000-0000400A0000}"/>
    <cellStyle name="Comma 7 7 2 2" xfId="2515" xr:uid="{00000000-0005-0000-0000-0000410A0000}"/>
    <cellStyle name="Comma 7 7 3" xfId="2516" xr:uid="{00000000-0005-0000-0000-0000420A0000}"/>
    <cellStyle name="Comma 7 7 4" xfId="2517" xr:uid="{00000000-0005-0000-0000-0000430A0000}"/>
    <cellStyle name="Comma 7 8" xfId="2518" xr:uid="{00000000-0005-0000-0000-0000440A0000}"/>
    <cellStyle name="Comma 7 8 2" xfId="2519" xr:uid="{00000000-0005-0000-0000-0000450A0000}"/>
    <cellStyle name="Comma 7 8 2 2" xfId="2520" xr:uid="{00000000-0005-0000-0000-0000460A0000}"/>
    <cellStyle name="Comma 7 8 3" xfId="2521" xr:uid="{00000000-0005-0000-0000-0000470A0000}"/>
    <cellStyle name="Comma 7 8 4" xfId="2522" xr:uid="{00000000-0005-0000-0000-0000480A0000}"/>
    <cellStyle name="Comma 7 9" xfId="2523" xr:uid="{00000000-0005-0000-0000-0000490A0000}"/>
    <cellStyle name="Comma 7 9 2" xfId="2524" xr:uid="{00000000-0005-0000-0000-00004A0A0000}"/>
    <cellStyle name="Comma 7 9 2 2" xfId="2525" xr:uid="{00000000-0005-0000-0000-00004B0A0000}"/>
    <cellStyle name="Comma 7 9 3" xfId="2526" xr:uid="{00000000-0005-0000-0000-00004C0A0000}"/>
    <cellStyle name="Comma 7 9 4" xfId="2527" xr:uid="{00000000-0005-0000-0000-00004D0A0000}"/>
    <cellStyle name="Comma 8" xfId="2528" xr:uid="{00000000-0005-0000-0000-00004E0A0000}"/>
    <cellStyle name="Comma 9" xfId="2560" xr:uid="{00000000-0005-0000-0000-00004F0A0000}"/>
    <cellStyle name="DateLong" xfId="41" xr:uid="{00000000-0005-0000-0000-0000500A0000}"/>
    <cellStyle name="DateShort" xfId="42" xr:uid="{00000000-0005-0000-0000-0000510A0000}"/>
    <cellStyle name="Descriptor text" xfId="45" xr:uid="{00000000-0005-0000-0000-0000520A0000}"/>
    <cellStyle name="Factor" xfId="30" xr:uid="{00000000-0005-0000-0000-0000530A0000}"/>
    <cellStyle name="headerStyle" xfId="2529" xr:uid="{00000000-0005-0000-0000-0000540A0000}"/>
    <cellStyle name="Heading" xfId="44" xr:uid="{00000000-0005-0000-0000-0000550A0000}"/>
    <cellStyle name="Hyperlink 2" xfId="2530" xr:uid="{00000000-0005-0000-0000-0000560A0000}"/>
    <cellStyle name="Hyperlink 2 2" xfId="2743" xr:uid="{10E62957-A890-4A3A-B75B-FF3C5D7BF80C}"/>
    <cellStyle name="NJS" xfId="2531" xr:uid="{00000000-0005-0000-0000-0000570A0000}"/>
    <cellStyle name="Normal" xfId="0" builtinId="0"/>
    <cellStyle name="Normal 10" xfId="2575" xr:uid="{00000000-0005-0000-0000-0000590A0000}"/>
    <cellStyle name="Normal 10 2" xfId="12" xr:uid="{00000000-0005-0000-0000-00005A0A0000}"/>
    <cellStyle name="Normal 11" xfId="2626" xr:uid="{00000000-0005-0000-0000-00005B0A0000}"/>
    <cellStyle name="Normal 12" xfId="33" xr:uid="{00000000-0005-0000-0000-00005C0A0000}"/>
    <cellStyle name="Normal 13" xfId="2563" xr:uid="{00000000-0005-0000-0000-00005D0A0000}"/>
    <cellStyle name="Normal 14" xfId="2627" xr:uid="{00000000-0005-0000-0000-00005E0A0000}"/>
    <cellStyle name="Normal 15" xfId="2624" xr:uid="{00000000-0005-0000-0000-00005F0A0000}"/>
    <cellStyle name="Normal 16" xfId="2625" xr:uid="{00000000-0005-0000-0000-0000600A0000}"/>
    <cellStyle name="Normal 16 2" xfId="2744" xr:uid="{6690E130-156A-4BF8-B3E1-F81209DEE957}"/>
    <cellStyle name="Normal 17" xfId="2566" xr:uid="{00000000-0005-0000-0000-0000610A0000}"/>
    <cellStyle name="Normal 18" xfId="2628" xr:uid="{00000000-0005-0000-0000-0000620A0000}"/>
    <cellStyle name="Normal 19" xfId="161" xr:uid="{00000000-0005-0000-0000-0000630A0000}"/>
    <cellStyle name="Normal 2" xfId="1" xr:uid="{00000000-0005-0000-0000-0000640A0000}"/>
    <cellStyle name="Normal 2 2" xfId="2" xr:uid="{00000000-0005-0000-0000-0000650A0000}"/>
    <cellStyle name="Normal 2 3" xfId="13" xr:uid="{00000000-0005-0000-0000-0000660A0000}"/>
    <cellStyle name="Normal 2 3 2" xfId="37" xr:uid="{00000000-0005-0000-0000-0000670A0000}"/>
    <cellStyle name="Normal 2 3 2 2" xfId="2741" xr:uid="{495FA25C-6FF6-45EB-9859-90E9DE4D6959}"/>
    <cellStyle name="Normal 2 3 3" xfId="2740" xr:uid="{884AC62E-FA2C-48A3-8490-89136D41FD8E}"/>
    <cellStyle name="Normal 2 4" xfId="78" xr:uid="{00000000-0005-0000-0000-0000680A0000}"/>
    <cellStyle name="Normal 20" xfId="4" xr:uid="{00000000-0005-0000-0000-0000690A0000}"/>
    <cellStyle name="Normal 24" xfId="23" xr:uid="{00000000-0005-0000-0000-00006A0A0000}"/>
    <cellStyle name="Normal 3" xfId="7" xr:uid="{00000000-0005-0000-0000-00006B0A0000}"/>
    <cellStyle name="Normal 3 2" xfId="8" xr:uid="{00000000-0005-0000-0000-00006C0A0000}"/>
    <cellStyle name="Normal 3 2 2" xfId="18" xr:uid="{00000000-0005-0000-0000-00006D0A0000}"/>
    <cellStyle name="Normal 3 2 3" xfId="2532" xr:uid="{00000000-0005-0000-0000-00006E0A0000}"/>
    <cellStyle name="Normal 3 3" xfId="32" xr:uid="{00000000-0005-0000-0000-00006F0A0000}"/>
    <cellStyle name="Normal 3 3 2" xfId="20" xr:uid="{00000000-0005-0000-0000-0000700A0000}"/>
    <cellStyle name="Normal 3 4" xfId="15" xr:uid="{00000000-0005-0000-0000-0000710A0000}"/>
    <cellStyle name="Normal 3 7" xfId="11" xr:uid="{00000000-0005-0000-0000-0000720A0000}"/>
    <cellStyle name="Normal 3 7 2" xfId="2534" xr:uid="{00000000-0005-0000-0000-0000730A0000}"/>
    <cellStyle name="Normal 3 7 3" xfId="2535" xr:uid="{00000000-0005-0000-0000-0000740A0000}"/>
    <cellStyle name="Normal 3 7 4" xfId="2533" xr:uid="{00000000-0005-0000-0000-0000750A0000}"/>
    <cellStyle name="Normal 30" xfId="2739" xr:uid="{00000000-0005-0000-0000-0000760A0000}"/>
    <cellStyle name="Normal 4" xfId="19" xr:uid="{00000000-0005-0000-0000-0000770A0000}"/>
    <cellStyle name="Normal 4 2" xfId="16" xr:uid="{00000000-0005-0000-0000-0000780A0000}"/>
    <cellStyle name="Normal 4 2 2" xfId="14" xr:uid="{00000000-0005-0000-0000-0000790A0000}"/>
    <cellStyle name="Normal 4 2 3" xfId="2564" xr:uid="{00000000-0005-0000-0000-00007A0A0000}"/>
    <cellStyle name="Normal 4 3" xfId="2567" xr:uid="{00000000-0005-0000-0000-00007B0A0000}"/>
    <cellStyle name="Normal 5" xfId="28" xr:uid="{00000000-0005-0000-0000-00007C0A0000}"/>
    <cellStyle name="Normal 5 2" xfId="2537" xr:uid="{00000000-0005-0000-0000-00007D0A0000}"/>
    <cellStyle name="Normal 5 3" xfId="2538" xr:uid="{00000000-0005-0000-0000-00007E0A0000}"/>
    <cellStyle name="Normal 5 4" xfId="2539" xr:uid="{00000000-0005-0000-0000-00007F0A0000}"/>
    <cellStyle name="Normal 5 5" xfId="31" xr:uid="{00000000-0005-0000-0000-0000800A0000}"/>
    <cellStyle name="Normal 5 6" xfId="2536" xr:uid="{00000000-0005-0000-0000-0000810A0000}"/>
    <cellStyle name="Normal 6" xfId="34" xr:uid="{00000000-0005-0000-0000-0000820A0000}"/>
    <cellStyle name="Normal 7" xfId="35" xr:uid="{00000000-0005-0000-0000-0000830A0000}"/>
    <cellStyle name="Normal 7 2" xfId="2745" xr:uid="{65E4E6E8-7483-402B-8D7E-9E1A5E71C1D5}"/>
    <cellStyle name="Normal 7 2 3" xfId="2738" xr:uid="{00000000-0005-0000-0000-0000840A0000}"/>
    <cellStyle name="Normal 8" xfId="36" xr:uid="{00000000-0005-0000-0000-0000850A0000}"/>
    <cellStyle name="Normal 8 2" xfId="2571" xr:uid="{00000000-0005-0000-0000-0000860A0000}"/>
    <cellStyle name="Normal 8 3" xfId="162" xr:uid="{00000000-0005-0000-0000-0000870A0000}"/>
    <cellStyle name="Normal 9" xfId="2559" xr:uid="{00000000-0005-0000-0000-0000880A0000}"/>
    <cellStyle name="OfwatAmber" xfId="47" xr:uid="{00000000-0005-0000-0000-0000890A0000}"/>
    <cellStyle name="OfwatCalculation" xfId="48" xr:uid="{00000000-0005-0000-0000-00008A0A0000}"/>
    <cellStyle name="OfwatCopy" xfId="49" xr:uid="{00000000-0005-0000-0000-00008B0A0000}"/>
    <cellStyle name="OfwatDescTxt" xfId="50" xr:uid="{00000000-0005-0000-0000-00008C0A0000}"/>
    <cellStyle name="OfwatEmphasis" xfId="51" xr:uid="{00000000-0005-0000-0000-00008D0A0000}"/>
    <cellStyle name="OfwatGreen" xfId="52" xr:uid="{00000000-0005-0000-0000-00008E0A0000}"/>
    <cellStyle name="OfwatHeaderTxt" xfId="53" xr:uid="{00000000-0005-0000-0000-00008F0A0000}"/>
    <cellStyle name="OfwatInput" xfId="54" xr:uid="{00000000-0005-0000-0000-0000900A0000}"/>
    <cellStyle name="OfwatINVALID" xfId="55" xr:uid="{00000000-0005-0000-0000-0000910A0000}"/>
    <cellStyle name="OfwatNormal" xfId="56" xr:uid="{00000000-0005-0000-0000-0000920A0000}"/>
    <cellStyle name="OfwatRedPurple" xfId="57" xr:uid="{00000000-0005-0000-0000-0000930A0000}"/>
    <cellStyle name="Output Amounts" xfId="2540" xr:uid="{00000000-0005-0000-0000-0000940A0000}"/>
    <cellStyle name="Output Column Headings" xfId="2541" xr:uid="{00000000-0005-0000-0000-0000950A0000}"/>
    <cellStyle name="Output Line Items" xfId="2542" xr:uid="{00000000-0005-0000-0000-0000960A0000}"/>
    <cellStyle name="Output Report Heading" xfId="2543" xr:uid="{00000000-0005-0000-0000-0000970A0000}"/>
    <cellStyle name="Output Report Title" xfId="2544" xr:uid="{00000000-0005-0000-0000-0000980A0000}"/>
    <cellStyle name="Percent" xfId="3" builtinId="5"/>
    <cellStyle name="Percent 2" xfId="10" xr:uid="{00000000-0005-0000-0000-00009A0A0000}"/>
    <cellStyle name="Percent 2 2" xfId="17" xr:uid="{00000000-0005-0000-0000-00009B0A0000}"/>
    <cellStyle name="Percent 2 2 2" xfId="2547" xr:uid="{00000000-0005-0000-0000-00009C0A0000}"/>
    <cellStyle name="Percent 2 2 3" xfId="2548" xr:uid="{00000000-0005-0000-0000-00009D0A0000}"/>
    <cellStyle name="Percent 2 2 4" xfId="2549" xr:uid="{00000000-0005-0000-0000-00009E0A0000}"/>
    <cellStyle name="Percent 2 2 5" xfId="2565" xr:uid="{00000000-0005-0000-0000-00009F0A0000}"/>
    <cellStyle name="Percent 2 2 6" xfId="2546" xr:uid="{00000000-0005-0000-0000-0000A00A0000}"/>
    <cellStyle name="Percent 2 3" xfId="24" xr:uid="{00000000-0005-0000-0000-0000A10A0000}"/>
    <cellStyle name="Percent 2 3 2" xfId="2551" xr:uid="{00000000-0005-0000-0000-0000A20A0000}"/>
    <cellStyle name="Percent 2 3 3" xfId="2552" xr:uid="{00000000-0005-0000-0000-0000A30A0000}"/>
    <cellStyle name="Percent 2 3 4" xfId="2569" xr:uid="{00000000-0005-0000-0000-0000A40A0000}"/>
    <cellStyle name="Percent 2 3 5" xfId="2550" xr:uid="{00000000-0005-0000-0000-0000A50A0000}"/>
    <cellStyle name="Percent 2 4" xfId="79" xr:uid="{00000000-0005-0000-0000-0000A60A0000}"/>
    <cellStyle name="Percent 2 4 2" xfId="2554" xr:uid="{00000000-0005-0000-0000-0000A70A0000}"/>
    <cellStyle name="Percent 2 4 3" xfId="2555" xr:uid="{00000000-0005-0000-0000-0000A80A0000}"/>
    <cellStyle name="Percent 2 4 4" xfId="2596" xr:uid="{00000000-0005-0000-0000-0000A90A0000}"/>
    <cellStyle name="Percent 2 4 5" xfId="2553" xr:uid="{00000000-0005-0000-0000-0000AA0A0000}"/>
    <cellStyle name="Percent 2 5" xfId="2556" xr:uid="{00000000-0005-0000-0000-0000AB0A0000}"/>
    <cellStyle name="Percent 2 6" xfId="2557" xr:uid="{00000000-0005-0000-0000-0000AC0A0000}"/>
    <cellStyle name="Percent 2 7" xfId="2558" xr:uid="{00000000-0005-0000-0000-0000AD0A0000}"/>
    <cellStyle name="Percent 2 8" xfId="2545" xr:uid="{00000000-0005-0000-0000-0000AE0A0000}"/>
    <cellStyle name="Percent 3" xfId="26" xr:uid="{00000000-0005-0000-0000-0000AF0A0000}"/>
    <cellStyle name="Percent 4" xfId="2561" xr:uid="{00000000-0005-0000-0000-0000B00A0000}"/>
    <cellStyle name="Percent 5" xfId="6" xr:uid="{00000000-0005-0000-0000-0000B10A0000}"/>
    <cellStyle name="Validation error" xfId="46" xr:uid="{00000000-0005-0000-0000-0000B20A0000}"/>
    <cellStyle name="Year" xfId="43" xr:uid="{00000000-0005-0000-0000-0000B30A0000}"/>
    <cellStyle name="Year 2" xfId="2742" xr:uid="{CE2CFC6F-26EC-419E-95C2-300FAB12B304}"/>
  </cellStyles>
  <dxfs count="58">
    <dxf>
      <font>
        <color rgb="FF9C0006"/>
      </font>
      <fill>
        <patternFill>
          <bgColor rgb="FFFFC7CE"/>
        </patternFill>
      </fill>
    </dxf>
    <dxf>
      <font>
        <color theme="0"/>
      </font>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
      <font>
        <color theme="0"/>
      </font>
    </dxf>
    <dxf>
      <font>
        <color rgb="FF00B050"/>
      </font>
      <fill>
        <patternFill>
          <bgColor rgb="FFCCFFCC"/>
        </patternFill>
      </fill>
    </dxf>
    <dxf>
      <font>
        <color rgb="FFFF0000"/>
      </font>
      <fill>
        <patternFill>
          <bgColor theme="9" tint="0.79998168889431442"/>
        </patternFill>
      </fill>
    </dxf>
    <dxf>
      <font>
        <color theme="0"/>
      </font>
    </dxf>
    <dxf>
      <font>
        <color rgb="FF00B050"/>
      </font>
      <fill>
        <patternFill>
          <bgColor rgb="FFCCFFCC"/>
        </patternFill>
      </fill>
    </dxf>
    <dxf>
      <font>
        <color rgb="FFFF0000"/>
      </font>
      <fill>
        <patternFill>
          <bgColor theme="9" tint="0.7999816888943144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178" formatCode="#,##0.000"/>
      <fill>
        <patternFill patternType="solid">
          <fgColor indexed="64"/>
          <bgColor rgb="FFFFFFE0"/>
        </patternFill>
      </fill>
    </dxf>
    <dxf>
      <font>
        <strike val="0"/>
        <outline val="0"/>
        <shadow val="0"/>
        <u val="none"/>
        <vertAlign val="baseline"/>
        <sz val="10"/>
        <color theme="1"/>
        <name val="Calibri"/>
        <family val="2"/>
        <scheme val="none"/>
      </font>
      <numFmt numFmtId="0" formatCode="General"/>
      <fill>
        <patternFill patternType="none">
          <fgColor indexed="64"/>
          <bgColor auto="1"/>
        </patternFill>
      </fill>
    </dxf>
    <dxf>
      <font>
        <strike val="0"/>
        <outline val="0"/>
        <shadow val="0"/>
        <u val="none"/>
        <vertAlign val="baseline"/>
        <sz val="10"/>
        <color theme="1"/>
        <name val="Calibri"/>
        <family val="2"/>
        <scheme val="none"/>
      </font>
      <numFmt numFmtId="0" formatCode="General"/>
      <fill>
        <patternFill patternType="none">
          <fgColor indexed="64"/>
          <bgColor auto="1"/>
        </patternFill>
      </fill>
    </dxf>
    <dxf>
      <font>
        <strike val="0"/>
        <outline val="0"/>
        <shadow val="0"/>
        <u val="none"/>
        <vertAlign val="baseline"/>
        <sz val="10"/>
        <color theme="1"/>
        <name val="Calibri"/>
        <family val="2"/>
        <scheme val="none"/>
      </font>
      <numFmt numFmtId="0" formatCode="General"/>
      <fill>
        <patternFill patternType="none">
          <fgColor indexed="64"/>
          <bgColor auto="1"/>
        </patternFill>
      </fill>
    </dxf>
    <dxf>
      <font>
        <strike val="0"/>
        <outline val="0"/>
        <shadow val="0"/>
        <u val="none"/>
        <vertAlign val="baseline"/>
        <sz val="10"/>
        <color theme="1"/>
        <name val="Calibri"/>
        <family val="2"/>
        <scheme val="none"/>
      </font>
      <numFmt numFmtId="0" formatCode="General"/>
      <fill>
        <patternFill patternType="none">
          <fgColor indexed="64"/>
          <bgColor auto="1"/>
        </patternFill>
      </fill>
    </dxf>
    <dxf>
      <font>
        <strike val="0"/>
        <outline val="0"/>
        <shadow val="0"/>
        <u val="none"/>
        <vertAlign val="baseline"/>
        <sz val="10"/>
        <color theme="1"/>
        <name val="Calibri"/>
        <family val="2"/>
        <scheme val="none"/>
      </font>
      <numFmt numFmtId="0" formatCode="General"/>
      <fill>
        <patternFill patternType="none">
          <fgColor indexed="64"/>
          <bgColor auto="1"/>
        </patternFill>
      </fill>
    </dxf>
    <dxf>
      <font>
        <strike val="0"/>
        <outline val="0"/>
        <shadow val="0"/>
        <u val="none"/>
        <vertAlign val="baseline"/>
        <sz val="10"/>
        <color theme="1"/>
        <name val="Calibri"/>
        <family val="2"/>
        <scheme val="none"/>
      </font>
      <fill>
        <patternFill patternType="solid">
          <fgColor indexed="64"/>
          <bgColor rgb="FFFFFFE0"/>
        </patternFill>
      </fill>
    </dxf>
    <dxf>
      <font>
        <b/>
        <i val="0"/>
        <strike val="0"/>
        <condense val="0"/>
        <extend val="0"/>
        <outline val="0"/>
        <shadow val="0"/>
        <u val="none"/>
        <vertAlign val="baseline"/>
        <sz val="10"/>
        <color auto="1"/>
        <name val="Calibri"/>
        <family val="2"/>
        <scheme val="none"/>
      </font>
      <fill>
        <patternFill patternType="none">
          <fgColor indexed="64"/>
          <bgColor auto="1"/>
        </patternFill>
      </fill>
    </dxf>
  </dxfs>
  <tableStyles count="0" defaultTableStyle="TableStyleMedium2" defaultPivotStyle="PivotStyleLight16"/>
  <colors>
    <mruColors>
      <color rgb="FF98C561"/>
      <color rgb="FFFFDB8E"/>
      <color rgb="FFCCCCCE"/>
      <color rgb="FFFFD9F2"/>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816</xdr:colOff>
      <xdr:row>16</xdr:row>
      <xdr:rowOff>74840</xdr:rowOff>
    </xdr:from>
    <xdr:to>
      <xdr:col>8</xdr:col>
      <xdr:colOff>524382</xdr:colOff>
      <xdr:row>37</xdr:row>
      <xdr:rowOff>95250</xdr:rowOff>
    </xdr:to>
    <xdr:sp macro="" textlink="">
      <xdr:nvSpPr>
        <xdr:cNvPr id="2" name="TextBox 2">
          <a:extLst>
            <a:ext uri="{FF2B5EF4-FFF2-40B4-BE49-F238E27FC236}">
              <a16:creationId xmlns:a16="http://schemas.microsoft.com/office/drawing/2014/main" id="{139834A9-43AF-4906-8172-87BBB6E54C37}"/>
            </a:ext>
          </a:extLst>
        </xdr:cNvPr>
        <xdr:cNvSpPr txBox="1"/>
      </xdr:nvSpPr>
      <xdr:spPr>
        <a:xfrm>
          <a:off x="581841" y="2475140"/>
          <a:ext cx="8857941" cy="3620860"/>
        </a:xfrm>
        <a:prstGeom prst="rect">
          <a:avLst/>
        </a:prstGeom>
        <a:noFill/>
        <a:ln>
          <a:noFill/>
        </a:ln>
      </xdr:spPr>
      <xdr:txBody>
        <a:bodyPr lIns="27432" tIns="22860" rIns="0" bIns="0" rtlCol="0"/>
        <a:lstStyle/>
        <a:p>
          <a:pPr algn="l"/>
          <a:r>
            <a:rPr lang="en-US" sz="1100" b="1">
              <a:latin typeface="+mn-lt"/>
            </a:rPr>
            <a:t>Summary of the model:</a:t>
          </a:r>
          <a:endParaRPr lang="en-US" sz="1100"/>
        </a:p>
        <a:p>
          <a:pPr algn="l"/>
          <a:endParaRPr lang="en-US" sz="1000" b="1">
            <a:solidFill>
              <a:srgbClr val="000000"/>
            </a:solidFill>
            <a:latin typeface="+mn-lt"/>
          </a:endParaRPr>
        </a:p>
        <a:p>
          <a:pPr marL="0" indent="0" algn="l"/>
          <a:r>
            <a:rPr lang="en-US" sz="1000">
              <a:latin typeface="+mn-lt"/>
              <a:ea typeface="+mn-ea"/>
              <a:cs typeface="+mn-cs"/>
            </a:rPr>
            <a:t>This model</a:t>
          </a:r>
          <a:r>
            <a:rPr lang="en-GB" sz="1000">
              <a:latin typeface="+mn-lt"/>
              <a:ea typeface="+mn-ea"/>
              <a:cs typeface="+mn-cs"/>
            </a:rPr>
            <a:t> develops Ofwat view of forecast cost drivers used in residential retail control. </a:t>
          </a:r>
        </a:p>
        <a:p>
          <a:pPr algn="l"/>
          <a:endParaRPr lang="en-US" sz="1000">
            <a:latin typeface="+mn-lt"/>
          </a:endParaRPr>
        </a:p>
        <a:p>
          <a:pPr algn="l"/>
          <a:r>
            <a:rPr lang="en-US" sz="1100" b="1">
              <a:latin typeface="+mn-lt"/>
            </a:rPr>
            <a:t>Quality assurance: </a:t>
          </a:r>
        </a:p>
        <a:p>
          <a:pPr algn="l"/>
          <a:endParaRPr lang="en-US" sz="1000">
            <a:latin typeface="+mn-lt"/>
          </a:endParaRPr>
        </a:p>
        <a:p>
          <a:pPr algn="l"/>
          <a:r>
            <a:rPr lang="en-US" sz="1000">
              <a:latin typeface="+mn-lt"/>
            </a:rPr>
            <a:t>The file has been reviewed internally and by our delivery partner.</a:t>
          </a:r>
        </a:p>
        <a:p>
          <a:pPr algn="l"/>
          <a:endParaRPr lang="en-US" sz="10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100" b="1">
              <a:effectLst/>
              <a:latin typeface="+mn-lt"/>
              <a:ea typeface="+mn-ea"/>
              <a:cs typeface="+mn-cs"/>
            </a:rPr>
            <a:t>Contents:</a:t>
          </a:r>
        </a:p>
        <a:p>
          <a:pPr algn="l"/>
          <a:endParaRPr lang="en-GB" sz="1000">
            <a:effectLst/>
            <a:latin typeface="+mn-lt"/>
            <a:ea typeface="+mn-ea"/>
            <a:cs typeface="+mn-cs"/>
          </a:endParaRPr>
        </a:p>
        <a:p>
          <a:pPr algn="l"/>
          <a:r>
            <a:rPr lang="en-GB" sz="1000">
              <a:latin typeface="+mn-lt"/>
              <a:ea typeface="+mn-ea"/>
              <a:cs typeface="+mn-cs"/>
            </a:rPr>
            <a:t>Inputs: historical</a:t>
          </a:r>
          <a:r>
            <a:rPr lang="en-GB" sz="1000" baseline="0">
              <a:latin typeface="+mn-lt"/>
              <a:ea typeface="+mn-ea"/>
              <a:cs typeface="+mn-cs"/>
            </a:rPr>
            <a:t> and forecast cost driver </a:t>
          </a:r>
          <a:r>
            <a:rPr lang="en-GB" sz="1000">
              <a:latin typeface="+mn-lt"/>
              <a:ea typeface="+mn-ea"/>
              <a:cs typeface="+mn-cs"/>
            </a:rPr>
            <a:t>data from residential retail feeder model 1. </a:t>
          </a:r>
        </a:p>
        <a:p>
          <a:pPr algn="l"/>
          <a:endParaRPr lang="en-GB" sz="1000">
            <a:latin typeface="+mn-lt"/>
            <a:ea typeface="+mn-ea"/>
            <a:cs typeface="+mn-cs"/>
          </a:endParaRPr>
        </a:p>
        <a:p>
          <a:pPr algn="l"/>
          <a:r>
            <a:rPr lang="en-GB" sz="1000">
              <a:latin typeface="+mn-lt"/>
              <a:ea typeface="+mn-ea"/>
              <a:cs typeface="+mn-cs"/>
            </a:rPr>
            <a:t>Forecasts: Generally, we derive our forecasts by using a linear time trend. In some cases, however, we use an alternative approach when the time trend produces inaccurate results. Cells have been highlighted in a different colour when this occurs.</a:t>
          </a:r>
        </a:p>
        <a:p>
          <a:pPr algn="l"/>
          <a:endParaRPr lang="en-GB" sz="1000">
            <a:latin typeface="+mn-lt"/>
            <a:ea typeface="+mn-ea"/>
            <a:cs typeface="+mn-cs"/>
          </a:endParaRPr>
        </a:p>
        <a:p>
          <a:pPr algn="l"/>
          <a:r>
            <a:rPr lang="en-GB" sz="1000">
              <a:latin typeface="+mn-lt"/>
              <a:ea typeface="+mn-ea"/>
              <a:cs typeface="+mn-cs"/>
            </a:rPr>
            <a:t>Interface: provides the forecast of costs drivers in a panel data set format to be used in residential retail feeder model 3.</a:t>
          </a:r>
        </a:p>
      </xdr:txBody>
    </xdr:sp>
    <xdr:clientData/>
  </xdr:twoCellAnchor>
  <xdr:twoCellAnchor editAs="oneCell">
    <xdr:from>
      <xdr:col>6</xdr:col>
      <xdr:colOff>238125</xdr:colOff>
      <xdr:row>1</xdr:row>
      <xdr:rowOff>9524</xdr:rowOff>
    </xdr:from>
    <xdr:to>
      <xdr:col>9</xdr:col>
      <xdr:colOff>343348</xdr:colOff>
      <xdr:row>5</xdr:row>
      <xdr:rowOff>74358</xdr:rowOff>
    </xdr:to>
    <xdr:pic>
      <xdr:nvPicPr>
        <xdr:cNvPr id="3" name="Picture 2">
          <a:extLst>
            <a:ext uri="{FF2B5EF4-FFF2-40B4-BE49-F238E27FC236}">
              <a16:creationId xmlns:a16="http://schemas.microsoft.com/office/drawing/2014/main" id="{C44FFE79-7C35-4B4A-AED0-24EB5527C921}"/>
            </a:ext>
          </a:extLst>
        </xdr:cNvPr>
        <xdr:cNvPicPr>
          <a:picLocks noChangeAspect="1"/>
        </xdr:cNvPicPr>
      </xdr:nvPicPr>
      <xdr:blipFill>
        <a:blip xmlns:r="http://schemas.openxmlformats.org/officeDocument/2006/relationships" r:embed="rId1"/>
        <a:stretch>
          <a:fillRect/>
        </a:stretch>
      </xdr:blipFill>
      <xdr:spPr>
        <a:xfrm>
          <a:off x="7924800" y="400049"/>
          <a:ext cx="1934023" cy="86969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xdr:colOff>
      <xdr:row>11</xdr:row>
      <xdr:rowOff>47625</xdr:rowOff>
    </xdr:from>
    <xdr:to>
      <xdr:col>7</xdr:col>
      <xdr:colOff>596611</xdr:colOff>
      <xdr:row>17</xdr:row>
      <xdr:rowOff>31173</xdr:rowOff>
    </xdr:to>
    <xdr:sp macro="" textlink="">
      <xdr:nvSpPr>
        <xdr:cNvPr id="2" name="Rectangle 1">
          <a:extLst>
            <a:ext uri="{FF2B5EF4-FFF2-40B4-BE49-F238E27FC236}">
              <a16:creationId xmlns:a16="http://schemas.microsoft.com/office/drawing/2014/main" id="{9CF8C562-6512-428E-9901-B9DB733DA6A6}"/>
            </a:ext>
          </a:extLst>
        </xdr:cNvPr>
        <xdr:cNvSpPr/>
      </xdr:nvSpPr>
      <xdr:spPr>
        <a:xfrm>
          <a:off x="428625" y="2095500"/>
          <a:ext cx="1253836" cy="955098"/>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rPr>
            <a:t>Inputs aggregate costs and cost driver data from feeder model 1</a:t>
          </a:r>
        </a:p>
      </xdr:txBody>
    </xdr:sp>
    <xdr:clientData/>
  </xdr:twoCellAnchor>
  <xdr:twoCellAnchor>
    <xdr:from>
      <xdr:col>7</xdr:col>
      <xdr:colOff>609600</xdr:colOff>
      <xdr:row>14</xdr:row>
      <xdr:rowOff>0</xdr:rowOff>
    </xdr:from>
    <xdr:to>
      <xdr:col>7</xdr:col>
      <xdr:colOff>1275483</xdr:colOff>
      <xdr:row>14</xdr:row>
      <xdr:rowOff>1732</xdr:rowOff>
    </xdr:to>
    <xdr:cxnSp macro="">
      <xdr:nvCxnSpPr>
        <xdr:cNvPr id="3" name="Straight Arrow Connector 2">
          <a:extLst>
            <a:ext uri="{FF2B5EF4-FFF2-40B4-BE49-F238E27FC236}">
              <a16:creationId xmlns:a16="http://schemas.microsoft.com/office/drawing/2014/main" id="{7651242B-0651-4B26-A44E-7F40799E5C72}"/>
            </a:ext>
          </a:extLst>
        </xdr:cNvPr>
        <xdr:cNvCxnSpPr>
          <a:cxnSpLocks/>
        </xdr:cNvCxnSpPr>
      </xdr:nvCxnSpPr>
      <xdr:spPr>
        <a:xfrm flipV="1">
          <a:off x="1695450" y="2533650"/>
          <a:ext cx="665883" cy="1732"/>
        </a:xfrm>
        <a:prstGeom prst="straightConnector1">
          <a:avLst/>
        </a:prstGeom>
        <a:noFill/>
        <a:ln w="6350" cap="flat" cmpd="sng" algn="ctr">
          <a:solidFill>
            <a:srgbClr val="5B9BD5"/>
          </a:solidFill>
          <a:prstDash val="solid"/>
          <a:miter lim="800000"/>
          <a:tailEnd type="triangle"/>
        </a:ln>
        <a:effectLst/>
      </xdr:spPr>
    </xdr:cxnSp>
    <xdr:clientData/>
  </xdr:twoCellAnchor>
  <xdr:twoCellAnchor>
    <xdr:from>
      <xdr:col>7</xdr:col>
      <xdr:colOff>1285875</xdr:colOff>
      <xdr:row>11</xdr:row>
      <xdr:rowOff>47625</xdr:rowOff>
    </xdr:from>
    <xdr:to>
      <xdr:col>9</xdr:col>
      <xdr:colOff>263236</xdr:colOff>
      <xdr:row>17</xdr:row>
      <xdr:rowOff>31173</xdr:rowOff>
    </xdr:to>
    <xdr:sp macro="" textlink="">
      <xdr:nvSpPr>
        <xdr:cNvPr id="4" name="Rectangle 3">
          <a:extLst>
            <a:ext uri="{FF2B5EF4-FFF2-40B4-BE49-F238E27FC236}">
              <a16:creationId xmlns:a16="http://schemas.microsoft.com/office/drawing/2014/main" id="{6880DC61-A70E-465F-92E1-93D031F34861}"/>
            </a:ext>
          </a:extLst>
        </xdr:cNvPr>
        <xdr:cNvSpPr/>
      </xdr:nvSpPr>
      <xdr:spPr>
        <a:xfrm>
          <a:off x="2371725" y="2095500"/>
          <a:ext cx="1253836" cy="955098"/>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rPr>
            <a:t>Produces cost drivers forecasts</a:t>
          </a:r>
        </a:p>
      </xdr:txBody>
    </xdr:sp>
    <xdr:clientData/>
  </xdr:twoCellAnchor>
  <xdr:twoCellAnchor>
    <xdr:from>
      <xdr:col>11</xdr:col>
      <xdr:colOff>1666875</xdr:colOff>
      <xdr:row>14</xdr:row>
      <xdr:rowOff>9525</xdr:rowOff>
    </xdr:from>
    <xdr:to>
      <xdr:col>13</xdr:col>
      <xdr:colOff>56283</xdr:colOff>
      <xdr:row>14</xdr:row>
      <xdr:rowOff>11257</xdr:rowOff>
    </xdr:to>
    <xdr:cxnSp macro="">
      <xdr:nvCxnSpPr>
        <xdr:cNvPr id="5" name="Straight Arrow Connector 4">
          <a:extLst>
            <a:ext uri="{FF2B5EF4-FFF2-40B4-BE49-F238E27FC236}">
              <a16:creationId xmlns:a16="http://schemas.microsoft.com/office/drawing/2014/main" id="{9FC35222-58EF-4FA2-A141-BA0873267318}"/>
            </a:ext>
          </a:extLst>
        </xdr:cNvPr>
        <xdr:cNvCxnSpPr>
          <a:cxnSpLocks/>
        </xdr:cNvCxnSpPr>
      </xdr:nvCxnSpPr>
      <xdr:spPr>
        <a:xfrm flipV="1">
          <a:off x="5514975" y="2638425"/>
          <a:ext cx="665883" cy="1732"/>
        </a:xfrm>
        <a:prstGeom prst="straightConnector1">
          <a:avLst/>
        </a:prstGeom>
        <a:noFill/>
        <a:ln w="6350" cap="flat" cmpd="sng" algn="ctr">
          <a:solidFill>
            <a:srgbClr val="5B9BD5"/>
          </a:solidFill>
          <a:prstDash val="solid"/>
          <a:miter lim="800000"/>
          <a:tailEnd type="triangle"/>
        </a:ln>
        <a:effectLst/>
      </xdr:spPr>
    </xdr:cxnSp>
    <xdr:clientData/>
  </xdr:twoCellAnchor>
  <xdr:twoCellAnchor>
    <xdr:from>
      <xdr:col>13</xdr:col>
      <xdr:colOff>66675</xdr:colOff>
      <xdr:row>11</xdr:row>
      <xdr:rowOff>66675</xdr:rowOff>
    </xdr:from>
    <xdr:to>
      <xdr:col>16</xdr:col>
      <xdr:colOff>658523</xdr:colOff>
      <xdr:row>17</xdr:row>
      <xdr:rowOff>54985</xdr:rowOff>
    </xdr:to>
    <xdr:sp macro="" textlink="">
      <xdr:nvSpPr>
        <xdr:cNvPr id="6" name="Rectangle 5">
          <a:extLst>
            <a:ext uri="{FF2B5EF4-FFF2-40B4-BE49-F238E27FC236}">
              <a16:creationId xmlns:a16="http://schemas.microsoft.com/office/drawing/2014/main" id="{00F5B4B9-282A-4F24-B310-A920A78F25D9}"/>
            </a:ext>
          </a:extLst>
        </xdr:cNvPr>
        <xdr:cNvSpPr/>
      </xdr:nvSpPr>
      <xdr:spPr>
        <a:xfrm>
          <a:off x="6191250" y="2181225"/>
          <a:ext cx="1258598" cy="1017010"/>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rPr>
            <a:t>Outputs cost driver forecasts</a:t>
          </a:r>
        </a:p>
      </xdr:txBody>
    </xdr:sp>
    <xdr:clientData/>
  </xdr:twoCellAnchor>
  <xdr:twoCellAnchor>
    <xdr:from>
      <xdr:col>9</xdr:col>
      <xdr:colOff>276225</xdr:colOff>
      <xdr:row>13</xdr:row>
      <xdr:rowOff>161924</xdr:rowOff>
    </xdr:from>
    <xdr:to>
      <xdr:col>11</xdr:col>
      <xdr:colOff>456333</xdr:colOff>
      <xdr:row>13</xdr:row>
      <xdr:rowOff>163656</xdr:rowOff>
    </xdr:to>
    <xdr:cxnSp macro="">
      <xdr:nvCxnSpPr>
        <xdr:cNvPr id="7" name="Straight Arrow Connector 51">
          <a:extLst>
            <a:ext uri="{FF2B5EF4-FFF2-40B4-BE49-F238E27FC236}">
              <a16:creationId xmlns:a16="http://schemas.microsoft.com/office/drawing/2014/main" id="{75A42FB4-C89E-4D7D-B2A0-07B1F2B3708E}"/>
            </a:ext>
          </a:extLst>
        </xdr:cNvPr>
        <xdr:cNvCxnSpPr>
          <a:cxnSpLocks/>
        </xdr:cNvCxnSpPr>
      </xdr:nvCxnSpPr>
      <xdr:spPr>
        <a:xfrm flipV="1">
          <a:off x="3638550" y="2619374"/>
          <a:ext cx="665883" cy="1732"/>
        </a:xfrm>
        <a:prstGeom prst="straightConnector1">
          <a:avLst/>
        </a:prstGeom>
        <a:noFill/>
        <a:ln w="6350" cap="flat" cmpd="sng" algn="ctr">
          <a:solidFill>
            <a:srgbClr val="5B9BD5"/>
          </a:solidFill>
          <a:prstDash val="solid"/>
          <a:miter lim="800000"/>
          <a:tailEnd type="triangle"/>
        </a:ln>
        <a:effectLst/>
      </xdr:spPr>
    </xdr:cxnSp>
    <xdr:clientData/>
  </xdr:twoCellAnchor>
  <xdr:twoCellAnchor>
    <xdr:from>
      <xdr:col>11</xdr:col>
      <xdr:colOff>457200</xdr:colOff>
      <xdr:row>11</xdr:row>
      <xdr:rowOff>0</xdr:rowOff>
    </xdr:from>
    <xdr:to>
      <xdr:col>11</xdr:col>
      <xdr:colOff>1715798</xdr:colOff>
      <xdr:row>17</xdr:row>
      <xdr:rowOff>104775</xdr:rowOff>
    </xdr:to>
    <xdr:sp macro="" textlink="">
      <xdr:nvSpPr>
        <xdr:cNvPr id="8" name="Rectangle 52">
          <a:extLst>
            <a:ext uri="{FF2B5EF4-FFF2-40B4-BE49-F238E27FC236}">
              <a16:creationId xmlns:a16="http://schemas.microsoft.com/office/drawing/2014/main" id="{D4FB6984-ED58-430F-99B3-79A7443E7B34}"/>
            </a:ext>
          </a:extLst>
        </xdr:cNvPr>
        <xdr:cNvSpPr/>
      </xdr:nvSpPr>
      <xdr:spPr>
        <a:xfrm>
          <a:off x="4305300" y="2114550"/>
          <a:ext cx="1258598" cy="1133475"/>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rPr>
            <a:t>Selection on forecasting approach  between company and Ofwat forecasts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34</xdr:col>
      <xdr:colOff>119062</xdr:colOff>
      <xdr:row>6</xdr:row>
      <xdr:rowOff>159635</xdr:rowOff>
    </xdr:from>
    <xdr:ext cx="2341209" cy="2675732"/>
    <xdr:sp macro="" textlink="">
      <xdr:nvSpPr>
        <xdr:cNvPr id="463" name="TextBox 462">
          <a:extLst>
            <a:ext uri="{FF2B5EF4-FFF2-40B4-BE49-F238E27FC236}">
              <a16:creationId xmlns:a16="http://schemas.microsoft.com/office/drawing/2014/main" id="{00000000-0008-0000-0300-0000CF010000}"/>
            </a:ext>
          </a:extLst>
        </xdr:cNvPr>
        <xdr:cNvSpPr txBox="1"/>
      </xdr:nvSpPr>
      <xdr:spPr>
        <a:xfrm>
          <a:off x="22288500" y="1231198"/>
          <a:ext cx="2341209" cy="2675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Company forecasts</a:t>
          </a:r>
          <a:endParaRPr lang="en-GB">
            <a:effectLs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p>
        <a:p>
          <a:endParaRPr lang="en-GB">
            <a:effectLst/>
          </a:endParaRPr>
        </a:p>
        <a:p>
          <a:r>
            <a:rPr lang="en-GB" sz="1100" b="0" baseline="0">
              <a:solidFill>
                <a:schemeClr val="dk1"/>
              </a:solidFill>
              <a:effectLst/>
              <a:latin typeface="+mn-lt"/>
              <a:ea typeface="+mn-ea"/>
              <a:cs typeface="+mn-cs"/>
            </a:rPr>
            <a:t>We use company forecasts as this is an average revenue control, not a total revenue control.  As such, by the nature of the retail control, we do not challenge companies on the number of customers projected, because companies’ actual revenue will be reconciled based on the actual number of households connected.</a:t>
          </a:r>
        </a:p>
        <a:p>
          <a:endParaRPr lang="en-GB" sz="1100" b="0" baseline="0">
            <a:solidFill>
              <a:schemeClr val="dk1"/>
            </a:solidFill>
            <a:effectLst/>
            <a:latin typeface="+mn-lt"/>
            <a:ea typeface="+mn-ea"/>
            <a:cs typeface="+mn-cs"/>
          </a:endParaRPr>
        </a:p>
        <a:p>
          <a:endParaRPr lang="en-GB">
            <a:effectLst/>
          </a:endParaRPr>
        </a:p>
      </xdr:txBody>
    </xdr:sp>
    <xdr:clientData/>
  </xdr:oneCellAnchor>
  <xdr:oneCellAnchor>
    <xdr:from>
      <xdr:col>34</xdr:col>
      <xdr:colOff>83342</xdr:colOff>
      <xdr:row>61</xdr:row>
      <xdr:rowOff>7700</xdr:rowOff>
    </xdr:from>
    <xdr:ext cx="2405063" cy="1642373"/>
    <xdr:sp macro="" textlink="">
      <xdr:nvSpPr>
        <xdr:cNvPr id="468" name="TextBox 467">
          <a:extLst>
            <a:ext uri="{FF2B5EF4-FFF2-40B4-BE49-F238E27FC236}">
              <a16:creationId xmlns:a16="http://schemas.microsoft.com/office/drawing/2014/main" id="{00000000-0008-0000-0300-0000D4010000}"/>
            </a:ext>
          </a:extLst>
        </xdr:cNvPr>
        <xdr:cNvSpPr txBox="1"/>
      </xdr:nvSpPr>
      <xdr:spPr>
        <a:xfrm>
          <a:off x="22252780" y="10568544"/>
          <a:ext cx="2405063" cy="1642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GB" sz="1100" b="1">
              <a:solidFill>
                <a:schemeClr val="dk1"/>
              </a:solidFill>
              <a:effectLst/>
              <a:latin typeface="+mn-lt"/>
              <a:ea typeface="+mn-ea"/>
              <a:cs typeface="+mn-cs"/>
            </a:rPr>
            <a:t>Method selected: Company forecast</a:t>
          </a:r>
        </a:p>
        <a:p>
          <a:pPr eaLnBrk="1" fontAlgn="auto" latinLnBrk="0" hangingPunct="1"/>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p>
        <a:p>
          <a:endParaRPr lang="en-GB">
            <a:effectLst/>
          </a:endParaRPr>
        </a:p>
        <a:p>
          <a:pPr eaLnBrk="1" fontAlgn="auto" latinLnBrk="0" hangingPunct="1"/>
          <a:r>
            <a:rPr lang="en-GB" sz="1100" b="0" baseline="0">
              <a:solidFill>
                <a:schemeClr val="dk1"/>
              </a:solidFill>
              <a:effectLst/>
              <a:latin typeface="+mn-lt"/>
              <a:ea typeface="+mn-ea"/>
              <a:cs typeface="+mn-cs"/>
            </a:rPr>
            <a:t>As noted above, we accept companies' views on forecast households connected. We then use this data to calculate the proportion of dual service connections. </a:t>
          </a:r>
          <a:endParaRPr lang="en-GB">
            <a:effectLst/>
          </a:endParaRPr>
        </a:p>
      </xdr:txBody>
    </xdr:sp>
    <xdr:clientData/>
  </xdr:oneCellAnchor>
  <xdr:oneCellAnchor>
    <xdr:from>
      <xdr:col>34</xdr:col>
      <xdr:colOff>135731</xdr:colOff>
      <xdr:row>115</xdr:row>
      <xdr:rowOff>1508</xdr:rowOff>
    </xdr:from>
    <xdr:ext cx="2388394" cy="1470146"/>
    <xdr:sp macro="" textlink="">
      <xdr:nvSpPr>
        <xdr:cNvPr id="473" name="TextBox 472">
          <a:extLst>
            <a:ext uri="{FF2B5EF4-FFF2-40B4-BE49-F238E27FC236}">
              <a16:creationId xmlns:a16="http://schemas.microsoft.com/office/drawing/2014/main" id="{00000000-0008-0000-0300-0000D9010000}"/>
            </a:ext>
          </a:extLst>
        </xdr:cNvPr>
        <xdr:cNvSpPr txBox="1"/>
      </xdr:nvSpPr>
      <xdr:spPr>
        <a:xfrm>
          <a:off x="22305169" y="19706352"/>
          <a:ext cx="2388394" cy="147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GB" sz="1100" b="1">
              <a:solidFill>
                <a:schemeClr val="dk1"/>
              </a:solidFill>
              <a:effectLst/>
              <a:latin typeface="+mn-lt"/>
              <a:ea typeface="+mn-ea"/>
              <a:cs typeface="+mn-cs"/>
            </a:rPr>
            <a:t>Method selected: Ofwat forecasts</a:t>
          </a:r>
          <a:r>
            <a:rPr lang="en-GB" sz="1100" b="1" baseline="0">
              <a:solidFill>
                <a:schemeClr val="dk1"/>
              </a:solidFill>
              <a:effectLst/>
              <a:latin typeface="+mn-lt"/>
              <a:ea typeface="+mn-ea"/>
              <a:cs typeface="+mn-cs"/>
            </a:rPr>
            <a:t> equal  to 2023-24.</a:t>
          </a:r>
        </a:p>
        <a:p>
          <a:pPr eaLnBrk="1" fontAlgn="auto" latinLnBrk="0" hangingPunct="1"/>
          <a:endParaRPr lang="en-GB" sz="1100" b="1" i="0" u="none" strike="noStrik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 </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Latest year of data available.</a:t>
          </a:r>
          <a:endParaRPr lang="en-GB" sz="1100" b="0" i="0" u="none" strike="noStrike" baseline="0">
            <a:solidFill>
              <a:schemeClr val="dk1"/>
            </a:solidFill>
            <a:effectLst/>
            <a:latin typeface="+mn-lt"/>
            <a:ea typeface="+mn-ea"/>
            <a:cs typeface="+mn-cs"/>
          </a:endParaRPr>
        </a:p>
        <a:p>
          <a:pPr eaLnBrk="1" fontAlgn="auto" latinLnBrk="0" hangingPunct="1"/>
          <a:endParaRPr lang="en-GB">
            <a:effectLst/>
          </a:endParaRPr>
        </a:p>
        <a:p>
          <a:pPr eaLnBrk="1" fontAlgn="auto" latinLnBrk="0" hangingPunct="1"/>
          <a:endParaRPr lang="en-GB">
            <a:effectLst/>
          </a:endParaRPr>
        </a:p>
      </xdr:txBody>
    </xdr:sp>
    <xdr:clientData/>
  </xdr:oneCellAnchor>
  <xdr:oneCellAnchor>
    <xdr:from>
      <xdr:col>34</xdr:col>
      <xdr:colOff>59531</xdr:colOff>
      <xdr:row>33</xdr:row>
      <xdr:rowOff>324084</xdr:rowOff>
    </xdr:from>
    <xdr:ext cx="2452687" cy="2847959"/>
    <xdr:sp macro="" textlink="">
      <xdr:nvSpPr>
        <xdr:cNvPr id="476" name="TextBox 475">
          <a:extLst>
            <a:ext uri="{FF2B5EF4-FFF2-40B4-BE49-F238E27FC236}">
              <a16:creationId xmlns:a16="http://schemas.microsoft.com/office/drawing/2014/main" id="{00000000-0008-0000-0300-0000DC010000}"/>
            </a:ext>
          </a:extLst>
        </xdr:cNvPr>
        <xdr:cNvSpPr txBox="1"/>
      </xdr:nvSpPr>
      <xdr:spPr>
        <a:xfrm>
          <a:off x="22228969" y="5967647"/>
          <a:ext cx="2452687" cy="28479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Company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pPr eaLnBrk="1" fontAlgn="auto" latinLnBrk="0" hangingPunct="1"/>
          <a:r>
            <a:rPr lang="en-GB" sz="1100" b="0" baseline="0">
              <a:solidFill>
                <a:schemeClr val="dk1"/>
              </a:solidFill>
              <a:effectLst/>
              <a:latin typeface="+mn-lt"/>
              <a:ea typeface="+mn-ea"/>
              <a:cs typeface="+mn-cs"/>
            </a:rPr>
            <a:t>We use company forecasts of average bill. This is calculated as the ratio of companies' forecasts of revenue and number of connected households. We considered using the financial model data to build this cost driver but the bill size reported is significantly larger, and is defined differently to the historical retail definition. We have now used company data to construct average bill size in the same way we have histroically. </a:t>
          </a:r>
          <a:endParaRPr lang="en-GB">
            <a:effectLst/>
          </a:endParaRPr>
        </a:p>
      </xdr:txBody>
    </xdr:sp>
    <xdr:clientData/>
  </xdr:oneCellAnchor>
  <xdr:oneCellAnchor>
    <xdr:from>
      <xdr:col>34</xdr:col>
      <xdr:colOff>123825</xdr:colOff>
      <xdr:row>142</xdr:row>
      <xdr:rowOff>8123</xdr:rowOff>
    </xdr:from>
    <xdr:ext cx="2364582" cy="1642373"/>
    <xdr:sp macro="" textlink="">
      <xdr:nvSpPr>
        <xdr:cNvPr id="3" name="TextBox 2">
          <a:extLst>
            <a:ext uri="{FF2B5EF4-FFF2-40B4-BE49-F238E27FC236}">
              <a16:creationId xmlns:a16="http://schemas.microsoft.com/office/drawing/2014/main" id="{05D21E32-1CC6-4F2E-84A6-73DB29DD44D8}"/>
            </a:ext>
          </a:extLst>
        </xdr:cNvPr>
        <xdr:cNvSpPr txBox="1"/>
      </xdr:nvSpPr>
      <xdr:spPr>
        <a:xfrm>
          <a:off x="22293263" y="24284967"/>
          <a:ext cx="2364582" cy="1642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GB" sz="1100" b="1">
              <a:solidFill>
                <a:schemeClr val="dk1"/>
              </a:solidFill>
              <a:effectLst/>
              <a:latin typeface="+mn-lt"/>
              <a:ea typeface="+mn-ea"/>
              <a:cs typeface="+mn-cs"/>
            </a:rPr>
            <a:t>Method selected: Dummy set equal to 0 outside of 2019-20 &amp; 2020-21</a:t>
          </a:r>
          <a:endParaRPr lang="en-GB" sz="1100" b="0" i="0" u="none" strike="noStrike" baseline="0">
            <a:solidFill>
              <a:schemeClr val="dk1"/>
            </a:solidFill>
            <a:effectLst/>
            <a:latin typeface="+mn-lt"/>
            <a:ea typeface="+mn-ea"/>
            <a:cs typeface="+mn-cs"/>
          </a:endParaRPr>
        </a:p>
        <a:p>
          <a:pPr eaLnBrk="1" fontAlgn="auto" latinLnBrk="0" hangingPunct="1"/>
          <a:endParaRPr lang="en-GB">
            <a:effectLst/>
          </a:endParaRPr>
        </a:p>
        <a:p>
          <a:pPr eaLnBrk="1" fontAlgn="auto" latinLnBrk="0" hangingPunct="1"/>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 </a:t>
          </a:r>
        </a:p>
        <a:p>
          <a:pPr eaLnBrk="1" fontAlgn="auto" latinLnBrk="0" hangingPunct="1"/>
          <a:endParaRPr lang="en-GB" sz="1100" b="1" baseline="0">
            <a:solidFill>
              <a:schemeClr val="dk1"/>
            </a:solidFill>
            <a:effectLst/>
            <a:latin typeface="+mn-lt"/>
            <a:ea typeface="+mn-ea"/>
            <a:cs typeface="+mn-cs"/>
          </a:endParaRPr>
        </a:p>
        <a:p>
          <a:pPr eaLnBrk="1" fontAlgn="auto" latinLnBrk="0" hangingPunct="1"/>
          <a:r>
            <a:rPr lang="en-GB" sz="1100" b="0" baseline="0">
              <a:solidFill>
                <a:schemeClr val="dk1"/>
              </a:solidFill>
              <a:effectLst/>
              <a:latin typeface="+mn-lt"/>
              <a:ea typeface="+mn-ea"/>
              <a:cs typeface="+mn-cs"/>
            </a:rPr>
            <a:t>Dummy introduced to isolate additional Covid-19 impact on select year.</a:t>
          </a:r>
        </a:p>
        <a:p>
          <a:pPr eaLnBrk="1" fontAlgn="auto" latinLnBrk="0" hangingPunct="1"/>
          <a:endParaRPr lang="en-GB">
            <a:effectLst/>
          </a:endParaRPr>
        </a:p>
      </xdr:txBody>
    </xdr:sp>
    <xdr:clientData/>
  </xdr:oneCellAnchor>
  <xdr:oneCellAnchor>
    <xdr:from>
      <xdr:col>34</xdr:col>
      <xdr:colOff>88105</xdr:colOff>
      <xdr:row>87</xdr:row>
      <xdr:rowOff>152136</xdr:rowOff>
    </xdr:from>
    <xdr:ext cx="2400301" cy="1297919"/>
    <xdr:sp macro="" textlink="">
      <xdr:nvSpPr>
        <xdr:cNvPr id="5" name="TextBox 4">
          <a:extLst>
            <a:ext uri="{FF2B5EF4-FFF2-40B4-BE49-F238E27FC236}">
              <a16:creationId xmlns:a16="http://schemas.microsoft.com/office/drawing/2014/main" id="{D728BFFB-8A15-4677-B075-971C562752CD}"/>
            </a:ext>
          </a:extLst>
        </xdr:cNvPr>
        <xdr:cNvSpPr txBox="1"/>
      </xdr:nvSpPr>
      <xdr:spPr>
        <a:xfrm>
          <a:off x="22257543" y="15118292"/>
          <a:ext cx="2400301" cy="12979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GB" sz="1100" b="1">
              <a:solidFill>
                <a:schemeClr val="dk1"/>
              </a:solidFill>
              <a:effectLst/>
              <a:latin typeface="+mn-lt"/>
              <a:ea typeface="+mn-ea"/>
              <a:cs typeface="+mn-cs"/>
            </a:rPr>
            <a:t>Method selected: Ofwat forecasts</a:t>
          </a:r>
          <a:r>
            <a:rPr lang="en-GB" sz="1100" b="1" baseline="0">
              <a:solidFill>
                <a:schemeClr val="dk1"/>
              </a:solidFill>
              <a:effectLst/>
              <a:latin typeface="+mn-lt"/>
              <a:ea typeface="+mn-ea"/>
              <a:cs typeface="+mn-cs"/>
            </a:rPr>
            <a:t> equal to 2023-24.</a:t>
          </a:r>
          <a:endParaRPr lang="en-GB" sz="1100" b="0" i="0" u="none" strike="noStrike" baseline="0">
            <a:solidFill>
              <a:schemeClr val="dk1"/>
            </a:solidFill>
            <a:effectLst/>
            <a:latin typeface="+mn-lt"/>
            <a:ea typeface="+mn-ea"/>
            <a:cs typeface="+mn-cs"/>
          </a:endParaRPr>
        </a:p>
        <a:p>
          <a:pPr eaLnBrk="1" fontAlgn="auto" latinLnBrk="0" hangingPunct="1"/>
          <a:endParaRPr lang="en-GB">
            <a:effectLst/>
          </a:endParaRPr>
        </a:p>
        <a:p>
          <a:pPr eaLnBrk="1" fontAlgn="auto" latinLnBrk="0" hangingPunct="1"/>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p>
        <a:p>
          <a:pPr eaLnBrk="1" fontAlgn="auto" latinLnBrk="0" hangingPunct="1"/>
          <a:endParaRPr lang="en-GB">
            <a:effectLst/>
          </a:endParaRPr>
        </a:p>
        <a:p>
          <a:pPr eaLnBrk="1" fontAlgn="auto" latinLnBrk="0" hangingPunct="1"/>
          <a:r>
            <a:rPr lang="en-GB" sz="1100" b="0" baseline="0">
              <a:solidFill>
                <a:schemeClr val="dk1"/>
              </a:solidFill>
              <a:effectLst/>
              <a:latin typeface="+mn-lt"/>
              <a:ea typeface="+mn-ea"/>
              <a:cs typeface="+mn-cs"/>
            </a:rPr>
            <a:t>Latest year of data available.</a:t>
          </a:r>
          <a:endParaRPr lang="en-GB">
            <a:effectLst/>
          </a:endParaRPr>
        </a:p>
        <a:p>
          <a:pPr eaLnBrk="1" fontAlgn="auto" latinLnBrk="0" hangingPunct="1"/>
          <a:endParaRPr lang="en-GB">
            <a:effectLst/>
          </a:endParaRPr>
        </a:p>
      </xdr:txBody>
    </xdr:sp>
    <xdr:clientData/>
  </xdr:oneCellAnchor>
  <xdr:oneCellAnchor>
    <xdr:from>
      <xdr:col>34</xdr:col>
      <xdr:colOff>111919</xdr:colOff>
      <xdr:row>168</xdr:row>
      <xdr:rowOff>159545</xdr:rowOff>
    </xdr:from>
    <xdr:ext cx="2416968" cy="1642373"/>
    <xdr:sp macro="" textlink="">
      <xdr:nvSpPr>
        <xdr:cNvPr id="6" name="TextBox 5">
          <a:extLst>
            <a:ext uri="{FF2B5EF4-FFF2-40B4-BE49-F238E27FC236}">
              <a16:creationId xmlns:a16="http://schemas.microsoft.com/office/drawing/2014/main" id="{DDB45283-6CC1-49BA-B25E-19E005968AA3}"/>
            </a:ext>
          </a:extLst>
        </xdr:cNvPr>
        <xdr:cNvSpPr txBox="1"/>
      </xdr:nvSpPr>
      <xdr:spPr>
        <a:xfrm>
          <a:off x="22281357" y="28841701"/>
          <a:ext cx="2416968" cy="1642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GB" sz="1100" b="1">
              <a:solidFill>
                <a:schemeClr val="dk1"/>
              </a:solidFill>
              <a:effectLst/>
              <a:latin typeface="+mn-lt"/>
              <a:ea typeface="+mn-ea"/>
              <a:cs typeface="+mn-cs"/>
            </a:rPr>
            <a:t>Method selected: Dummy set equal to 0 outside of 2019-20 &amp; 2020-21</a:t>
          </a:r>
          <a:endParaRPr lang="en-GB" sz="1100" b="0" i="0" u="none" strike="noStrike" baseline="0">
            <a:solidFill>
              <a:schemeClr val="dk1"/>
            </a:solidFill>
            <a:effectLst/>
            <a:latin typeface="+mn-lt"/>
            <a:ea typeface="+mn-ea"/>
            <a:cs typeface="+mn-cs"/>
          </a:endParaRPr>
        </a:p>
        <a:p>
          <a:pPr eaLnBrk="1" fontAlgn="auto" latinLnBrk="0" hangingPunct="1"/>
          <a:endParaRPr lang="en-GB">
            <a:effectLst/>
          </a:endParaRPr>
        </a:p>
        <a:p>
          <a:pPr eaLnBrk="1" fontAlgn="auto" latinLnBrk="0" hangingPunct="1"/>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 </a:t>
          </a:r>
        </a:p>
        <a:p>
          <a:pPr eaLnBrk="1" fontAlgn="auto" latinLnBrk="0" hangingPunct="1"/>
          <a:endParaRPr lang="en-GB"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Dummy introduced to isolate additional Covid-19 impact on select year.</a:t>
          </a:r>
          <a:endParaRPr lang="en-GB">
            <a:effectLst/>
          </a:endParaRPr>
        </a:p>
        <a:p>
          <a:pPr eaLnBrk="1" fontAlgn="auto" latinLnBrk="0" hangingPunct="1"/>
          <a:endParaRPr lang="en-GB" sz="1100" b="0" baseline="0">
            <a:solidFill>
              <a:schemeClr val="dk1"/>
            </a:solidFill>
            <a:effectLst/>
            <a:latin typeface="+mn-lt"/>
            <a:ea typeface="+mn-ea"/>
            <a:cs typeface="+mn-cs"/>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18241C-5FC7-4576-96DF-3C99C5B53367}" name="F_Inputs" displayName="F_Inputs" ref="A1:V507" totalsRowShown="0" headerRowDxfId="57" dataDxfId="56">
  <tableColumns count="22">
    <tableColumn id="15" xr3:uid="{71E4B871-4843-4654-B778-57A642320A4E}" name="Company Acronym" dataDxfId="55"/>
    <tableColumn id="2" xr3:uid="{6CCBACEC-C544-4865-9972-9D822DB49111}" name="Item Code" dataDxfId="54"/>
    <tableColumn id="3" xr3:uid="{AE7E0560-B8D6-418D-84C1-83AA28E81C85}" name="Item Description" dataDxfId="53"/>
    <tableColumn id="16" xr3:uid="{29213B28-0115-4B73-84C5-EF3F17446AC8}" name="Item Unit" dataDxfId="52"/>
    <tableColumn id="17" xr3:uid="{EDD87A50-6CFA-41DD-ACD2-9CE52E51DF08}" name="Item Table Suite" dataDxfId="51"/>
    <tableColumn id="6" xr3:uid="{77548598-858B-4372-80AB-D83F9B53BDD4}" name="2013-14" dataDxfId="50"/>
    <tableColumn id="7" xr3:uid="{DD5095FC-5EE5-4044-BA92-BBBD0D6A0893}" name="2014-15" dataDxfId="49"/>
    <tableColumn id="8" xr3:uid="{63722797-A8B9-4271-9854-274538BCEF02}" name="2015-16" dataDxfId="48"/>
    <tableColumn id="9" xr3:uid="{A9CA8001-0476-4635-B2D7-A4364F070F2D}" name="2016-17" dataDxfId="47"/>
    <tableColumn id="10" xr3:uid="{4D064CAA-6F68-4FE5-8062-EA9A509247AB}" name="2017-18" dataDxfId="46"/>
    <tableColumn id="11" xr3:uid="{8524057D-7B4C-440E-A34B-0D30F6BE7AB2}" name="2018-19" dataDxfId="45"/>
    <tableColumn id="12" xr3:uid="{3111C758-5CC2-4A11-872A-8D514A55AC7D}" name="2019-20" dataDxfId="44"/>
    <tableColumn id="13" xr3:uid="{7AE5A26E-F644-40B7-9A30-CD8F11A17F43}" name="2020-21" dataDxfId="43"/>
    <tableColumn id="14" xr3:uid="{6C1945A3-F45A-4E44-ADBA-2F430786A0BE}" name="2021-22" dataDxfId="42"/>
    <tableColumn id="1" xr3:uid="{BA305BFB-A97C-48C3-920D-B991FD93E2B1}" name="2022-23" dataDxfId="41"/>
    <tableColumn id="4" xr3:uid="{CF76DBAA-9E67-4EC5-8FA7-5FCB09F392AE}" name="2023-24" dataDxfId="40"/>
    <tableColumn id="5" xr3:uid="{AA96F53C-0507-4007-B063-144310BFB4A3}" name="2024-25" dataDxfId="39"/>
    <tableColumn id="18" xr3:uid="{3A999E64-3848-404E-8ACF-DF628125D5ED}" name="2025-26" dataDxfId="38"/>
    <tableColumn id="19" xr3:uid="{9ACC94C2-9EC4-49E5-958B-3CCEDA285F85}" name="2026-27" dataDxfId="37"/>
    <tableColumn id="20" xr3:uid="{A1A3331B-9561-4254-8CD2-A68A3B960B69}" name="2027-28" dataDxfId="36"/>
    <tableColumn id="21" xr3:uid="{20504404-BF76-45F6-9320-0418062F1B31}" name="2028-29" dataDxfId="35"/>
    <tableColumn id="22" xr3:uid="{E19C0938-8446-46F5-826A-01253AF0EB8F}" name="2029-30" dataDxfId="34"/>
  </tableColumns>
  <tableStyleInfo showFirstColumn="0" showLastColumn="0" showRowStripes="1" showColumnStripes="0"/>
</table>
</file>

<file path=xl/theme/theme1.xml><?xml version="1.0" encoding="utf-8"?>
<a:theme xmlns:a="http://schemas.openxmlformats.org/drawingml/2006/main" name="Office Theme">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19500"/>
      </a:accent4>
      <a:accent5>
        <a:srgbClr val="CA0083"/>
      </a:accent5>
      <a:accent6>
        <a:srgbClr val="FE4819"/>
      </a:accent6>
      <a:hlink>
        <a:srgbClr val="0078C9"/>
      </a:hlink>
      <a:folHlink>
        <a:srgbClr val="CA0083"/>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2B0C1-C5C2-4053-931A-49A76D5D3E0E}">
  <sheetPr>
    <tabColor rgb="FFCCCCCE"/>
    <outlinePr summaryBelow="0" summaryRight="0"/>
  </sheetPr>
  <dimension ref="A1:J95"/>
  <sheetViews>
    <sheetView showGridLines="0" zoomScale="80" zoomScaleNormal="80" workbookViewId="0"/>
  </sheetViews>
  <sheetFormatPr defaultColWidth="0" defaultRowHeight="13.5" customHeight="1" zeroHeight="1"/>
  <cols>
    <col min="1" max="1" width="7.625" style="3" customWidth="1"/>
    <col min="2" max="2" width="57.625" style="3" bestFit="1" customWidth="1"/>
    <col min="3" max="3" width="20.125" style="3" customWidth="1"/>
    <col min="4" max="10" width="8" style="3" customWidth="1"/>
    <col min="11" max="13" width="8" style="3" hidden="1" customWidth="1"/>
    <col min="14" max="16384" width="8" style="3" hidden="1"/>
  </cols>
  <sheetData>
    <row r="1" spans="1:10" ht="30.75">
      <c r="A1" s="1" t="e">
        <f ca="1" xml:space="preserve"> RIGHT(CELL("filename", $A$1), LEN(CELL("filename", $A$1)) - SEARCH("]", CELL("filename", $A$1)))</f>
        <v>#VALUE!</v>
      </c>
      <c r="B1" s="1"/>
      <c r="C1" s="2"/>
      <c r="D1" s="2"/>
      <c r="E1" s="2"/>
      <c r="F1" s="2"/>
      <c r="G1" s="2"/>
      <c r="H1" s="2"/>
      <c r="I1" s="2"/>
      <c r="J1" s="2"/>
    </row>
    <row r="2" spans="1:10" ht="13.15"/>
    <row r="3" spans="1:10" s="4" customFormat="1" ht="23.25">
      <c r="B3" s="11" t="e">
        <f ca="1">C7</f>
        <v>#VALUE!</v>
      </c>
    </row>
    <row r="4" spans="1:10" ht="13.15"/>
    <row r="5" spans="1:10" ht="13.15">
      <c r="B5" s="6" t="s">
        <v>0</v>
      </c>
      <c r="C5" s="6" t="s">
        <v>1</v>
      </c>
    </row>
    <row r="6" spans="1:10" ht="13.15">
      <c r="B6" s="6" t="s">
        <v>2</v>
      </c>
      <c r="C6" s="7">
        <v>1</v>
      </c>
    </row>
    <row r="7" spans="1:10" ht="13.15">
      <c r="B7" s="6" t="s">
        <v>3</v>
      </c>
      <c r="C7" s="8" t="e">
        <f ca="1" xml:space="preserve"> MID(CELL("filename"), FIND("[", CELL("filename"), 1) + 1, FIND("]", CELL("filename"), 1) - FIND("[", CELL("filename"), 1) - 1)</f>
        <v>#VALUE!</v>
      </c>
    </row>
    <row r="8" spans="1:10" ht="13.15">
      <c r="B8" s="6" t="s">
        <v>4</v>
      </c>
      <c r="C8" s="5">
        <v>45627</v>
      </c>
    </row>
    <row r="9" spans="1:10" ht="13.15">
      <c r="B9" s="6"/>
    </row>
    <row r="10" spans="1:10" ht="13.15">
      <c r="B10" s="6" t="s">
        <v>5</v>
      </c>
      <c r="C10" s="9" t="s">
        <v>6</v>
      </c>
      <c r="D10" s="6"/>
    </row>
    <row r="11" spans="1:10" ht="13.15">
      <c r="B11" s="6"/>
      <c r="C11" s="6"/>
      <c r="D11" s="6"/>
    </row>
    <row r="12" spans="1:10" ht="13.15">
      <c r="B12" s="6" t="s">
        <v>7</v>
      </c>
      <c r="C12" s="10" t="s">
        <v>8</v>
      </c>
      <c r="D12" s="6"/>
    </row>
    <row r="13" spans="1:10" ht="13.15"/>
    <row r="14" spans="1:10" ht="13.15">
      <c r="B14" s="6" t="s">
        <v>9</v>
      </c>
      <c r="C14" s="6"/>
      <c r="D14" s="6"/>
      <c r="E14" s="6"/>
      <c r="F14" s="6"/>
      <c r="G14" s="6"/>
      <c r="H14" s="6"/>
    </row>
    <row r="15" spans="1:10" ht="30.4" customHeight="1">
      <c r="B15" s="137" t="s">
        <v>10</v>
      </c>
      <c r="C15" s="137"/>
      <c r="D15" s="137"/>
      <c r="E15" s="137"/>
      <c r="F15" s="137"/>
      <c r="G15" s="137"/>
      <c r="H15" s="137"/>
    </row>
    <row r="16" spans="1:10" ht="13.15"/>
    <row r="17" ht="13.15"/>
    <row r="18" ht="13.15"/>
    <row r="19" ht="13.15"/>
    <row r="20" ht="13.15"/>
    <row r="21" ht="13.15"/>
    <row r="22" ht="13.15"/>
    <row r="23" ht="13.15"/>
    <row r="24" ht="13.15"/>
    <row r="25" ht="13.15"/>
    <row r="26" ht="13.15"/>
    <row r="27" ht="13.15"/>
    <row r="28" ht="13.15"/>
    <row r="29" ht="13.15"/>
    <row r="30" ht="13.15"/>
    <row r="31" ht="13.15"/>
    <row r="32" ht="13.15"/>
    <row r="33" ht="13.15"/>
    <row r="34" ht="13.15"/>
    <row r="35" ht="13.15"/>
    <row r="36" ht="13.15"/>
    <row r="37" ht="13.15"/>
    <row r="38" ht="13.15"/>
    <row r="39" ht="13.15"/>
    <row r="40" ht="13.15"/>
    <row r="41" ht="13.15"/>
    <row r="42" ht="13.15"/>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sheetData>
  <mergeCells count="1">
    <mergeCell ref="B15:H15"/>
  </mergeCells>
  <hyperlinks>
    <hyperlink ref="C10" r:id="rId1" xr:uid="{412715F6-3EB7-4F1D-91EB-3D3149627DCA}"/>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A110-BA16-4799-8B58-44A46B8B6BE5}">
  <sheetPr>
    <tabColor rgb="FFCCCCCE"/>
    <outlinePr summaryBelow="0" summaryRight="0"/>
  </sheetPr>
  <dimension ref="A1:AX28"/>
  <sheetViews>
    <sheetView showGridLines="0" zoomScale="80" zoomScaleNormal="80" workbookViewId="0"/>
  </sheetViews>
  <sheetFormatPr defaultColWidth="0" defaultRowHeight="13.15" customHeight="1" zeroHeight="1"/>
  <cols>
    <col min="1" max="4" width="1.375" style="31" customWidth="1"/>
    <col min="5" max="5" width="2.375" style="31" customWidth="1"/>
    <col min="6" max="6" width="4" style="31" customWidth="1"/>
    <col min="7" max="7" width="2.375" style="31" customWidth="1"/>
    <col min="8" max="8" width="27.5" style="31" customWidth="1"/>
    <col min="9" max="9" width="2.375" style="31" customWidth="1"/>
    <col min="10" max="10" width="4" style="31" customWidth="1"/>
    <col min="11" max="11" width="2.375" style="31" customWidth="1"/>
    <col min="12" max="12" width="27.5" style="31" customWidth="1"/>
    <col min="13" max="13" width="2.375" style="31" customWidth="1"/>
    <col min="14" max="14" width="4" style="31" customWidth="1"/>
    <col min="15" max="16" width="2.375" style="31" customWidth="1"/>
    <col min="17" max="17" width="27.5" style="31" customWidth="1"/>
    <col min="18" max="50" width="0" style="13" hidden="1" customWidth="1"/>
    <col min="51" max="16384" width="6.25" style="13" hidden="1"/>
  </cols>
  <sheetData>
    <row r="1" spans="1:17" ht="30.75">
      <c r="A1" s="1" t="e">
        <f ca="1" xml:space="preserve"> RIGHT(CELL("filename", $A$1), LEN(CELL("filename", $A$1)) - SEARCH("]", CELL("filename", $A$1)))</f>
        <v>#VALUE!</v>
      </c>
      <c r="B1" s="12"/>
      <c r="C1" s="12"/>
      <c r="D1" s="12"/>
      <c r="E1" s="12"/>
      <c r="F1" s="12"/>
      <c r="G1" s="12"/>
      <c r="H1" s="12"/>
      <c r="I1" s="12"/>
      <c r="J1" s="12"/>
      <c r="K1" s="12"/>
      <c r="L1" s="12"/>
      <c r="M1" s="12"/>
      <c r="N1" s="12"/>
      <c r="O1" s="12"/>
      <c r="P1" s="12"/>
      <c r="Q1" s="12"/>
    </row>
    <row r="2" spans="1:17">
      <c r="A2" s="14"/>
      <c r="B2" s="15"/>
      <c r="C2" s="15"/>
      <c r="D2" s="15"/>
      <c r="E2" s="15"/>
      <c r="F2" s="15"/>
      <c r="G2" s="15"/>
      <c r="H2" s="16"/>
      <c r="I2" s="15"/>
      <c r="J2" s="15"/>
      <c r="K2" s="15"/>
      <c r="L2" s="15"/>
      <c r="M2" s="15"/>
      <c r="N2" s="15"/>
      <c r="O2" s="15"/>
      <c r="P2" s="15"/>
      <c r="Q2" s="15"/>
    </row>
    <row r="3" spans="1:17" s="18" customFormat="1" ht="14.25">
      <c r="A3" s="17" t="s">
        <v>11</v>
      </c>
    </row>
    <row r="4" spans="1:17">
      <c r="A4" s="14"/>
      <c r="B4" s="15"/>
      <c r="C4" s="15"/>
      <c r="D4" s="15"/>
      <c r="E4" s="15"/>
      <c r="F4" s="15"/>
      <c r="G4" s="15"/>
      <c r="H4" s="16"/>
      <c r="I4" s="15"/>
      <c r="J4" s="15"/>
      <c r="K4" s="15"/>
      <c r="L4" s="15"/>
      <c r="M4" s="15"/>
      <c r="N4" s="15"/>
      <c r="O4" s="15"/>
      <c r="P4" s="15"/>
      <c r="Q4" s="15"/>
    </row>
    <row r="5" spans="1:17">
      <c r="A5" s="19"/>
      <c r="B5" s="20"/>
      <c r="C5" s="20"/>
      <c r="D5" s="20"/>
      <c r="E5" s="20"/>
      <c r="F5" s="21"/>
      <c r="G5" s="22"/>
      <c r="H5" s="22"/>
      <c r="I5" s="22"/>
      <c r="J5" s="22"/>
      <c r="K5" s="23"/>
      <c r="L5" s="21"/>
      <c r="M5" s="23"/>
      <c r="N5" s="23"/>
      <c r="O5" s="23"/>
      <c r="P5" s="22"/>
      <c r="Q5" s="22"/>
    </row>
    <row r="6" spans="1:17">
      <c r="A6" s="14"/>
      <c r="B6" s="15"/>
      <c r="C6" s="15"/>
      <c r="D6" s="15"/>
      <c r="E6" s="15"/>
      <c r="F6" s="15"/>
      <c r="G6" s="15"/>
      <c r="H6" s="15"/>
      <c r="I6" s="15"/>
      <c r="J6" s="15"/>
      <c r="K6" s="15"/>
      <c r="L6" s="16"/>
      <c r="M6" s="15"/>
      <c r="N6" s="15"/>
      <c r="O6" s="15"/>
      <c r="P6" s="15"/>
      <c r="Q6" s="15"/>
    </row>
    <row r="7" spans="1:17">
      <c r="A7" s="14"/>
      <c r="B7" s="15"/>
      <c r="C7" s="15"/>
      <c r="D7" s="15"/>
      <c r="E7" s="15"/>
      <c r="F7" s="15"/>
      <c r="G7" s="15"/>
      <c r="H7" s="15"/>
      <c r="I7" s="15"/>
      <c r="J7" s="15"/>
      <c r="K7" s="15"/>
      <c r="L7" s="16"/>
      <c r="M7" s="15"/>
      <c r="N7" s="15"/>
      <c r="O7" s="15"/>
      <c r="P7" s="15"/>
      <c r="Q7" s="15"/>
    </row>
    <row r="8" spans="1:17">
      <c r="A8" s="14"/>
      <c r="B8" s="15"/>
      <c r="C8" s="15"/>
      <c r="D8" s="15"/>
      <c r="E8" s="15"/>
      <c r="F8" s="15"/>
      <c r="G8" s="15"/>
      <c r="H8" s="24"/>
      <c r="I8" s="15"/>
      <c r="J8" s="15"/>
      <c r="K8" s="15"/>
      <c r="L8" s="16"/>
      <c r="M8" s="15"/>
      <c r="N8" s="15"/>
      <c r="O8" s="15"/>
      <c r="P8" s="15"/>
      <c r="Q8" s="24"/>
    </row>
    <row r="9" spans="1:17">
      <c r="A9" s="14"/>
      <c r="B9" s="15"/>
      <c r="C9" s="15"/>
      <c r="D9" s="15"/>
      <c r="E9" s="15"/>
      <c r="F9" s="15"/>
      <c r="G9" s="15"/>
      <c r="H9" s="15"/>
      <c r="I9" s="15"/>
      <c r="J9" s="15"/>
      <c r="K9" s="15"/>
      <c r="L9" s="16"/>
      <c r="M9" s="15"/>
      <c r="N9" s="15"/>
      <c r="O9" s="15"/>
      <c r="P9" s="15"/>
      <c r="Q9" s="15"/>
    </row>
    <row r="10" spans="1:17">
      <c r="A10" s="14"/>
      <c r="B10" s="15"/>
      <c r="C10" s="15"/>
      <c r="D10" s="15"/>
      <c r="E10" s="15"/>
      <c r="F10" s="15"/>
      <c r="G10" s="15"/>
      <c r="H10" s="15"/>
      <c r="I10" s="15"/>
      <c r="J10" s="15"/>
      <c r="K10" s="15"/>
      <c r="L10" s="16"/>
      <c r="M10" s="15"/>
      <c r="N10" s="15"/>
      <c r="O10" s="15"/>
      <c r="P10" s="15"/>
      <c r="Q10" s="15"/>
    </row>
    <row r="11" spans="1:17">
      <c r="A11" s="14"/>
      <c r="B11" s="15"/>
      <c r="C11" s="15"/>
      <c r="D11" s="15"/>
      <c r="E11" s="15"/>
      <c r="F11" s="15"/>
      <c r="G11" s="15"/>
      <c r="H11" s="15"/>
      <c r="I11" s="15"/>
      <c r="J11" s="15"/>
      <c r="K11" s="15"/>
      <c r="L11" s="16"/>
      <c r="M11" s="15"/>
      <c r="N11" s="15"/>
      <c r="O11" s="15"/>
      <c r="P11" s="15"/>
      <c r="Q11" s="15"/>
    </row>
    <row r="12" spans="1:17">
      <c r="A12" s="14"/>
      <c r="B12" s="15"/>
      <c r="C12" s="15"/>
      <c r="D12" s="15"/>
      <c r="E12" s="15"/>
      <c r="F12" s="15"/>
      <c r="G12" s="15"/>
      <c r="H12" s="15"/>
      <c r="I12" s="15"/>
      <c r="J12" s="15"/>
      <c r="K12" s="15"/>
      <c r="L12" s="16"/>
      <c r="M12" s="15"/>
      <c r="N12" s="15"/>
      <c r="O12" s="15"/>
      <c r="P12" s="15"/>
      <c r="Q12" s="15"/>
    </row>
    <row r="13" spans="1:17">
      <c r="A13" s="19"/>
      <c r="B13" s="20"/>
      <c r="C13" s="20"/>
      <c r="D13" s="20"/>
      <c r="E13" s="20"/>
      <c r="F13" s="25"/>
      <c r="G13" s="26"/>
      <c r="H13" s="26"/>
      <c r="I13" s="26"/>
      <c r="J13" s="26"/>
      <c r="K13" s="26"/>
      <c r="L13" s="25"/>
      <c r="M13" s="26"/>
      <c r="N13" s="26"/>
      <c r="O13" s="26"/>
      <c r="P13" s="26"/>
      <c r="Q13" s="26"/>
    </row>
    <row r="14" spans="1:17">
      <c r="A14" s="14"/>
      <c r="B14" s="15"/>
      <c r="C14" s="15"/>
      <c r="D14" s="15"/>
      <c r="E14" s="15"/>
      <c r="F14" s="15"/>
      <c r="G14" s="15"/>
      <c r="H14" s="15"/>
      <c r="I14" s="15"/>
      <c r="J14" s="15"/>
      <c r="K14" s="15"/>
      <c r="L14" s="16"/>
      <c r="M14" s="15"/>
      <c r="N14" s="15"/>
      <c r="O14" s="15"/>
      <c r="P14" s="15"/>
      <c r="Q14" s="15"/>
    </row>
    <row r="15" spans="1:17">
      <c r="A15" s="14"/>
      <c r="B15" s="15"/>
      <c r="C15" s="15"/>
      <c r="D15" s="15"/>
      <c r="E15" s="15"/>
      <c r="F15" s="15"/>
      <c r="G15" s="15"/>
      <c r="H15" s="15"/>
      <c r="I15" s="15"/>
      <c r="J15" s="15"/>
      <c r="K15" s="15"/>
      <c r="L15" s="16"/>
      <c r="M15" s="15"/>
      <c r="N15" s="15"/>
      <c r="O15" s="15"/>
      <c r="P15" s="15"/>
      <c r="Q15" s="15"/>
    </row>
    <row r="16" spans="1:17">
      <c r="A16" s="14"/>
      <c r="B16" s="15"/>
      <c r="C16" s="15"/>
      <c r="D16" s="15"/>
      <c r="E16" s="15"/>
      <c r="F16" s="15"/>
      <c r="G16" s="15"/>
      <c r="H16" s="15"/>
      <c r="I16" s="15"/>
      <c r="J16" s="15"/>
      <c r="K16" s="15"/>
      <c r="L16" s="16"/>
      <c r="M16" s="15"/>
      <c r="N16" s="15"/>
      <c r="O16" s="15"/>
      <c r="P16" s="15"/>
      <c r="Q16" s="15"/>
    </row>
    <row r="17" spans="1:17">
      <c r="A17" s="14"/>
      <c r="B17" s="15"/>
      <c r="C17" s="15"/>
      <c r="D17" s="15"/>
      <c r="E17" s="15"/>
      <c r="F17" s="15"/>
      <c r="G17" s="15"/>
      <c r="H17" s="15"/>
      <c r="I17" s="15"/>
      <c r="J17" s="15"/>
      <c r="K17" s="15"/>
      <c r="L17" s="16"/>
      <c r="M17" s="15"/>
      <c r="N17" s="15"/>
      <c r="O17" s="15"/>
      <c r="P17" s="15"/>
      <c r="Q17" s="15"/>
    </row>
    <row r="18" spans="1:17">
      <c r="A18" s="14"/>
      <c r="B18" s="15"/>
      <c r="C18" s="15"/>
      <c r="D18" s="15"/>
      <c r="E18" s="15"/>
      <c r="F18" s="15"/>
      <c r="G18" s="15"/>
      <c r="H18" s="15"/>
      <c r="I18" s="15"/>
      <c r="J18" s="15"/>
      <c r="K18" s="15"/>
      <c r="L18" s="15"/>
      <c r="M18" s="15"/>
      <c r="N18" s="15"/>
      <c r="O18" s="15"/>
      <c r="P18" s="15"/>
      <c r="Q18" s="15"/>
    </row>
    <row r="19" spans="1:17">
      <c r="A19" s="14"/>
      <c r="B19" s="15"/>
      <c r="C19" s="15"/>
      <c r="D19" s="15"/>
      <c r="E19" s="15"/>
      <c r="F19" s="15"/>
      <c r="G19" s="15"/>
      <c r="H19" s="24"/>
      <c r="I19" s="15"/>
      <c r="J19" s="15"/>
      <c r="K19" s="15"/>
      <c r="L19" s="24"/>
      <c r="M19" s="15"/>
      <c r="N19" s="15"/>
      <c r="O19" s="15"/>
      <c r="P19" s="15"/>
      <c r="Q19" s="24"/>
    </row>
    <row r="20" spans="1:17">
      <c r="A20" s="14"/>
      <c r="B20" s="15"/>
      <c r="C20" s="15"/>
      <c r="D20" s="15"/>
      <c r="E20" s="15"/>
      <c r="F20" s="15"/>
      <c r="G20" s="15"/>
      <c r="H20" s="15"/>
      <c r="I20" s="15"/>
      <c r="J20" s="15"/>
      <c r="K20" s="15"/>
      <c r="L20" s="15"/>
      <c r="M20" s="15"/>
      <c r="N20" s="15"/>
      <c r="O20" s="15"/>
      <c r="P20" s="15"/>
      <c r="Q20" s="15"/>
    </row>
    <row r="21" spans="1:17">
      <c r="A21" s="14"/>
      <c r="B21" s="15"/>
      <c r="C21" s="15"/>
      <c r="D21" s="15"/>
      <c r="E21" s="15"/>
      <c r="F21" s="15"/>
      <c r="G21" s="15"/>
      <c r="H21" s="15"/>
      <c r="I21" s="15"/>
      <c r="J21" s="15"/>
      <c r="K21" s="15"/>
      <c r="L21" s="16"/>
      <c r="M21" s="15"/>
      <c r="N21" s="15"/>
      <c r="O21" s="15"/>
      <c r="P21" s="15"/>
      <c r="Q21" s="15"/>
    </row>
    <row r="22" spans="1:17">
      <c r="A22" s="14"/>
      <c r="B22" s="15"/>
      <c r="C22" s="15"/>
      <c r="D22" s="15"/>
      <c r="E22" s="15"/>
      <c r="F22" s="15"/>
      <c r="G22" s="15"/>
      <c r="H22" s="15"/>
      <c r="I22" s="15"/>
      <c r="J22" s="15"/>
      <c r="K22" s="15"/>
      <c r="L22" s="16"/>
      <c r="M22" s="15"/>
      <c r="N22" s="15"/>
      <c r="O22" s="15"/>
      <c r="P22" s="15"/>
      <c r="Q22" s="15"/>
    </row>
    <row r="23" spans="1:17">
      <c r="A23" s="14"/>
      <c r="B23" s="15"/>
      <c r="C23" s="15"/>
      <c r="D23" s="15"/>
      <c r="E23" s="15"/>
      <c r="F23" s="15"/>
      <c r="G23" s="15"/>
      <c r="H23" s="15"/>
      <c r="I23" s="15"/>
      <c r="J23" s="15"/>
      <c r="K23" s="15"/>
      <c r="L23" s="16"/>
      <c r="M23" s="15"/>
      <c r="N23" s="15"/>
      <c r="O23" s="15"/>
      <c r="P23" s="15"/>
      <c r="Q23" s="15"/>
    </row>
    <row r="24" spans="1:17">
      <c r="A24" s="14"/>
      <c r="B24" s="15"/>
      <c r="C24" s="15"/>
      <c r="D24" s="15"/>
      <c r="E24" s="15"/>
      <c r="F24" s="15"/>
      <c r="G24" s="15"/>
      <c r="H24" s="15"/>
      <c r="I24" s="15"/>
      <c r="J24" s="15"/>
      <c r="K24" s="15"/>
      <c r="L24" s="16"/>
      <c r="M24" s="15"/>
      <c r="N24" s="15"/>
      <c r="O24" s="15"/>
      <c r="P24" s="15"/>
      <c r="Q24" s="15"/>
    </row>
    <row r="25" spans="1:17">
      <c r="A25" s="14"/>
      <c r="B25" s="15"/>
      <c r="C25" s="15"/>
      <c r="D25" s="15"/>
      <c r="E25" s="15"/>
      <c r="F25" s="15"/>
      <c r="G25" s="15"/>
      <c r="H25" s="15"/>
      <c r="I25" s="15"/>
      <c r="J25" s="15"/>
      <c r="K25" s="15"/>
      <c r="L25" s="16"/>
      <c r="M25" s="15"/>
      <c r="N25" s="15"/>
      <c r="O25" s="15"/>
      <c r="P25" s="15"/>
      <c r="Q25" s="15"/>
    </row>
    <row r="26" spans="1:17">
      <c r="A26" s="14"/>
      <c r="B26" s="15"/>
      <c r="C26" s="15"/>
      <c r="D26" s="15"/>
      <c r="E26" s="15"/>
      <c r="F26" s="15"/>
      <c r="G26" s="15"/>
      <c r="H26" s="15"/>
      <c r="I26" s="15"/>
      <c r="J26" s="15"/>
      <c r="K26" s="15"/>
      <c r="L26" s="16"/>
      <c r="M26" s="15"/>
      <c r="N26" s="15"/>
      <c r="O26" s="15"/>
      <c r="P26" s="15"/>
      <c r="Q26" s="15"/>
    </row>
    <row r="27" spans="1:17">
      <c r="A27" s="14"/>
      <c r="B27" s="15"/>
      <c r="C27" s="15"/>
      <c r="D27" s="15"/>
      <c r="E27" s="15"/>
      <c r="F27" s="15"/>
      <c r="G27" s="15"/>
      <c r="H27" s="15"/>
      <c r="I27" s="15"/>
      <c r="J27" s="15"/>
      <c r="K27" s="15"/>
      <c r="L27" s="16"/>
      <c r="M27" s="15"/>
      <c r="N27" s="15"/>
      <c r="O27" s="15"/>
      <c r="P27" s="15"/>
      <c r="Q27" s="15"/>
    </row>
    <row r="28" spans="1:17">
      <c r="A28" s="27" t="s">
        <v>12</v>
      </c>
      <c r="B28" s="27"/>
      <c r="C28" s="28"/>
      <c r="D28" s="29"/>
      <c r="E28" s="28"/>
      <c r="F28" s="30"/>
      <c r="G28" s="27"/>
      <c r="H28" s="27"/>
      <c r="I28" s="27"/>
      <c r="J28" s="27"/>
      <c r="K28" s="27"/>
      <c r="L28" s="27"/>
      <c r="M28" s="27"/>
      <c r="N28" s="27"/>
      <c r="O28" s="27"/>
      <c r="P28" s="27"/>
      <c r="Q28" s="27"/>
    </row>
  </sheetData>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518C7-3E86-4948-BC1A-25D3BA2C7996}">
  <sheetPr>
    <tabColor rgb="FFFFDB8E"/>
  </sheetPr>
  <dimension ref="A1:X507"/>
  <sheetViews>
    <sheetView zoomScale="80" zoomScaleNormal="80" workbookViewId="0">
      <pane ySplit="1" topLeftCell="A2" activePane="bottomLeft" state="frozen"/>
      <selection pane="bottomLeft"/>
    </sheetView>
  </sheetViews>
  <sheetFormatPr defaultRowHeight="13.15"/>
  <cols>
    <col min="1" max="1" width="11.75" style="132" bestFit="1" customWidth="1"/>
    <col min="2" max="2" width="28.875" style="132" bestFit="1" customWidth="1"/>
    <col min="3" max="3" width="79.125" style="132" bestFit="1" customWidth="1"/>
    <col min="4" max="4" width="7.125" style="132" bestFit="1" customWidth="1"/>
    <col min="5" max="5" width="17.125" style="132" bestFit="1" customWidth="1"/>
    <col min="6" max="14" width="10.875" style="132" bestFit="1" customWidth="1"/>
    <col min="15" max="18" width="13.125" style="132" bestFit="1" customWidth="1"/>
    <col min="19" max="20" width="13.75" style="132" bestFit="1" customWidth="1"/>
    <col min="21" max="21" width="13.125" style="132" bestFit="1" customWidth="1"/>
    <col min="22" max="22" width="13.75" style="132" bestFit="1" customWidth="1"/>
    <col min="23" max="25" width="11.75" style="132" bestFit="1" customWidth="1"/>
    <col min="26" max="16384" width="9" style="132"/>
  </cols>
  <sheetData>
    <row r="1" spans="1:24">
      <c r="A1" s="131" t="s">
        <v>13</v>
      </c>
      <c r="B1" s="131" t="s">
        <v>14</v>
      </c>
      <c r="C1" s="131" t="s">
        <v>15</v>
      </c>
      <c r="D1" s="131" t="s">
        <v>16</v>
      </c>
      <c r="E1" s="131" t="s">
        <v>17</v>
      </c>
      <c r="F1" s="131" t="s">
        <v>18</v>
      </c>
      <c r="G1" s="131" t="s">
        <v>19</v>
      </c>
      <c r="H1" s="131" t="s">
        <v>20</v>
      </c>
      <c r="I1" s="131" t="s">
        <v>21</v>
      </c>
      <c r="J1" s="131" t="s">
        <v>22</v>
      </c>
      <c r="K1" s="131" t="s">
        <v>23</v>
      </c>
      <c r="L1" s="131" t="s">
        <v>24</v>
      </c>
      <c r="M1" s="131" t="s">
        <v>25</v>
      </c>
      <c r="N1" s="131" t="s">
        <v>26</v>
      </c>
      <c r="O1" s="131" t="s">
        <v>27</v>
      </c>
      <c r="P1" s="131" t="s">
        <v>28</v>
      </c>
      <c r="Q1" s="131" t="s">
        <v>29</v>
      </c>
      <c r="R1" s="131" t="s">
        <v>30</v>
      </c>
      <c r="S1" s="131" t="s">
        <v>31</v>
      </c>
      <c r="T1" s="131" t="s">
        <v>32</v>
      </c>
      <c r="U1" s="131" t="s">
        <v>33</v>
      </c>
      <c r="V1" s="131" t="s">
        <v>34</v>
      </c>
      <c r="X1" s="132" t="s">
        <v>35</v>
      </c>
    </row>
    <row r="2" spans="1:24">
      <c r="A2" s="132" t="s">
        <v>36</v>
      </c>
      <c r="B2" s="132" t="s">
        <v>37</v>
      </c>
      <c r="C2" s="132" t="s">
        <v>38</v>
      </c>
      <c r="D2" s="132" t="s">
        <v>39</v>
      </c>
      <c r="E2" s="132" t="s">
        <v>40</v>
      </c>
      <c r="F2" s="133">
        <v>0</v>
      </c>
      <c r="G2" s="133">
        <v>0</v>
      </c>
      <c r="H2" s="133">
        <v>0</v>
      </c>
      <c r="I2" s="133">
        <v>0</v>
      </c>
      <c r="J2" s="133">
        <v>0</v>
      </c>
      <c r="K2" s="133">
        <v>0</v>
      </c>
      <c r="L2" s="133">
        <v>1</v>
      </c>
      <c r="M2" s="133">
        <v>0</v>
      </c>
      <c r="N2" s="133">
        <v>0</v>
      </c>
      <c r="O2" s="133">
        <v>0</v>
      </c>
      <c r="P2" s="133">
        <v>0</v>
      </c>
      <c r="Q2" s="133">
        <v>0</v>
      </c>
      <c r="R2" s="133">
        <v>0</v>
      </c>
      <c r="S2" s="133">
        <v>0</v>
      </c>
      <c r="T2" s="133">
        <v>0</v>
      </c>
      <c r="U2" s="133">
        <v>0</v>
      </c>
      <c r="V2" s="133">
        <v>0</v>
      </c>
      <c r="X2" s="132" t="str">
        <f>_xlfn.CONCAT(F_Inputs[[#This Row],[Item Code]], "_",F_Inputs[[#This Row],[Company Acronym]])</f>
        <v>C_COVID20_PR24CA008_AFW</v>
      </c>
    </row>
    <row r="3" spans="1:24">
      <c r="A3" s="132" t="s">
        <v>36</v>
      </c>
      <c r="B3" s="132" t="s">
        <v>41</v>
      </c>
      <c r="C3" s="132" t="s">
        <v>42</v>
      </c>
      <c r="D3" s="132" t="s">
        <v>39</v>
      </c>
      <c r="E3" s="132" t="s">
        <v>40</v>
      </c>
      <c r="F3" s="133">
        <v>0</v>
      </c>
      <c r="G3" s="133">
        <v>0</v>
      </c>
      <c r="H3" s="133">
        <v>0</v>
      </c>
      <c r="I3" s="133">
        <v>0</v>
      </c>
      <c r="J3" s="133">
        <v>0</v>
      </c>
      <c r="K3" s="133">
        <v>0</v>
      </c>
      <c r="L3" s="133">
        <v>0</v>
      </c>
      <c r="M3" s="133">
        <v>1</v>
      </c>
      <c r="N3" s="133">
        <v>0</v>
      </c>
      <c r="O3" s="133">
        <v>0</v>
      </c>
      <c r="P3" s="133">
        <v>0</v>
      </c>
      <c r="Q3" s="133">
        <v>0</v>
      </c>
      <c r="R3" s="133">
        <v>0</v>
      </c>
      <c r="S3" s="133">
        <v>0</v>
      </c>
      <c r="T3" s="133">
        <v>0</v>
      </c>
      <c r="U3" s="133">
        <v>0</v>
      </c>
      <c r="V3" s="133">
        <v>0</v>
      </c>
      <c r="X3" s="132" t="str">
        <f>_xlfn.CONCAT(F_Inputs[[#This Row],[Item Code]], "_",F_Inputs[[#This Row],[Company Acronym]])</f>
        <v>C_COVID21_PR24CA008_AFW</v>
      </c>
    </row>
    <row r="4" spans="1:24">
      <c r="A4" s="132" t="s">
        <v>36</v>
      </c>
      <c r="B4" s="132" t="s">
        <v>43</v>
      </c>
      <c r="C4" s="132" t="s">
        <v>44</v>
      </c>
      <c r="D4" s="132" t="s">
        <v>45</v>
      </c>
      <c r="E4" s="132" t="s">
        <v>40</v>
      </c>
      <c r="F4" s="133">
        <v>10.256383958755915</v>
      </c>
      <c r="G4" s="133">
        <v>11.089481072950615</v>
      </c>
      <c r="H4" s="133">
        <v>12.303347753743759</v>
      </c>
      <c r="I4" s="133">
        <v>12.185214608124742</v>
      </c>
      <c r="J4" s="133">
        <v>12.59499600191908</v>
      </c>
      <c r="K4" s="133">
        <v>9.9616352176636376</v>
      </c>
      <c r="L4" s="133">
        <v>13.139474555393027</v>
      </c>
      <c r="M4" s="133">
        <v>11.573603834109829</v>
      </c>
      <c r="N4" s="133">
        <v>10.740357300721966</v>
      </c>
      <c r="O4" s="133">
        <v>13.346</v>
      </c>
      <c r="P4" s="133">
        <v>10.630345225872691</v>
      </c>
      <c r="Q4" s="133">
        <v>3.0219999999999998</v>
      </c>
      <c r="R4" s="133">
        <v>11.9</v>
      </c>
      <c r="S4" s="133">
        <v>11.87</v>
      </c>
      <c r="T4" s="133">
        <v>10.872</v>
      </c>
      <c r="U4" s="133">
        <v>10.896000000000001</v>
      </c>
      <c r="V4" s="133">
        <v>10.914</v>
      </c>
      <c r="X4" s="132" t="str">
        <f>_xlfn.CONCAT(F_Inputs[[#This Row],[Item Code]], "_",F_Inputs[[#This Row],[Company Acronym]])</f>
        <v>C_DCSDEBTT_PR24CA008_AFW</v>
      </c>
    </row>
    <row r="5" spans="1:24">
      <c r="A5" s="132" t="s">
        <v>36</v>
      </c>
      <c r="B5" s="132" t="s">
        <v>46</v>
      </c>
      <c r="C5" s="132" t="s">
        <v>47</v>
      </c>
      <c r="D5" s="132" t="s">
        <v>45</v>
      </c>
      <c r="E5" s="132" t="s">
        <v>40</v>
      </c>
      <c r="F5" s="133">
        <v>10.256383958755915</v>
      </c>
      <c r="G5" s="133">
        <v>11.089481072950615</v>
      </c>
      <c r="H5" s="133">
        <v>12.303347753743759</v>
      </c>
      <c r="I5" s="133">
        <v>12.185214608124742</v>
      </c>
      <c r="J5" s="133">
        <v>12.59499600191908</v>
      </c>
      <c r="K5" s="133">
        <v>9.9616352176636376</v>
      </c>
      <c r="L5" s="133">
        <v>13.139474555393027</v>
      </c>
      <c r="M5" s="133">
        <v>11.573603834109829</v>
      </c>
      <c r="N5" s="133">
        <v>10.740357300721966</v>
      </c>
      <c r="O5" s="133">
        <v>13.346</v>
      </c>
      <c r="P5" s="133">
        <v>10.630345225872691</v>
      </c>
      <c r="Q5" s="133">
        <v>10.720999999999998</v>
      </c>
      <c r="R5" s="133">
        <v>11.9</v>
      </c>
      <c r="S5" s="133">
        <v>11.87</v>
      </c>
      <c r="T5" s="133">
        <v>10.872</v>
      </c>
      <c r="U5" s="133">
        <v>10.896000000000001</v>
      </c>
      <c r="V5" s="133">
        <v>10.914</v>
      </c>
      <c r="X5" s="132" t="str">
        <f>_xlfn.CONCAT(F_Inputs[[#This Row],[Item Code]], "_",F_Inputs[[#This Row],[Company Acronym]])</f>
        <v>C_DCT_PR24CA008_AFW</v>
      </c>
    </row>
    <row r="6" spans="1:24">
      <c r="A6" s="132" t="s">
        <v>36</v>
      </c>
      <c r="B6" s="132" t="s">
        <v>48</v>
      </c>
      <c r="C6" s="132" t="s">
        <v>49</v>
      </c>
      <c r="D6" s="132" t="s">
        <v>50</v>
      </c>
      <c r="E6" s="132" t="s">
        <v>40</v>
      </c>
      <c r="F6" s="134">
        <v>27.674469533314237</v>
      </c>
      <c r="G6" s="134">
        <v>27.551075035873996</v>
      </c>
      <c r="H6" s="134">
        <v>27.129309925398307</v>
      </c>
      <c r="I6" s="134">
        <v>26.460021558404538</v>
      </c>
      <c r="J6" s="134">
        <v>25.999728172345357</v>
      </c>
      <c r="K6" s="134">
        <v>25.258608629286385</v>
      </c>
      <c r="L6" s="134">
        <v>24.45039668012021</v>
      </c>
      <c r="M6" s="134">
        <v>24.276101120552244</v>
      </c>
      <c r="N6" s="134">
        <v>22.253257085267748</v>
      </c>
      <c r="O6" s="134">
        <v>23.694286261658931</v>
      </c>
      <c r="P6" s="134">
        <v>23.679311103756294</v>
      </c>
      <c r="Q6" s="134">
        <v>23.683675823635792</v>
      </c>
      <c r="R6" s="134">
        <v>23.683675823635792</v>
      </c>
      <c r="S6" s="134">
        <v>23.683675823635792</v>
      </c>
      <c r="T6" s="134">
        <v>23.683675823635792</v>
      </c>
      <c r="U6" s="134">
        <v>23.683675823635792</v>
      </c>
      <c r="V6" s="134">
        <v>23.683675823635792</v>
      </c>
      <c r="X6" s="132" t="str">
        <f>_xlfn.CONCAT(F_Inputs[[#This Row],[Item Code]], "_",F_Inputs[[#This Row],[Company Acronym]])</f>
        <v>C_EQLPCF62_PR24CA008_AFW</v>
      </c>
    </row>
    <row r="7" spans="1:24">
      <c r="A7" s="132" t="s">
        <v>36</v>
      </c>
      <c r="B7" s="132" t="s">
        <v>51</v>
      </c>
      <c r="C7" s="132" t="s">
        <v>52</v>
      </c>
      <c r="D7" s="132" t="s">
        <v>39</v>
      </c>
      <c r="E7" s="132" t="s">
        <v>40</v>
      </c>
      <c r="F7" s="133">
        <v>2.5302945266010699</v>
      </c>
      <c r="G7" s="133">
        <v>2.47346620060264</v>
      </c>
      <c r="H7" s="133">
        <v>2.3971122846289199</v>
      </c>
      <c r="I7" s="133">
        <v>2.1652018967089699</v>
      </c>
      <c r="J7" s="133">
        <v>2.1515798955516501</v>
      </c>
      <c r="K7" s="133">
        <v>2.10518980667038</v>
      </c>
      <c r="L7" s="133">
        <v>2.0758196200027399</v>
      </c>
      <c r="M7" s="133">
        <v>2.1032419144283701</v>
      </c>
      <c r="N7" s="133">
        <v>2.109519146461293</v>
      </c>
      <c r="O7" s="133">
        <v>2.105102716063501</v>
      </c>
      <c r="P7" s="133">
        <v>2.105102716063501</v>
      </c>
      <c r="Q7" s="133">
        <v>2.105102716063501</v>
      </c>
      <c r="R7" s="133">
        <v>2.105102716063501</v>
      </c>
      <c r="S7" s="133">
        <v>2.105102716063501</v>
      </c>
      <c r="T7" s="133">
        <v>2.105102716063501</v>
      </c>
      <c r="U7" s="133">
        <v>2.105102716063501</v>
      </c>
      <c r="V7" s="133">
        <v>2.105102716063501</v>
      </c>
      <c r="X7" s="132" t="str">
        <f>_xlfn.CONCAT(F_Inputs[[#This Row],[Item Code]], "_",F_Inputs[[#This Row],[Company Acronym]])</f>
        <v>C_EQXPCF2_PR24CA008_AFW</v>
      </c>
    </row>
    <row r="8" spans="1:24">
      <c r="A8" s="132" t="s">
        <v>36</v>
      </c>
      <c r="B8" s="132" t="s">
        <v>53</v>
      </c>
      <c r="C8" s="132" t="s">
        <v>54</v>
      </c>
      <c r="D8" s="132" t="s">
        <v>50</v>
      </c>
      <c r="E8" s="132" t="s">
        <v>40</v>
      </c>
      <c r="F8" s="134">
        <v>0</v>
      </c>
      <c r="G8" s="134">
        <v>0</v>
      </c>
      <c r="H8" s="134">
        <v>0</v>
      </c>
      <c r="I8" s="134">
        <v>0</v>
      </c>
      <c r="J8" s="134">
        <v>0</v>
      </c>
      <c r="K8" s="134">
        <v>0</v>
      </c>
      <c r="L8" s="134">
        <v>0</v>
      </c>
      <c r="M8" s="134">
        <v>0</v>
      </c>
      <c r="N8" s="134">
        <v>0</v>
      </c>
      <c r="O8" s="134">
        <v>0</v>
      </c>
      <c r="P8" s="134">
        <v>0</v>
      </c>
      <c r="Q8" s="134">
        <v>0</v>
      </c>
      <c r="R8" s="134">
        <v>0</v>
      </c>
      <c r="S8" s="134">
        <v>0</v>
      </c>
      <c r="T8" s="134">
        <v>0</v>
      </c>
      <c r="U8" s="134">
        <v>0</v>
      </c>
      <c r="V8" s="134">
        <v>0</v>
      </c>
      <c r="X8" s="132" t="str">
        <f>_xlfn.CONCAT(F_Inputs[[#This Row],[Item Code]], "_",F_Inputs[[#This Row],[Company Acronym]])</f>
        <v>C_HHDUHH_PR24CA008_AFW</v>
      </c>
    </row>
    <row r="9" spans="1:24">
      <c r="A9" s="132" t="s">
        <v>36</v>
      </c>
      <c r="B9" s="132" t="s">
        <v>55</v>
      </c>
      <c r="C9" s="132" t="s">
        <v>56</v>
      </c>
      <c r="D9" s="132" t="s">
        <v>50</v>
      </c>
      <c r="E9" s="132" t="s">
        <v>40</v>
      </c>
      <c r="F9" s="134">
        <v>0.48046832952601931</v>
      </c>
      <c r="G9" s="134">
        <v>0.49110424915564621</v>
      </c>
      <c r="H9" s="134">
        <v>0.5001411428410123</v>
      </c>
      <c r="I9" s="134">
        <v>0.51415881374926919</v>
      </c>
      <c r="J9" s="134">
        <v>0.53320469658484826</v>
      </c>
      <c r="K9" s="134">
        <v>0.55993378761496315</v>
      </c>
      <c r="L9" s="134">
        <v>0.59431787473381925</v>
      </c>
      <c r="M9" s="134">
        <v>0.619275013175273</v>
      </c>
      <c r="N9" s="134">
        <v>0.6379090630693437</v>
      </c>
      <c r="O9" s="134">
        <v>0.66211456475270358</v>
      </c>
      <c r="P9" s="134">
        <v>0.69477306442180475</v>
      </c>
      <c r="Q9" s="134">
        <v>0.72221138791495587</v>
      </c>
      <c r="R9" s="134">
        <v>0.7345576577060009</v>
      </c>
      <c r="S9" s="134">
        <v>0.74669673284152016</v>
      </c>
      <c r="T9" s="134">
        <v>0.75860715578388838</v>
      </c>
      <c r="U9" s="134">
        <v>0.77032211868965428</v>
      </c>
      <c r="V9" s="134">
        <v>0.78184468358164938</v>
      </c>
      <c r="X9" s="132" t="str">
        <f>_xlfn.CONCAT(F_Inputs[[#This Row],[Item Code]], "_",F_Inputs[[#This Row],[Company Acronym]])</f>
        <v>C_HHMHH_PR24CA008_AFW</v>
      </c>
    </row>
    <row r="10" spans="1:24">
      <c r="A10" s="132" t="s">
        <v>36</v>
      </c>
      <c r="B10" s="132" t="s">
        <v>57</v>
      </c>
      <c r="C10" s="132" t="s">
        <v>58</v>
      </c>
      <c r="D10" s="132" t="s">
        <v>59</v>
      </c>
      <c r="E10" s="132" t="s">
        <v>40</v>
      </c>
      <c r="F10" s="133">
        <v>1337.7760000000001</v>
      </c>
      <c r="G10" s="133">
        <v>1340.078</v>
      </c>
      <c r="H10" s="133">
        <v>1346.154</v>
      </c>
      <c r="I10" s="133">
        <v>1358.0940000000001</v>
      </c>
      <c r="J10" s="133">
        <v>1364.5659999999998</v>
      </c>
      <c r="K10" s="133">
        <v>1373.1569999999999</v>
      </c>
      <c r="L10" s="133">
        <v>1387.6849999999999</v>
      </c>
      <c r="M10" s="133">
        <v>1398.453</v>
      </c>
      <c r="N10" s="133">
        <v>1417.202</v>
      </c>
      <c r="O10" s="133">
        <v>1435.7470000000001</v>
      </c>
      <c r="P10" s="133">
        <v>1446.6219999999998</v>
      </c>
      <c r="Q10" s="133">
        <v>1460.9324645469781</v>
      </c>
      <c r="R10" s="133">
        <v>1472.6402588451879</v>
      </c>
      <c r="S10" s="133">
        <v>1484.2752005125189</v>
      </c>
      <c r="T10" s="133">
        <v>1495.6633731723989</v>
      </c>
      <c r="U10" s="133">
        <v>1506.9501323033091</v>
      </c>
      <c r="V10" s="133">
        <v>1518.110110965559</v>
      </c>
      <c r="X10" s="132" t="str">
        <f>_xlfn.CONCAT(F_Inputs[[#This Row],[Item Code]], "_",F_Inputs[[#This Row],[Company Acronym]])</f>
        <v>C_HHT_PR24CA008_AFW</v>
      </c>
    </row>
    <row r="11" spans="1:24">
      <c r="A11" s="132" t="s">
        <v>36</v>
      </c>
      <c r="B11" s="132" t="s">
        <v>60</v>
      </c>
      <c r="C11" s="132" t="s">
        <v>61</v>
      </c>
      <c r="D11" s="132" t="s">
        <v>50</v>
      </c>
      <c r="E11" s="132" t="s">
        <v>40</v>
      </c>
      <c r="F11" s="134">
        <v>12.335341394246335</v>
      </c>
      <c r="G11" s="134">
        <v>12.336138295783536</v>
      </c>
      <c r="H11" s="134">
        <v>12.336285892204868</v>
      </c>
      <c r="I11" s="134">
        <v>11.899029134682323</v>
      </c>
      <c r="J11" s="134">
        <v>11.461854764809091</v>
      </c>
      <c r="K11" s="134">
        <v>11.027197095384276</v>
      </c>
      <c r="L11" s="134">
        <v>10.58372309207291</v>
      </c>
      <c r="M11" s="134">
        <v>10.58372309207291</v>
      </c>
      <c r="N11" s="134">
        <v>10.58372309207291</v>
      </c>
      <c r="O11" s="134">
        <v>10.58372309207291</v>
      </c>
      <c r="P11" s="134">
        <v>10.58372309207291</v>
      </c>
      <c r="Q11" s="134">
        <v>10.58372309207291</v>
      </c>
      <c r="R11" s="134">
        <v>10.58372309207291</v>
      </c>
      <c r="S11" s="134">
        <v>10.58372309207291</v>
      </c>
      <c r="T11" s="134">
        <v>10.58372309207291</v>
      </c>
      <c r="U11" s="134">
        <v>10.58372309207291</v>
      </c>
      <c r="V11" s="134">
        <v>10.58372309207291</v>
      </c>
      <c r="X11" s="132" t="str">
        <f>_xlfn.CONCAT(F_Inputs[[#This Row],[Item Code]], "_",F_Inputs[[#This Row],[Company Acronym]])</f>
        <v>C_INCSCOREINT_PR24CA008_AFW</v>
      </c>
    </row>
    <row r="12" spans="1:24">
      <c r="A12" s="132" t="s">
        <v>36</v>
      </c>
      <c r="B12" s="132" t="s">
        <v>62</v>
      </c>
      <c r="C12" s="132" t="s">
        <v>63</v>
      </c>
      <c r="D12" s="132" t="s">
        <v>45</v>
      </c>
      <c r="E12" s="132" t="s">
        <v>40</v>
      </c>
      <c r="F12" s="133">
        <v>24.753690924635539</v>
      </c>
      <c r="G12" s="133">
        <v>27.304786701075191</v>
      </c>
      <c r="H12" s="133">
        <v>27.81642470881863</v>
      </c>
      <c r="I12" s="133">
        <v>27.073811653672539</v>
      </c>
      <c r="J12" s="133">
        <v>25.908997681113064</v>
      </c>
      <c r="K12" s="133">
        <v>23.070023488881926</v>
      </c>
      <c r="L12" s="133">
        <v>12.178936792670724</v>
      </c>
      <c r="M12" s="133">
        <v>13.124193844038796</v>
      </c>
      <c r="N12" s="133">
        <v>12.729548457993088</v>
      </c>
      <c r="O12" s="133">
        <v>6.984402304666645</v>
      </c>
      <c r="P12" s="133">
        <v>13.344778298254621</v>
      </c>
      <c r="Q12" s="133">
        <v>19.945</v>
      </c>
      <c r="R12" s="133">
        <v>21.725000000000001</v>
      </c>
      <c r="S12" s="133">
        <v>21.670000000000009</v>
      </c>
      <c r="T12" s="133">
        <v>21.416999999999994</v>
      </c>
      <c r="U12" s="133">
        <v>21.361999999999995</v>
      </c>
      <c r="V12" s="133">
        <v>21.29699999999999</v>
      </c>
      <c r="X12" s="132" t="str">
        <f>_xlfn.CONCAT(F_Inputs[[#This Row],[Item Code]], "_",F_Inputs[[#This Row],[Company Acronym]])</f>
        <v>C_OCSDEBTTR_PR24CA008_AFW</v>
      </c>
    </row>
    <row r="13" spans="1:24">
      <c r="A13" s="132" t="s">
        <v>36</v>
      </c>
      <c r="B13" s="132" t="s">
        <v>64</v>
      </c>
      <c r="C13" s="132" t="s">
        <v>65</v>
      </c>
      <c r="D13" s="132" t="s">
        <v>45</v>
      </c>
      <c r="E13" s="132" t="s">
        <v>40</v>
      </c>
      <c r="F13" s="133">
        <v>24.753690924635539</v>
      </c>
      <c r="G13" s="133">
        <v>27.304786701075191</v>
      </c>
      <c r="H13" s="133">
        <v>27.81642470881863</v>
      </c>
      <c r="I13" s="133">
        <v>27.073811653672539</v>
      </c>
      <c r="J13" s="133">
        <v>25.908997681113064</v>
      </c>
      <c r="K13" s="133">
        <v>23.070023488881926</v>
      </c>
      <c r="L13" s="133">
        <v>22.921045500038495</v>
      </c>
      <c r="M13" s="133">
        <v>22.087167952340945</v>
      </c>
      <c r="N13" s="133">
        <v>20.410089565993673</v>
      </c>
      <c r="O13" s="133">
        <v>18.18340230466664</v>
      </c>
      <c r="P13" s="133">
        <v>21.20573857802875</v>
      </c>
      <c r="Q13" s="133">
        <v>19.945</v>
      </c>
      <c r="R13" s="133">
        <v>21.725000000000001</v>
      </c>
      <c r="S13" s="133">
        <v>21.670000000000009</v>
      </c>
      <c r="T13" s="133">
        <v>21.416999999999994</v>
      </c>
      <c r="U13" s="133">
        <v>21.361999999999995</v>
      </c>
      <c r="V13" s="133">
        <v>21.296999999999997</v>
      </c>
      <c r="X13" s="132" t="str">
        <f>_xlfn.CONCAT(F_Inputs[[#This Row],[Item Code]], "_",F_Inputs[[#This Row],[Company Acronym]])</f>
        <v>C_OCTR_PR24CA008_AFW</v>
      </c>
    </row>
    <row r="14" spans="1:24">
      <c r="A14" s="132" t="s">
        <v>36</v>
      </c>
      <c r="B14" s="132" t="s">
        <v>66</v>
      </c>
      <c r="C14" s="132" t="s">
        <v>67</v>
      </c>
      <c r="D14" s="132" t="s">
        <v>68</v>
      </c>
      <c r="E14" s="132" t="s">
        <v>40</v>
      </c>
      <c r="F14" s="133">
        <v>220.89757518973531</v>
      </c>
      <c r="G14" s="133">
        <v>219.25224433452158</v>
      </c>
      <c r="H14" s="133">
        <v>213.86420943049396</v>
      </c>
      <c r="I14" s="133">
        <v>215.05393134546239</v>
      </c>
      <c r="J14" s="133">
        <v>211.22580253116428</v>
      </c>
      <c r="K14" s="133">
        <v>206.5361864396105</v>
      </c>
      <c r="L14" s="133">
        <v>201.09880593948373</v>
      </c>
      <c r="M14" s="133">
        <v>195.43806056154128</v>
      </c>
      <c r="N14" s="133">
        <v>196.62284934966229</v>
      </c>
      <c r="O14" s="133">
        <v>180.31798081416852</v>
      </c>
      <c r="P14" s="133">
        <v>182.119607969122</v>
      </c>
      <c r="Q14" s="133">
        <v>184.67451887562891</v>
      </c>
      <c r="R14" s="133">
        <v>221.5456205549097</v>
      </c>
      <c r="S14" s="133">
        <v>230.86015307786576</v>
      </c>
      <c r="T14" s="133">
        <v>234.99940314409659</v>
      </c>
      <c r="U14" s="133">
        <v>241.45722688503926</v>
      </c>
      <c r="V14" s="133">
        <v>245.79113023802617</v>
      </c>
      <c r="X14" s="132" t="str">
        <f>_xlfn.CONCAT(F_Inputs[[#This Row],[Item Code]], "_",F_Inputs[[#This Row],[Company Acronym]])</f>
        <v>C_REVHH_PR24CA008_AFW</v>
      </c>
    </row>
    <row r="15" spans="1:24">
      <c r="A15" s="132" t="s">
        <v>36</v>
      </c>
      <c r="B15" s="132" t="s">
        <v>69</v>
      </c>
      <c r="C15" s="132" t="s">
        <v>70</v>
      </c>
      <c r="D15" s="132" t="s">
        <v>45</v>
      </c>
      <c r="E15" s="132" t="s">
        <v>40</v>
      </c>
      <c r="F15" s="133">
        <v>24.972889551040392</v>
      </c>
      <c r="G15" s="133">
        <v>27.224024865133121</v>
      </c>
      <c r="H15" s="133">
        <v>28.028223088769607</v>
      </c>
      <c r="I15" s="133">
        <v>25.982549571359105</v>
      </c>
      <c r="J15" s="133">
        <v>25.258967417800314</v>
      </c>
      <c r="K15" s="133">
        <v>23.235826145240427</v>
      </c>
      <c r="L15" s="133">
        <v>12.081658058896819</v>
      </c>
      <c r="M15" s="133">
        <v>13.367126061789559</v>
      </c>
      <c r="N15" s="133">
        <v>13.453355849109245</v>
      </c>
      <c r="O15" s="133">
        <v>7.5208246905122742</v>
      </c>
      <c r="P15" s="133">
        <v>13.054312533817424</v>
      </c>
      <c r="Q15" s="133">
        <v>11.912000000000001</v>
      </c>
      <c r="R15" s="133">
        <v>21.390999999999998</v>
      </c>
      <c r="S15" s="133">
        <v>21.311000000000007</v>
      </c>
      <c r="T15" s="133">
        <v>21.415999999999997</v>
      </c>
      <c r="U15" s="133">
        <v>21.360999999999997</v>
      </c>
      <c r="V15" s="133">
        <v>21.295999999999992</v>
      </c>
      <c r="X15" s="132" t="str">
        <f>_xlfn.CONCAT(F_Inputs[[#This Row],[Item Code]], "_",F_Inputs[[#This Row],[Company Acronym]])</f>
        <v>C_SOCSDEBTTR_PR24CA008_AFW</v>
      </c>
    </row>
    <row r="16" spans="1:24">
      <c r="A16" s="132" t="s">
        <v>36</v>
      </c>
      <c r="B16" s="132" t="s">
        <v>71</v>
      </c>
      <c r="C16" s="132" t="s">
        <v>72</v>
      </c>
      <c r="D16" s="132" t="s">
        <v>45</v>
      </c>
      <c r="E16" s="132" t="s">
        <v>40</v>
      </c>
      <c r="F16" s="133">
        <v>24.972889551040392</v>
      </c>
      <c r="G16" s="133">
        <v>27.224024865133121</v>
      </c>
      <c r="H16" s="133">
        <v>28.028223088769607</v>
      </c>
      <c r="I16" s="133">
        <v>25.982549571359105</v>
      </c>
      <c r="J16" s="133">
        <v>25.258967417800314</v>
      </c>
      <c r="K16" s="133">
        <v>23.235826145240427</v>
      </c>
      <c r="L16" s="133">
        <v>22.82376676626459</v>
      </c>
      <c r="M16" s="133">
        <v>22.330100170091708</v>
      </c>
      <c r="N16" s="133">
        <v>21.133896957109833</v>
      </c>
      <c r="O16" s="133">
        <v>18.719824690512272</v>
      </c>
      <c r="P16" s="133">
        <v>20.915272813591553</v>
      </c>
      <c r="Q16" s="133">
        <v>19.611000000000004</v>
      </c>
      <c r="R16" s="133">
        <v>21.390999999999998</v>
      </c>
      <c r="S16" s="133">
        <v>21.311000000000007</v>
      </c>
      <c r="T16" s="133">
        <v>21.415999999999997</v>
      </c>
      <c r="U16" s="133">
        <v>21.360999999999997</v>
      </c>
      <c r="V16" s="133">
        <v>21.295999999999999</v>
      </c>
      <c r="X16" s="132" t="str">
        <f>_xlfn.CONCAT(F_Inputs[[#This Row],[Item Code]], "_",F_Inputs[[#This Row],[Company Acronym]])</f>
        <v>C_SOCTR_PR24CA008_AFW</v>
      </c>
    </row>
    <row r="17" spans="1:24">
      <c r="A17" s="132" t="s">
        <v>36</v>
      </c>
      <c r="B17" s="132" t="s">
        <v>73</v>
      </c>
      <c r="C17" s="132" t="s">
        <v>74</v>
      </c>
      <c r="D17" s="132" t="s">
        <v>45</v>
      </c>
      <c r="E17" s="132" t="s">
        <v>40</v>
      </c>
      <c r="F17" s="133">
        <v>35.229273509796307</v>
      </c>
      <c r="G17" s="133">
        <v>38.313505938083736</v>
      </c>
      <c r="H17" s="133">
        <v>40.331570842513365</v>
      </c>
      <c r="I17" s="133">
        <v>38.167764179483846</v>
      </c>
      <c r="J17" s="133">
        <v>37.853963419719392</v>
      </c>
      <c r="K17" s="133">
        <v>33.197461362904065</v>
      </c>
      <c r="L17" s="133">
        <v>25.221132614289846</v>
      </c>
      <c r="M17" s="133">
        <v>24.940729895899388</v>
      </c>
      <c r="N17" s="133">
        <v>24.193713149831211</v>
      </c>
      <c r="O17" s="133">
        <v>20.866824690512274</v>
      </c>
      <c r="P17" s="133">
        <v>23.684657759690115</v>
      </c>
      <c r="Q17" s="133">
        <v>22.632999999999999</v>
      </c>
      <c r="R17" s="133">
        <v>33.290999999999997</v>
      </c>
      <c r="S17" s="133">
        <v>33.181000000000004</v>
      </c>
      <c r="T17" s="133">
        <v>32.287999999999997</v>
      </c>
      <c r="U17" s="133">
        <v>32.256999999999998</v>
      </c>
      <c r="V17" s="133">
        <v>32.209999999999994</v>
      </c>
      <c r="X17" s="132" t="str">
        <f>_xlfn.CONCAT(F_Inputs[[#This Row],[Item Code]], "_",F_Inputs[[#This Row],[Company Acronym]])</f>
        <v>C_STCSDEBTTR_PR24CA008_AFW</v>
      </c>
    </row>
    <row r="18" spans="1:24">
      <c r="A18" s="132" t="s">
        <v>36</v>
      </c>
      <c r="B18" s="132" t="s">
        <v>75</v>
      </c>
      <c r="C18" s="132" t="s">
        <v>76</v>
      </c>
      <c r="D18" s="132" t="s">
        <v>45</v>
      </c>
      <c r="E18" s="132" t="s">
        <v>40</v>
      </c>
      <c r="F18" s="133">
        <v>35.229273509796307</v>
      </c>
      <c r="G18" s="133">
        <v>38.313505938083736</v>
      </c>
      <c r="H18" s="133">
        <v>40.331570842513365</v>
      </c>
      <c r="I18" s="133">
        <v>38.167764179483846</v>
      </c>
      <c r="J18" s="133">
        <v>37.853963419719392</v>
      </c>
      <c r="K18" s="133">
        <v>33.197461362904065</v>
      </c>
      <c r="L18" s="133">
        <v>35.96324132165762</v>
      </c>
      <c r="M18" s="133">
        <v>33.903704004201536</v>
      </c>
      <c r="N18" s="133">
        <v>31.874254257831797</v>
      </c>
      <c r="O18" s="133">
        <v>32.065824690512272</v>
      </c>
      <c r="P18" s="133">
        <v>31.545618039464244</v>
      </c>
      <c r="Q18" s="133">
        <v>30.332000000000001</v>
      </c>
      <c r="R18" s="133">
        <v>33.290999999999997</v>
      </c>
      <c r="S18" s="133">
        <v>33.181000000000004</v>
      </c>
      <c r="T18" s="133">
        <v>32.287999999999997</v>
      </c>
      <c r="U18" s="133">
        <v>32.256999999999998</v>
      </c>
      <c r="V18" s="133">
        <v>32.21</v>
      </c>
      <c r="X18" s="132" t="str">
        <f>_xlfn.CONCAT(F_Inputs[[#This Row],[Item Code]], "_",F_Inputs[[#This Row],[Company Acronym]])</f>
        <v>C_STCTR_PR24CA008_AFW</v>
      </c>
    </row>
    <row r="19" spans="1:24">
      <c r="A19" s="132" t="s">
        <v>36</v>
      </c>
      <c r="B19" s="132" t="s">
        <v>77</v>
      </c>
      <c r="C19" s="132" t="s">
        <v>78</v>
      </c>
      <c r="D19" s="132" t="s">
        <v>45</v>
      </c>
      <c r="E19" s="132" t="s">
        <v>40</v>
      </c>
      <c r="F19" s="133">
        <v>35.010074883391454</v>
      </c>
      <c r="G19" s="133">
        <v>38.394267774025806</v>
      </c>
      <c r="H19" s="133">
        <v>40.119772462562388</v>
      </c>
      <c r="I19" s="133">
        <v>39.259026261797281</v>
      </c>
      <c r="J19" s="133">
        <v>38.503993683032142</v>
      </c>
      <c r="K19" s="133">
        <v>33.031658706545564</v>
      </c>
      <c r="L19" s="133">
        <v>25.318411348063751</v>
      </c>
      <c r="M19" s="133">
        <v>24.697797678148625</v>
      </c>
      <c r="N19" s="133">
        <v>23.469905758715054</v>
      </c>
      <c r="O19" s="133">
        <v>20.330402304666645</v>
      </c>
      <c r="P19" s="133">
        <v>23.975123524127312</v>
      </c>
      <c r="Q19" s="133">
        <v>22.966999999999999</v>
      </c>
      <c r="R19" s="133">
        <v>33.625</v>
      </c>
      <c r="S19" s="133">
        <v>33.540000000000006</v>
      </c>
      <c r="T19" s="133">
        <v>32.288999999999994</v>
      </c>
      <c r="U19" s="133">
        <v>32.257999999999996</v>
      </c>
      <c r="V19" s="133">
        <v>32.210999999999991</v>
      </c>
      <c r="X19" s="132" t="str">
        <f>_xlfn.CONCAT(F_Inputs[[#This Row],[Item Code]], "_",F_Inputs[[#This Row],[Company Acronym]])</f>
        <v>C_TCSDEBTTR_PR24CA008_AFW</v>
      </c>
    </row>
    <row r="20" spans="1:24">
      <c r="A20" s="132" t="s">
        <v>36</v>
      </c>
      <c r="B20" s="132" t="s">
        <v>79</v>
      </c>
      <c r="C20" s="132" t="s">
        <v>80</v>
      </c>
      <c r="D20" s="132" t="s">
        <v>45</v>
      </c>
      <c r="E20" s="132" t="s">
        <v>40</v>
      </c>
      <c r="F20" s="133">
        <v>35.010074883391454</v>
      </c>
      <c r="G20" s="133">
        <v>38.394267774025806</v>
      </c>
      <c r="H20" s="133">
        <v>40.119772462562388</v>
      </c>
      <c r="I20" s="133">
        <v>39.259026261797281</v>
      </c>
      <c r="J20" s="133">
        <v>38.503993683032142</v>
      </c>
      <c r="K20" s="133">
        <v>33.031658706545564</v>
      </c>
      <c r="L20" s="133">
        <v>36.060520055431525</v>
      </c>
      <c r="M20" s="133">
        <v>33.660771786450773</v>
      </c>
      <c r="N20" s="133">
        <v>31.15044686671564</v>
      </c>
      <c r="O20" s="133">
        <v>31.52940230466664</v>
      </c>
      <c r="P20" s="133">
        <v>31.836083803901442</v>
      </c>
      <c r="Q20" s="133">
        <v>30.666</v>
      </c>
      <c r="R20" s="133">
        <v>33.625</v>
      </c>
      <c r="S20" s="133">
        <v>33.540000000000006</v>
      </c>
      <c r="T20" s="133">
        <v>32.288999999999994</v>
      </c>
      <c r="U20" s="133">
        <v>32.257999999999996</v>
      </c>
      <c r="V20" s="133">
        <v>32.210999999999999</v>
      </c>
      <c r="X20" s="132" t="str">
        <f>_xlfn.CONCAT(F_Inputs[[#This Row],[Item Code]], "_",F_Inputs[[#This Row],[Company Acronym]])</f>
        <v>C_TCTR_PR24CA008_AFW</v>
      </c>
    </row>
    <row r="21" spans="1:24">
      <c r="A21" s="132" t="s">
        <v>36</v>
      </c>
      <c r="B21" s="132" t="s">
        <v>81</v>
      </c>
      <c r="C21" s="132" t="s">
        <v>82</v>
      </c>
      <c r="D21" s="132" t="s">
        <v>83</v>
      </c>
      <c r="E21" s="132" t="s">
        <v>40</v>
      </c>
      <c r="F21" s="135" t="s">
        <v>84</v>
      </c>
      <c r="G21" s="135" t="s">
        <v>84</v>
      </c>
      <c r="H21" s="135" t="s">
        <v>84</v>
      </c>
      <c r="I21" s="135" t="s">
        <v>84</v>
      </c>
      <c r="J21" s="135" t="s">
        <v>84</v>
      </c>
      <c r="K21" s="135" t="s">
        <v>84</v>
      </c>
      <c r="L21" s="135" t="s">
        <v>84</v>
      </c>
      <c r="M21" s="135" t="s">
        <v>84</v>
      </c>
      <c r="N21" s="135" t="s">
        <v>84</v>
      </c>
      <c r="O21" s="135" t="s">
        <v>84</v>
      </c>
      <c r="P21" s="135" t="s">
        <v>84</v>
      </c>
      <c r="Q21" s="135" t="s">
        <v>84</v>
      </c>
      <c r="R21" s="135" t="s">
        <v>84</v>
      </c>
      <c r="S21" s="135" t="s">
        <v>84</v>
      </c>
      <c r="T21" s="135" t="s">
        <v>84</v>
      </c>
      <c r="U21" s="135" t="s">
        <v>84</v>
      </c>
      <c r="V21" s="135" t="s">
        <v>84</v>
      </c>
      <c r="X21" s="132" t="str">
        <f>_xlfn.CONCAT(F_Inputs[[#This Row],[Item Code]], "_",F_Inputs[[#This Row],[Company Acronym]])</f>
        <v>PR24QA_PR24CA10_OUT1_AFW</v>
      </c>
    </row>
    <row r="22" spans="1:24">
      <c r="A22" s="132" t="s">
        <v>36</v>
      </c>
      <c r="B22" s="132" t="s">
        <v>85</v>
      </c>
      <c r="C22" s="132" t="s">
        <v>86</v>
      </c>
      <c r="D22" s="132" t="s">
        <v>83</v>
      </c>
      <c r="E22" s="132" t="s">
        <v>40</v>
      </c>
      <c r="F22" s="135" t="s">
        <v>87</v>
      </c>
      <c r="G22" s="135" t="s">
        <v>87</v>
      </c>
      <c r="H22" s="135" t="s">
        <v>87</v>
      </c>
      <c r="I22" s="135" t="s">
        <v>87</v>
      </c>
      <c r="J22" s="135" t="s">
        <v>87</v>
      </c>
      <c r="K22" s="135" t="s">
        <v>87</v>
      </c>
      <c r="L22" s="135" t="s">
        <v>87</v>
      </c>
      <c r="M22" s="135" t="s">
        <v>87</v>
      </c>
      <c r="N22" s="135" t="s">
        <v>87</v>
      </c>
      <c r="O22" s="135" t="s">
        <v>87</v>
      </c>
      <c r="P22" s="135" t="s">
        <v>87</v>
      </c>
      <c r="Q22" s="135" t="s">
        <v>87</v>
      </c>
      <c r="R22" s="135" t="s">
        <v>87</v>
      </c>
      <c r="S22" s="135" t="s">
        <v>87</v>
      </c>
      <c r="T22" s="135" t="s">
        <v>87</v>
      </c>
      <c r="U22" s="135" t="s">
        <v>87</v>
      </c>
      <c r="V22" s="135" t="s">
        <v>87</v>
      </c>
      <c r="X22" s="132" t="str">
        <f>_xlfn.CONCAT(F_Inputs[[#This Row],[Item Code]], "_",F_Inputs[[#This Row],[Company Acronym]])</f>
        <v>PR24QA_PR24CA10_OUT2_AFW</v>
      </c>
    </row>
    <row r="23" spans="1:24">
      <c r="A23" s="132" t="s">
        <v>36</v>
      </c>
      <c r="B23" s="132" t="s">
        <v>88</v>
      </c>
      <c r="C23" s="132" t="s">
        <v>89</v>
      </c>
      <c r="D23" s="132" t="s">
        <v>83</v>
      </c>
      <c r="E23" s="132" t="s">
        <v>40</v>
      </c>
      <c r="F23" s="136">
        <v>0</v>
      </c>
      <c r="G23" s="136">
        <v>0</v>
      </c>
      <c r="H23" s="136">
        <v>0</v>
      </c>
      <c r="I23" s="136">
        <v>0</v>
      </c>
      <c r="J23" s="136">
        <v>0</v>
      </c>
      <c r="K23" s="136">
        <v>0</v>
      </c>
      <c r="L23" s="136">
        <v>0</v>
      </c>
      <c r="M23" s="136">
        <v>0</v>
      </c>
      <c r="N23" s="136">
        <v>0</v>
      </c>
      <c r="O23" s="136">
        <v>0</v>
      </c>
      <c r="P23" s="136">
        <v>0</v>
      </c>
      <c r="Q23" s="136">
        <v>0</v>
      </c>
      <c r="R23" s="136">
        <v>0</v>
      </c>
      <c r="S23" s="136">
        <v>0</v>
      </c>
      <c r="T23" s="136">
        <v>0</v>
      </c>
      <c r="U23" s="136">
        <v>0</v>
      </c>
      <c r="V23" s="136">
        <v>0</v>
      </c>
      <c r="X23" s="132" t="str">
        <f>_xlfn.CONCAT(F_Inputs[[#This Row],[Item Code]], "_",F_Inputs[[#This Row],[Company Acronym]])</f>
        <v>PR24QA_PR24CA10_OUT3_AFW</v>
      </c>
    </row>
    <row r="24" spans="1:24">
      <c r="A24" s="132" t="s">
        <v>36</v>
      </c>
      <c r="B24" s="132" t="s">
        <v>90</v>
      </c>
      <c r="C24" s="132" t="s">
        <v>91</v>
      </c>
      <c r="D24" s="132" t="s">
        <v>39</v>
      </c>
      <c r="E24" s="132" t="s">
        <v>40</v>
      </c>
      <c r="F24" s="136">
        <v>0</v>
      </c>
      <c r="G24" s="136">
        <v>0</v>
      </c>
      <c r="H24" s="136">
        <v>0</v>
      </c>
      <c r="I24" s="136">
        <v>0</v>
      </c>
      <c r="J24" s="136">
        <v>0</v>
      </c>
      <c r="K24" s="136">
        <v>0</v>
      </c>
      <c r="L24" s="136">
        <v>0</v>
      </c>
      <c r="M24" s="136">
        <v>0</v>
      </c>
      <c r="N24" s="136">
        <v>0</v>
      </c>
      <c r="O24" s="136">
        <v>0</v>
      </c>
      <c r="P24" s="136">
        <v>0</v>
      </c>
      <c r="Q24" s="136">
        <v>0</v>
      </c>
      <c r="R24" s="136">
        <v>0</v>
      </c>
      <c r="S24" s="136">
        <v>0</v>
      </c>
      <c r="T24" s="136">
        <v>0</v>
      </c>
      <c r="U24" s="136">
        <v>0</v>
      </c>
      <c r="V24" s="136">
        <v>0</v>
      </c>
      <c r="X24" s="132" t="str">
        <f>_xlfn.CONCAT(F_Inputs[[#This Row],[Item Code]], "_",F_Inputs[[#This Row],[Company Acronym]])</f>
        <v>PR24QA_PR24CA10_OUT4_AFW</v>
      </c>
    </row>
    <row r="25" spans="1:24">
      <c r="A25" s="132" t="s">
        <v>92</v>
      </c>
      <c r="B25" s="132" t="s">
        <v>37</v>
      </c>
      <c r="C25" s="132" t="s">
        <v>38</v>
      </c>
      <c r="D25" s="132" t="s">
        <v>39</v>
      </c>
      <c r="E25" s="132" t="s">
        <v>40</v>
      </c>
      <c r="F25" s="133">
        <v>0</v>
      </c>
      <c r="G25" s="133">
        <v>0</v>
      </c>
      <c r="H25" s="133">
        <v>0</v>
      </c>
      <c r="I25" s="133">
        <v>0</v>
      </c>
      <c r="J25" s="133">
        <v>0</v>
      </c>
      <c r="K25" s="133">
        <v>0</v>
      </c>
      <c r="L25" s="133">
        <v>1</v>
      </c>
      <c r="M25" s="133">
        <v>0</v>
      </c>
      <c r="N25" s="133">
        <v>0</v>
      </c>
      <c r="O25" s="133">
        <v>0</v>
      </c>
      <c r="P25" s="133">
        <v>0</v>
      </c>
      <c r="Q25" s="133">
        <v>0</v>
      </c>
      <c r="R25" s="133">
        <v>0</v>
      </c>
      <c r="S25" s="133">
        <v>0</v>
      </c>
      <c r="T25" s="133">
        <v>0</v>
      </c>
      <c r="U25" s="133">
        <v>0</v>
      </c>
      <c r="V25" s="133">
        <v>0</v>
      </c>
      <c r="X25" s="132" t="str">
        <f>_xlfn.CONCAT(F_Inputs[[#This Row],[Item Code]], "_",F_Inputs[[#This Row],[Company Acronym]])</f>
        <v>C_COVID20_PR24CA008_ANH</v>
      </c>
    </row>
    <row r="26" spans="1:24">
      <c r="A26" s="132" t="s">
        <v>92</v>
      </c>
      <c r="B26" s="132" t="s">
        <v>41</v>
      </c>
      <c r="C26" s="132" t="s">
        <v>42</v>
      </c>
      <c r="D26" s="132" t="s">
        <v>39</v>
      </c>
      <c r="E26" s="132" t="s">
        <v>40</v>
      </c>
      <c r="F26" s="133">
        <v>0</v>
      </c>
      <c r="G26" s="133">
        <v>0</v>
      </c>
      <c r="H26" s="133">
        <v>0</v>
      </c>
      <c r="I26" s="133">
        <v>0</v>
      </c>
      <c r="J26" s="133">
        <v>0</v>
      </c>
      <c r="K26" s="133">
        <v>0</v>
      </c>
      <c r="L26" s="133">
        <v>0</v>
      </c>
      <c r="M26" s="133">
        <v>1</v>
      </c>
      <c r="N26" s="133">
        <v>0</v>
      </c>
      <c r="O26" s="133">
        <v>0</v>
      </c>
      <c r="P26" s="133">
        <v>0</v>
      </c>
      <c r="Q26" s="133">
        <v>0</v>
      </c>
      <c r="R26" s="133">
        <v>0</v>
      </c>
      <c r="S26" s="133">
        <v>0</v>
      </c>
      <c r="T26" s="133">
        <v>0</v>
      </c>
      <c r="U26" s="133">
        <v>0</v>
      </c>
      <c r="V26" s="133">
        <v>0</v>
      </c>
      <c r="X26" s="132" t="str">
        <f>_xlfn.CONCAT(F_Inputs[[#This Row],[Item Code]], "_",F_Inputs[[#This Row],[Company Acronym]])</f>
        <v>C_COVID21_PR24CA008_ANH</v>
      </c>
    </row>
    <row r="27" spans="1:24">
      <c r="A27" s="132" t="s">
        <v>92</v>
      </c>
      <c r="B27" s="132" t="s">
        <v>43</v>
      </c>
      <c r="C27" s="132" t="s">
        <v>44</v>
      </c>
      <c r="D27" s="132" t="s">
        <v>45</v>
      </c>
      <c r="E27" s="132" t="s">
        <v>40</v>
      </c>
      <c r="F27" s="133">
        <v>47.794075388776193</v>
      </c>
      <c r="G27" s="133">
        <v>47.515243168713965</v>
      </c>
      <c r="H27" s="133">
        <v>47.107105352707649</v>
      </c>
      <c r="I27" s="133">
        <v>43.390381147728021</v>
      </c>
      <c r="J27" s="133">
        <v>43.493349992003836</v>
      </c>
      <c r="K27" s="133">
        <v>41.498528421547128</v>
      </c>
      <c r="L27" s="133">
        <v>57.590206713372872</v>
      </c>
      <c r="M27" s="133">
        <v>45.394509279767803</v>
      </c>
      <c r="N27" s="133">
        <v>21.730777563116984</v>
      </c>
      <c r="O27" s="133">
        <v>38.753999999999998</v>
      </c>
      <c r="P27" s="133">
        <v>45.583526694045176</v>
      </c>
      <c r="Q27" s="133">
        <v>46.977999999999994</v>
      </c>
      <c r="R27" s="133">
        <v>44.572000000000003</v>
      </c>
      <c r="S27" s="133">
        <v>45.856999999999999</v>
      </c>
      <c r="T27" s="133">
        <v>48.214999999999996</v>
      </c>
      <c r="U27" s="133">
        <v>48.215999999999994</v>
      </c>
      <c r="V27" s="133">
        <v>49.421999999999997</v>
      </c>
      <c r="X27" s="132" t="str">
        <f>_xlfn.CONCAT(F_Inputs[[#This Row],[Item Code]], "_",F_Inputs[[#This Row],[Company Acronym]])</f>
        <v>C_DCSDEBTT_PR24CA008_ANH</v>
      </c>
    </row>
    <row r="28" spans="1:24">
      <c r="A28" s="132" t="s">
        <v>92</v>
      </c>
      <c r="B28" s="132" t="s">
        <v>46</v>
      </c>
      <c r="C28" s="132" t="s">
        <v>47</v>
      </c>
      <c r="D28" s="132" t="s">
        <v>45</v>
      </c>
      <c r="E28" s="132" t="s">
        <v>40</v>
      </c>
      <c r="F28" s="133">
        <v>47.794075388776193</v>
      </c>
      <c r="G28" s="133">
        <v>47.515243168713965</v>
      </c>
      <c r="H28" s="133">
        <v>47.107105352707649</v>
      </c>
      <c r="I28" s="133">
        <v>43.390381147728021</v>
      </c>
      <c r="J28" s="133">
        <v>43.493349992003836</v>
      </c>
      <c r="K28" s="133">
        <v>41.498528421547128</v>
      </c>
      <c r="L28" s="133">
        <v>57.590206713372872</v>
      </c>
      <c r="M28" s="133">
        <v>45.394509279767803</v>
      </c>
      <c r="N28" s="133">
        <v>21.730777563116984</v>
      </c>
      <c r="O28" s="133">
        <v>38.753999999999998</v>
      </c>
      <c r="P28" s="133">
        <v>45.583526694045176</v>
      </c>
      <c r="Q28" s="133">
        <v>46.977999999999994</v>
      </c>
      <c r="R28" s="133">
        <v>44.572000000000003</v>
      </c>
      <c r="S28" s="133">
        <v>45.856999999999999</v>
      </c>
      <c r="T28" s="133">
        <v>48.214999999999996</v>
      </c>
      <c r="U28" s="133">
        <v>48.838999999999999</v>
      </c>
      <c r="V28" s="133">
        <v>49.421999999999997</v>
      </c>
      <c r="X28" s="132" t="str">
        <f>_xlfn.CONCAT(F_Inputs[[#This Row],[Item Code]], "_",F_Inputs[[#This Row],[Company Acronym]])</f>
        <v>C_DCT_PR24CA008_ANH</v>
      </c>
    </row>
    <row r="29" spans="1:24">
      <c r="A29" s="132" t="s">
        <v>92</v>
      </c>
      <c r="B29" s="132" t="s">
        <v>48</v>
      </c>
      <c r="C29" s="132" t="s">
        <v>49</v>
      </c>
      <c r="D29" s="132" t="s">
        <v>50</v>
      </c>
      <c r="E29" s="132" t="s">
        <v>40</v>
      </c>
      <c r="F29" s="134">
        <v>24.683067475627162</v>
      </c>
      <c r="G29" s="134">
        <v>24.713868384006499</v>
      </c>
      <c r="H29" s="134">
        <v>24.433306474292376</v>
      </c>
      <c r="I29" s="134">
        <v>23.619757815926526</v>
      </c>
      <c r="J29" s="134">
        <v>23.387133272061138</v>
      </c>
      <c r="K29" s="134">
        <v>22.596594512988293</v>
      </c>
      <c r="L29" s="134">
        <v>21.915641218411576</v>
      </c>
      <c r="M29" s="134">
        <v>22.393143817923573</v>
      </c>
      <c r="N29" s="134">
        <v>20.660125739393195</v>
      </c>
      <c r="O29" s="134">
        <v>22.129160044179443</v>
      </c>
      <c r="P29" s="134">
        <v>22.067155790697122</v>
      </c>
      <c r="Q29" s="134">
        <v>22.140500098092016</v>
      </c>
      <c r="R29" s="134">
        <v>22.140500098092016</v>
      </c>
      <c r="S29" s="134">
        <v>22.140500098092016</v>
      </c>
      <c r="T29" s="134">
        <v>22.140500098092016</v>
      </c>
      <c r="U29" s="134">
        <v>22.140500098092016</v>
      </c>
      <c r="V29" s="134">
        <v>22.140500098092016</v>
      </c>
      <c r="X29" s="132" t="str">
        <f>_xlfn.CONCAT(F_Inputs[[#This Row],[Item Code]], "_",F_Inputs[[#This Row],[Company Acronym]])</f>
        <v>C_EQLPCF62_PR24CA008_ANH</v>
      </c>
    </row>
    <row r="30" spans="1:24">
      <c r="A30" s="132" t="s">
        <v>92</v>
      </c>
      <c r="B30" s="132" t="s">
        <v>51</v>
      </c>
      <c r="C30" s="132" t="s">
        <v>52</v>
      </c>
      <c r="D30" s="132" t="s">
        <v>39</v>
      </c>
      <c r="E30" s="132" t="s">
        <v>40</v>
      </c>
      <c r="F30" s="133">
        <v>2.16734206683758</v>
      </c>
      <c r="G30" s="133">
        <v>2.1160479475761602</v>
      </c>
      <c r="H30" s="133">
        <v>2.0485227277610294</v>
      </c>
      <c r="I30" s="133">
        <v>1.8317059562795099</v>
      </c>
      <c r="J30" s="133">
        <v>1.8220217551046201</v>
      </c>
      <c r="K30" s="133">
        <v>1.7984512925392999</v>
      </c>
      <c r="L30" s="133">
        <v>1.8140681674971999</v>
      </c>
      <c r="M30" s="133">
        <v>1.98926699533666</v>
      </c>
      <c r="N30" s="133">
        <v>2.029752983018644</v>
      </c>
      <c r="O30" s="133">
        <v>2.0633393832285511</v>
      </c>
      <c r="P30" s="133">
        <v>2.0633393832285511</v>
      </c>
      <c r="Q30" s="133">
        <v>2.0633393832285511</v>
      </c>
      <c r="R30" s="133">
        <v>2.0633393832285511</v>
      </c>
      <c r="S30" s="133">
        <v>2.0633393832285511</v>
      </c>
      <c r="T30" s="133">
        <v>2.0633393832285511</v>
      </c>
      <c r="U30" s="133">
        <v>2.0633393832285511</v>
      </c>
      <c r="V30" s="133">
        <v>2.0633393832285511</v>
      </c>
      <c r="X30" s="132" t="str">
        <f>_xlfn.CONCAT(F_Inputs[[#This Row],[Item Code]], "_",F_Inputs[[#This Row],[Company Acronym]])</f>
        <v>C_EQXPCF2_PR24CA008_ANH</v>
      </c>
    </row>
    <row r="31" spans="1:24">
      <c r="A31" s="132" t="s">
        <v>92</v>
      </c>
      <c r="B31" s="132" t="s">
        <v>53</v>
      </c>
      <c r="C31" s="132" t="s">
        <v>54</v>
      </c>
      <c r="D31" s="132" t="s">
        <v>50</v>
      </c>
      <c r="E31" s="132" t="s">
        <v>40</v>
      </c>
      <c r="F31" s="134">
        <v>0.6202503771638822</v>
      </c>
      <c r="G31" s="134">
        <v>0.62153149072462466</v>
      </c>
      <c r="H31" s="134">
        <v>0.62128306823543333</v>
      </c>
      <c r="I31" s="134">
        <v>0.62262492415092174</v>
      </c>
      <c r="J31" s="134">
        <v>0.62247807234997699</v>
      </c>
      <c r="K31" s="134">
        <v>0.62520080611359363</v>
      </c>
      <c r="L31" s="134">
        <v>0.62665851564019392</v>
      </c>
      <c r="M31" s="134">
        <v>0.62621610213837142</v>
      </c>
      <c r="N31" s="134">
        <v>0.6279152894689225</v>
      </c>
      <c r="O31" s="134">
        <v>0.62846931310909426</v>
      </c>
      <c r="P31" s="134">
        <v>0.62723685929655837</v>
      </c>
      <c r="Q31" s="134">
        <v>0.62977974133894477</v>
      </c>
      <c r="R31" s="134">
        <v>0.63000119545255107</v>
      </c>
      <c r="S31" s="134">
        <v>0.63020916878913191</v>
      </c>
      <c r="T31" s="134">
        <v>0.63039099735130522</v>
      </c>
      <c r="U31" s="134">
        <v>0.63057172233229952</v>
      </c>
      <c r="V31" s="134">
        <v>0.63074283852294832</v>
      </c>
      <c r="X31" s="132" t="str">
        <f>_xlfn.CONCAT(F_Inputs[[#This Row],[Item Code]], "_",F_Inputs[[#This Row],[Company Acronym]])</f>
        <v>C_HHDUHH_PR24CA008_ANH</v>
      </c>
    </row>
    <row r="32" spans="1:24">
      <c r="A32" s="132" t="s">
        <v>92</v>
      </c>
      <c r="B32" s="132" t="s">
        <v>55</v>
      </c>
      <c r="C32" s="132" t="s">
        <v>56</v>
      </c>
      <c r="D32" s="132" t="s">
        <v>50</v>
      </c>
      <c r="E32" s="132" t="s">
        <v>40</v>
      </c>
      <c r="F32" s="134">
        <v>0.71387760557919</v>
      </c>
      <c r="G32" s="134">
        <v>0.73287255320230127</v>
      </c>
      <c r="H32" s="134">
        <v>0.74656059860368373</v>
      </c>
      <c r="I32" s="134">
        <v>0.76117107109365578</v>
      </c>
      <c r="J32" s="134">
        <v>0.77441626927965534</v>
      </c>
      <c r="K32" s="134">
        <v>0.78803758888262687</v>
      </c>
      <c r="L32" s="134">
        <v>0.79977311721347855</v>
      </c>
      <c r="M32" s="134">
        <v>0.8066303167323593</v>
      </c>
      <c r="N32" s="134">
        <v>0.81409874229906587</v>
      </c>
      <c r="O32" s="134">
        <v>0.8222071921570141</v>
      </c>
      <c r="P32" s="134">
        <v>0.83056010194358509</v>
      </c>
      <c r="Q32" s="134">
        <v>0.83888201877796009</v>
      </c>
      <c r="R32" s="134">
        <v>0.84560270513834401</v>
      </c>
      <c r="S32" s="134">
        <v>0.85128691165980053</v>
      </c>
      <c r="T32" s="134">
        <v>0.85666063714369622</v>
      </c>
      <c r="U32" s="134">
        <v>0.86175017985617286</v>
      </c>
      <c r="V32" s="134">
        <v>0.8669711113027867</v>
      </c>
      <c r="X32" s="132" t="str">
        <f>_xlfn.CONCAT(F_Inputs[[#This Row],[Item Code]], "_",F_Inputs[[#This Row],[Company Acronym]])</f>
        <v>C_HHMHH_PR24CA008_ANH</v>
      </c>
    </row>
    <row r="33" spans="1:24">
      <c r="A33" s="132" t="s">
        <v>92</v>
      </c>
      <c r="B33" s="132" t="s">
        <v>57</v>
      </c>
      <c r="C33" s="132" t="s">
        <v>58</v>
      </c>
      <c r="D33" s="132" t="s">
        <v>59</v>
      </c>
      <c r="E33" s="132" t="s">
        <v>40</v>
      </c>
      <c r="F33" s="133">
        <v>2715.6630000000005</v>
      </c>
      <c r="G33" s="133">
        <v>2735.3609999999999</v>
      </c>
      <c r="H33" s="133">
        <v>2730.6835473329561</v>
      </c>
      <c r="I33" s="133">
        <v>2758.2917859726649</v>
      </c>
      <c r="J33" s="133">
        <v>2773.3249999999998</v>
      </c>
      <c r="K33" s="133">
        <v>2804.676187</v>
      </c>
      <c r="L33" s="133">
        <v>2833.1809999999996</v>
      </c>
      <c r="M33" s="133">
        <v>2885.654</v>
      </c>
      <c r="N33" s="133">
        <v>2923.509</v>
      </c>
      <c r="O33" s="133">
        <v>2954.0789999999997</v>
      </c>
      <c r="P33" s="133">
        <v>2977.3329999999996</v>
      </c>
      <c r="Q33" s="133">
        <v>3021.9470000000001</v>
      </c>
      <c r="R33" s="133">
        <v>3044.8720000000003</v>
      </c>
      <c r="S33" s="133">
        <v>3067.1880000000001</v>
      </c>
      <c r="T33" s="133">
        <v>3088.6909999999998</v>
      </c>
      <c r="U33" s="133">
        <v>3109.4290000000001</v>
      </c>
      <c r="V33" s="133">
        <v>3130.29</v>
      </c>
      <c r="X33" s="132" t="str">
        <f>_xlfn.CONCAT(F_Inputs[[#This Row],[Item Code]], "_",F_Inputs[[#This Row],[Company Acronym]])</f>
        <v>C_HHT_PR24CA008_ANH</v>
      </c>
    </row>
    <row r="34" spans="1:24">
      <c r="A34" s="132" t="s">
        <v>92</v>
      </c>
      <c r="B34" s="132" t="s">
        <v>60</v>
      </c>
      <c r="C34" s="132" t="s">
        <v>61</v>
      </c>
      <c r="D34" s="132" t="s">
        <v>50</v>
      </c>
      <c r="E34" s="132" t="s">
        <v>40</v>
      </c>
      <c r="F34" s="134">
        <v>12.721532469977898</v>
      </c>
      <c r="G34" s="134">
        <v>12.718451807229799</v>
      </c>
      <c r="H34" s="134">
        <v>12.717524045562964</v>
      </c>
      <c r="I34" s="134">
        <v>12.297180731378093</v>
      </c>
      <c r="J34" s="134">
        <v>11.878758113285633</v>
      </c>
      <c r="K34" s="134">
        <v>11.465749108125504</v>
      </c>
      <c r="L34" s="134">
        <v>11.042555592679522</v>
      </c>
      <c r="M34" s="134">
        <v>11.042555592679522</v>
      </c>
      <c r="N34" s="134">
        <v>11.042555592679522</v>
      </c>
      <c r="O34" s="134">
        <v>11.042555592679522</v>
      </c>
      <c r="P34" s="134">
        <v>11.042555592679522</v>
      </c>
      <c r="Q34" s="134">
        <v>11.042555592679522</v>
      </c>
      <c r="R34" s="134">
        <v>11.042555592679522</v>
      </c>
      <c r="S34" s="134">
        <v>11.042555592679522</v>
      </c>
      <c r="T34" s="134">
        <v>11.042555592679522</v>
      </c>
      <c r="U34" s="134">
        <v>11.042555592679522</v>
      </c>
      <c r="V34" s="134">
        <v>11.042555592679522</v>
      </c>
      <c r="X34" s="132" t="str">
        <f>_xlfn.CONCAT(F_Inputs[[#This Row],[Item Code]], "_",F_Inputs[[#This Row],[Company Acronym]])</f>
        <v>C_INCSCOREINT_PR24CA008_ANH</v>
      </c>
    </row>
    <row r="35" spans="1:24">
      <c r="A35" s="132" t="s">
        <v>92</v>
      </c>
      <c r="B35" s="132" t="s">
        <v>62</v>
      </c>
      <c r="C35" s="132" t="s">
        <v>63</v>
      </c>
      <c r="D35" s="132" t="s">
        <v>45</v>
      </c>
      <c r="E35" s="132" t="s">
        <v>40</v>
      </c>
      <c r="F35" s="133">
        <v>40.926952755240023</v>
      </c>
      <c r="G35" s="133">
        <v>41.869330241497451</v>
      </c>
      <c r="H35" s="133">
        <v>45.132086660224232</v>
      </c>
      <c r="I35" s="133">
        <v>46.011473349835143</v>
      </c>
      <c r="J35" s="133">
        <v>50.931339756916678</v>
      </c>
      <c r="K35" s="133">
        <v>51.907094952329295</v>
      </c>
      <c r="L35" s="133">
        <v>5.0630002309646684</v>
      </c>
      <c r="M35" s="133">
        <v>11.562326815855798</v>
      </c>
      <c r="N35" s="133">
        <v>32.683337643983336</v>
      </c>
      <c r="O35" s="133">
        <v>16.163000000000004</v>
      </c>
      <c r="P35" s="133">
        <v>14.187057879876797</v>
      </c>
      <c r="Q35" s="133">
        <v>50.718999999999994</v>
      </c>
      <c r="R35" s="133">
        <v>51.90100000000001</v>
      </c>
      <c r="S35" s="133">
        <v>52.003</v>
      </c>
      <c r="T35" s="133">
        <v>52.728000000000002</v>
      </c>
      <c r="U35" s="133">
        <v>53.96599999999998</v>
      </c>
      <c r="V35" s="133">
        <v>55.199000000000012</v>
      </c>
      <c r="X35" s="132" t="str">
        <f>_xlfn.CONCAT(F_Inputs[[#This Row],[Item Code]], "_",F_Inputs[[#This Row],[Company Acronym]])</f>
        <v>C_OCSDEBTTR_PR24CA008_ANH</v>
      </c>
    </row>
    <row r="36" spans="1:24">
      <c r="A36" s="132" t="s">
        <v>92</v>
      </c>
      <c r="B36" s="132" t="s">
        <v>64</v>
      </c>
      <c r="C36" s="132" t="s">
        <v>65</v>
      </c>
      <c r="D36" s="132" t="s">
        <v>45</v>
      </c>
      <c r="E36" s="132" t="s">
        <v>40</v>
      </c>
      <c r="F36" s="133">
        <v>40.926952755240023</v>
      </c>
      <c r="G36" s="133">
        <v>41.869330241497451</v>
      </c>
      <c r="H36" s="133">
        <v>45.132086660224232</v>
      </c>
      <c r="I36" s="133">
        <v>46.011473349835143</v>
      </c>
      <c r="J36" s="133">
        <v>50.931339756916678</v>
      </c>
      <c r="K36" s="133">
        <v>51.907094952329295</v>
      </c>
      <c r="L36" s="133">
        <v>50.586806528601137</v>
      </c>
      <c r="M36" s="133">
        <v>46.598894829298075</v>
      </c>
      <c r="N36" s="133">
        <v>44.772960575687321</v>
      </c>
      <c r="O36" s="133">
        <v>46.280999999999999</v>
      </c>
      <c r="P36" s="133">
        <v>50.85416934034906</v>
      </c>
      <c r="Q36" s="133">
        <v>50.719000000000008</v>
      </c>
      <c r="R36" s="133">
        <v>51.90100000000001</v>
      </c>
      <c r="S36" s="133">
        <v>52.003000000000014</v>
      </c>
      <c r="T36" s="133">
        <v>52.728000000000016</v>
      </c>
      <c r="U36" s="133">
        <v>53.965999999999994</v>
      </c>
      <c r="V36" s="133">
        <v>55.199000000000012</v>
      </c>
      <c r="X36" s="132" t="str">
        <f>_xlfn.CONCAT(F_Inputs[[#This Row],[Item Code]], "_",F_Inputs[[#This Row],[Company Acronym]])</f>
        <v>C_OCTR_PR24CA008_ANH</v>
      </c>
    </row>
    <row r="37" spans="1:24">
      <c r="A37" s="132" t="s">
        <v>92</v>
      </c>
      <c r="B37" s="132" t="s">
        <v>66</v>
      </c>
      <c r="C37" s="132" t="s">
        <v>67</v>
      </c>
      <c r="D37" s="132" t="s">
        <v>68</v>
      </c>
      <c r="E37" s="132" t="s">
        <v>40</v>
      </c>
      <c r="F37" s="133">
        <v>442.29051422367718</v>
      </c>
      <c r="G37" s="133">
        <v>449.12232687119462</v>
      </c>
      <c r="H37" s="133">
        <v>408.81991355475043</v>
      </c>
      <c r="I37" s="133">
        <v>415.60092566610143</v>
      </c>
      <c r="J37" s="133">
        <v>415.26006143068832</v>
      </c>
      <c r="K37" s="133">
        <v>409.45062913905127</v>
      </c>
      <c r="L37" s="133">
        <v>411.93938931215655</v>
      </c>
      <c r="M37" s="133">
        <v>403.73283374618853</v>
      </c>
      <c r="N37" s="133">
        <v>382.62478971496085</v>
      </c>
      <c r="O37" s="133">
        <v>367.32091457269763</v>
      </c>
      <c r="P37" s="133">
        <v>378.29038472834389</v>
      </c>
      <c r="Q37" s="133">
        <v>401.46164045894915</v>
      </c>
      <c r="R37" s="133">
        <v>443.90897219981656</v>
      </c>
      <c r="S37" s="133">
        <v>454.07096011069422</v>
      </c>
      <c r="T37" s="133">
        <v>471.31713725976482</v>
      </c>
      <c r="U37" s="133">
        <v>474.59999890655166</v>
      </c>
      <c r="V37" s="133">
        <v>477.59728331879796</v>
      </c>
      <c r="X37" s="132" t="str">
        <f>_xlfn.CONCAT(F_Inputs[[#This Row],[Item Code]], "_",F_Inputs[[#This Row],[Company Acronym]])</f>
        <v>C_REVHH_PR24CA008_ANH</v>
      </c>
    </row>
    <row r="38" spans="1:24">
      <c r="A38" s="132" t="s">
        <v>92</v>
      </c>
      <c r="B38" s="132" t="s">
        <v>69</v>
      </c>
      <c r="C38" s="132" t="s">
        <v>70</v>
      </c>
      <c r="D38" s="132" t="s">
        <v>45</v>
      </c>
      <c r="E38" s="132" t="s">
        <v>40</v>
      </c>
      <c r="F38" s="133">
        <v>42.098560350445254</v>
      </c>
      <c r="G38" s="133">
        <v>43.427475229085672</v>
      </c>
      <c r="H38" s="133">
        <v>46.53350022648614</v>
      </c>
      <c r="I38" s="133">
        <v>47.738042990086939</v>
      </c>
      <c r="J38" s="133">
        <v>52.538031830039039</v>
      </c>
      <c r="K38" s="133">
        <v>52.4114415178882</v>
      </c>
      <c r="L38" s="133">
        <v>5.4823097287295539</v>
      </c>
      <c r="M38" s="133">
        <v>11.876812500303075</v>
      </c>
      <c r="N38" s="133">
        <v>33.546866159267566</v>
      </c>
      <c r="O38" s="133">
        <v>14.538873082727278</v>
      </c>
      <c r="P38" s="133">
        <v>8.1403366315752166</v>
      </c>
      <c r="Q38" s="133">
        <v>44.36699999999999</v>
      </c>
      <c r="R38" s="133">
        <v>45.195000000000007</v>
      </c>
      <c r="S38" s="133">
        <v>45.227999999999994</v>
      </c>
      <c r="T38" s="133">
        <v>45.264000000000003</v>
      </c>
      <c r="U38" s="133">
        <v>44.676999999999978</v>
      </c>
      <c r="V38" s="133">
        <v>45.332000000000008</v>
      </c>
      <c r="X38" s="132" t="str">
        <f>_xlfn.CONCAT(F_Inputs[[#This Row],[Item Code]], "_",F_Inputs[[#This Row],[Company Acronym]])</f>
        <v>C_SOCSDEBTTR_PR24CA008_ANH</v>
      </c>
    </row>
    <row r="39" spans="1:24">
      <c r="A39" s="132" t="s">
        <v>92</v>
      </c>
      <c r="B39" s="132" t="s">
        <v>71</v>
      </c>
      <c r="C39" s="132" t="s">
        <v>72</v>
      </c>
      <c r="D39" s="132" t="s">
        <v>45</v>
      </c>
      <c r="E39" s="132" t="s">
        <v>40</v>
      </c>
      <c r="F39" s="133">
        <v>42.098560350445254</v>
      </c>
      <c r="G39" s="133">
        <v>43.427475229085672</v>
      </c>
      <c r="H39" s="133">
        <v>46.53350022648614</v>
      </c>
      <c r="I39" s="133">
        <v>47.738042990086939</v>
      </c>
      <c r="J39" s="133">
        <v>52.538031830039039</v>
      </c>
      <c r="K39" s="133">
        <v>52.4114415178882</v>
      </c>
      <c r="L39" s="133">
        <v>51.006116026366023</v>
      </c>
      <c r="M39" s="133">
        <v>46.913380513745352</v>
      </c>
      <c r="N39" s="133">
        <v>45.636489090971551</v>
      </c>
      <c r="O39" s="133">
        <v>44.656873082727266</v>
      </c>
      <c r="P39" s="133">
        <v>44.80744809204748</v>
      </c>
      <c r="Q39" s="133">
        <v>44.367000000000004</v>
      </c>
      <c r="R39" s="133">
        <v>45.195000000000007</v>
      </c>
      <c r="S39" s="133">
        <v>45.228000000000009</v>
      </c>
      <c r="T39" s="133">
        <v>45.264000000000017</v>
      </c>
      <c r="U39" s="133">
        <v>45.3</v>
      </c>
      <c r="V39" s="133">
        <v>45.332000000000008</v>
      </c>
      <c r="X39" s="132" t="str">
        <f>_xlfn.CONCAT(F_Inputs[[#This Row],[Item Code]], "_",F_Inputs[[#This Row],[Company Acronym]])</f>
        <v>C_SOCTR_PR24CA008_ANH</v>
      </c>
    </row>
    <row r="40" spans="1:24">
      <c r="A40" s="132" t="s">
        <v>92</v>
      </c>
      <c r="B40" s="132" t="s">
        <v>73</v>
      </c>
      <c r="C40" s="132" t="s">
        <v>74</v>
      </c>
      <c r="D40" s="132" t="s">
        <v>45</v>
      </c>
      <c r="E40" s="132" t="s">
        <v>40</v>
      </c>
      <c r="F40" s="133">
        <v>89.892635739221447</v>
      </c>
      <c r="G40" s="133">
        <v>90.942718397799638</v>
      </c>
      <c r="H40" s="133">
        <v>93.640605579193789</v>
      </c>
      <c r="I40" s="133">
        <v>91.12842413781496</v>
      </c>
      <c r="J40" s="133">
        <v>96.031381822042874</v>
      </c>
      <c r="K40" s="133">
        <v>93.909969939435328</v>
      </c>
      <c r="L40" s="133">
        <v>63.072516442102426</v>
      </c>
      <c r="M40" s="133">
        <v>57.271321780070878</v>
      </c>
      <c r="N40" s="133">
        <v>55.277643722384553</v>
      </c>
      <c r="O40" s="133">
        <v>53.292873082727276</v>
      </c>
      <c r="P40" s="133">
        <v>53.723863325620393</v>
      </c>
      <c r="Q40" s="133">
        <v>91.344999999999985</v>
      </c>
      <c r="R40" s="133">
        <v>89.76700000000001</v>
      </c>
      <c r="S40" s="133">
        <v>91.084999999999994</v>
      </c>
      <c r="T40" s="133">
        <v>93.478999999999999</v>
      </c>
      <c r="U40" s="133">
        <v>93.515999999999977</v>
      </c>
      <c r="V40" s="133">
        <v>94.754000000000005</v>
      </c>
      <c r="X40" s="132" t="str">
        <f>_xlfn.CONCAT(F_Inputs[[#This Row],[Item Code]], "_",F_Inputs[[#This Row],[Company Acronym]])</f>
        <v>C_STCSDEBTTR_PR24CA008_ANH</v>
      </c>
    </row>
    <row r="41" spans="1:24">
      <c r="A41" s="132" t="s">
        <v>92</v>
      </c>
      <c r="B41" s="132" t="s">
        <v>75</v>
      </c>
      <c r="C41" s="132" t="s">
        <v>76</v>
      </c>
      <c r="D41" s="132" t="s">
        <v>45</v>
      </c>
      <c r="E41" s="132" t="s">
        <v>40</v>
      </c>
      <c r="F41" s="133">
        <v>89.892635739221447</v>
      </c>
      <c r="G41" s="133">
        <v>90.942718397799638</v>
      </c>
      <c r="H41" s="133">
        <v>93.640605579193789</v>
      </c>
      <c r="I41" s="133">
        <v>91.12842413781496</v>
      </c>
      <c r="J41" s="133">
        <v>96.031381822042874</v>
      </c>
      <c r="K41" s="133">
        <v>93.909969939435328</v>
      </c>
      <c r="L41" s="133">
        <v>108.59632273973889</v>
      </c>
      <c r="M41" s="133">
        <v>92.307889793513155</v>
      </c>
      <c r="N41" s="133">
        <v>67.367266654088539</v>
      </c>
      <c r="O41" s="133">
        <v>83.410873082727264</v>
      </c>
      <c r="P41" s="133">
        <v>90.390974786092656</v>
      </c>
      <c r="Q41" s="133">
        <v>91.344999999999999</v>
      </c>
      <c r="R41" s="133">
        <v>89.76700000000001</v>
      </c>
      <c r="S41" s="133">
        <v>91.085000000000008</v>
      </c>
      <c r="T41" s="133">
        <v>93.479000000000013</v>
      </c>
      <c r="U41" s="133">
        <v>94.138999999999996</v>
      </c>
      <c r="V41" s="133">
        <v>94.754000000000005</v>
      </c>
      <c r="X41" s="132" t="str">
        <f>_xlfn.CONCAT(F_Inputs[[#This Row],[Item Code]], "_",F_Inputs[[#This Row],[Company Acronym]])</f>
        <v>C_STCTR_PR24CA008_ANH</v>
      </c>
    </row>
    <row r="42" spans="1:24">
      <c r="A42" s="132" t="s">
        <v>92</v>
      </c>
      <c r="B42" s="132" t="s">
        <v>77</v>
      </c>
      <c r="C42" s="132" t="s">
        <v>78</v>
      </c>
      <c r="D42" s="132" t="s">
        <v>45</v>
      </c>
      <c r="E42" s="132" t="s">
        <v>40</v>
      </c>
      <c r="F42" s="133">
        <v>88.721028144016216</v>
      </c>
      <c r="G42" s="133">
        <v>89.384573410211416</v>
      </c>
      <c r="H42" s="133">
        <v>92.239192012931881</v>
      </c>
      <c r="I42" s="133">
        <v>89.401854497563164</v>
      </c>
      <c r="J42" s="133">
        <v>94.424689748920514</v>
      </c>
      <c r="K42" s="133">
        <v>93.405623373876423</v>
      </c>
      <c r="L42" s="133">
        <v>62.653206944337541</v>
      </c>
      <c r="M42" s="133">
        <v>56.956836095623601</v>
      </c>
      <c r="N42" s="133">
        <v>54.414115207100323</v>
      </c>
      <c r="O42" s="133">
        <v>54.917000000000002</v>
      </c>
      <c r="P42" s="133">
        <v>59.770584573921973</v>
      </c>
      <c r="Q42" s="133">
        <v>97.696999999999989</v>
      </c>
      <c r="R42" s="133">
        <v>96.473000000000013</v>
      </c>
      <c r="S42" s="133">
        <v>97.86</v>
      </c>
      <c r="T42" s="133">
        <v>100.943</v>
      </c>
      <c r="U42" s="133">
        <v>102.18199999999997</v>
      </c>
      <c r="V42" s="133">
        <v>104.62100000000001</v>
      </c>
      <c r="X42" s="132" t="str">
        <f>_xlfn.CONCAT(F_Inputs[[#This Row],[Item Code]], "_",F_Inputs[[#This Row],[Company Acronym]])</f>
        <v>C_TCSDEBTTR_PR24CA008_ANH</v>
      </c>
    </row>
    <row r="43" spans="1:24">
      <c r="A43" s="132" t="s">
        <v>92</v>
      </c>
      <c r="B43" s="132" t="s">
        <v>79</v>
      </c>
      <c r="C43" s="132" t="s">
        <v>80</v>
      </c>
      <c r="D43" s="132" t="s">
        <v>45</v>
      </c>
      <c r="E43" s="132" t="s">
        <v>40</v>
      </c>
      <c r="F43" s="133">
        <v>88.721028144016216</v>
      </c>
      <c r="G43" s="133">
        <v>89.384573410211416</v>
      </c>
      <c r="H43" s="133">
        <v>92.239192012931881</v>
      </c>
      <c r="I43" s="133">
        <v>89.401854497563164</v>
      </c>
      <c r="J43" s="133">
        <v>94.424689748920514</v>
      </c>
      <c r="K43" s="133">
        <v>93.405623373876423</v>
      </c>
      <c r="L43" s="133">
        <v>108.17701324197401</v>
      </c>
      <c r="M43" s="133">
        <v>91.993404109065878</v>
      </c>
      <c r="N43" s="133">
        <v>66.503738138804309</v>
      </c>
      <c r="O43" s="133">
        <v>85.034999999999997</v>
      </c>
      <c r="P43" s="133">
        <v>96.437696034394236</v>
      </c>
      <c r="Q43" s="133">
        <v>97.697000000000003</v>
      </c>
      <c r="R43" s="133">
        <v>96.473000000000013</v>
      </c>
      <c r="S43" s="133">
        <v>97.860000000000014</v>
      </c>
      <c r="T43" s="133">
        <v>100.94300000000001</v>
      </c>
      <c r="U43" s="133">
        <v>102.80499999999999</v>
      </c>
      <c r="V43" s="133">
        <v>104.62100000000001</v>
      </c>
      <c r="X43" s="132" t="str">
        <f>_xlfn.CONCAT(F_Inputs[[#This Row],[Item Code]], "_",F_Inputs[[#This Row],[Company Acronym]])</f>
        <v>C_TCTR_PR24CA008_ANH</v>
      </c>
    </row>
    <row r="44" spans="1:24">
      <c r="A44" s="132" t="s">
        <v>92</v>
      </c>
      <c r="B44" s="132" t="s">
        <v>81</v>
      </c>
      <c r="C44" s="132" t="s">
        <v>82</v>
      </c>
      <c r="D44" s="132" t="s">
        <v>83</v>
      </c>
      <c r="E44" s="132" t="s">
        <v>40</v>
      </c>
      <c r="F44" s="135" t="s">
        <v>84</v>
      </c>
      <c r="G44" s="135" t="s">
        <v>84</v>
      </c>
      <c r="H44" s="135" t="s">
        <v>84</v>
      </c>
      <c r="I44" s="135" t="s">
        <v>84</v>
      </c>
      <c r="J44" s="135" t="s">
        <v>84</v>
      </c>
      <c r="K44" s="135" t="s">
        <v>84</v>
      </c>
      <c r="L44" s="135" t="s">
        <v>84</v>
      </c>
      <c r="M44" s="135" t="s">
        <v>84</v>
      </c>
      <c r="N44" s="135" t="s">
        <v>84</v>
      </c>
      <c r="O44" s="135" t="s">
        <v>84</v>
      </c>
      <c r="P44" s="135" t="s">
        <v>84</v>
      </c>
      <c r="Q44" s="135" t="s">
        <v>84</v>
      </c>
      <c r="R44" s="135" t="s">
        <v>84</v>
      </c>
      <c r="S44" s="135" t="s">
        <v>84</v>
      </c>
      <c r="T44" s="135" t="s">
        <v>84</v>
      </c>
      <c r="U44" s="135" t="s">
        <v>84</v>
      </c>
      <c r="V44" s="135" t="s">
        <v>84</v>
      </c>
      <c r="X44" s="132" t="str">
        <f>_xlfn.CONCAT(F_Inputs[[#This Row],[Item Code]], "_",F_Inputs[[#This Row],[Company Acronym]])</f>
        <v>PR24QA_PR24CA10_OUT1_ANH</v>
      </c>
    </row>
    <row r="45" spans="1:24">
      <c r="A45" s="132" t="s">
        <v>92</v>
      </c>
      <c r="B45" s="132" t="s">
        <v>85</v>
      </c>
      <c r="C45" s="132" t="s">
        <v>86</v>
      </c>
      <c r="D45" s="132" t="s">
        <v>83</v>
      </c>
      <c r="E45" s="132" t="s">
        <v>40</v>
      </c>
      <c r="F45" s="135" t="s">
        <v>87</v>
      </c>
      <c r="G45" s="135" t="s">
        <v>87</v>
      </c>
      <c r="H45" s="135" t="s">
        <v>87</v>
      </c>
      <c r="I45" s="135" t="s">
        <v>87</v>
      </c>
      <c r="J45" s="135" t="s">
        <v>87</v>
      </c>
      <c r="K45" s="135" t="s">
        <v>87</v>
      </c>
      <c r="L45" s="135" t="s">
        <v>87</v>
      </c>
      <c r="M45" s="135" t="s">
        <v>87</v>
      </c>
      <c r="N45" s="135" t="s">
        <v>87</v>
      </c>
      <c r="O45" s="135" t="s">
        <v>87</v>
      </c>
      <c r="P45" s="135" t="s">
        <v>87</v>
      </c>
      <c r="Q45" s="135" t="s">
        <v>87</v>
      </c>
      <c r="R45" s="135" t="s">
        <v>87</v>
      </c>
      <c r="S45" s="135" t="s">
        <v>87</v>
      </c>
      <c r="T45" s="135" t="s">
        <v>87</v>
      </c>
      <c r="U45" s="135" t="s">
        <v>87</v>
      </c>
      <c r="V45" s="135" t="s">
        <v>87</v>
      </c>
      <c r="X45" s="132" t="str">
        <f>_xlfn.CONCAT(F_Inputs[[#This Row],[Item Code]], "_",F_Inputs[[#This Row],[Company Acronym]])</f>
        <v>PR24QA_PR24CA10_OUT2_ANH</v>
      </c>
    </row>
    <row r="46" spans="1:24">
      <c r="A46" s="132" t="s">
        <v>92</v>
      </c>
      <c r="B46" s="132" t="s">
        <v>88</v>
      </c>
      <c r="C46" s="132" t="s">
        <v>89</v>
      </c>
      <c r="D46" s="132" t="s">
        <v>83</v>
      </c>
      <c r="E46" s="132" t="s">
        <v>40</v>
      </c>
      <c r="F46" s="136">
        <v>0</v>
      </c>
      <c r="G46" s="136">
        <v>0</v>
      </c>
      <c r="H46" s="136">
        <v>0</v>
      </c>
      <c r="I46" s="136">
        <v>0</v>
      </c>
      <c r="J46" s="136">
        <v>0</v>
      </c>
      <c r="K46" s="136">
        <v>0</v>
      </c>
      <c r="L46" s="136">
        <v>0</v>
      </c>
      <c r="M46" s="136">
        <v>0</v>
      </c>
      <c r="N46" s="136">
        <v>0</v>
      </c>
      <c r="O46" s="136">
        <v>0</v>
      </c>
      <c r="P46" s="136">
        <v>0</v>
      </c>
      <c r="Q46" s="136">
        <v>0</v>
      </c>
      <c r="R46" s="136">
        <v>0</v>
      </c>
      <c r="S46" s="136">
        <v>0</v>
      </c>
      <c r="T46" s="136">
        <v>0</v>
      </c>
      <c r="U46" s="136">
        <v>0</v>
      </c>
      <c r="V46" s="136">
        <v>0</v>
      </c>
      <c r="X46" s="132" t="str">
        <f>_xlfn.CONCAT(F_Inputs[[#This Row],[Item Code]], "_",F_Inputs[[#This Row],[Company Acronym]])</f>
        <v>PR24QA_PR24CA10_OUT3_ANH</v>
      </c>
    </row>
    <row r="47" spans="1:24">
      <c r="A47" s="132" t="s">
        <v>92</v>
      </c>
      <c r="B47" s="132" t="s">
        <v>90</v>
      </c>
      <c r="C47" s="132" t="s">
        <v>91</v>
      </c>
      <c r="D47" s="132" t="s">
        <v>39</v>
      </c>
      <c r="E47" s="132" t="s">
        <v>40</v>
      </c>
      <c r="F47" s="136">
        <v>0</v>
      </c>
      <c r="G47" s="136">
        <v>0</v>
      </c>
      <c r="H47" s="136">
        <v>0</v>
      </c>
      <c r="I47" s="136">
        <v>0</v>
      </c>
      <c r="J47" s="136">
        <v>0</v>
      </c>
      <c r="K47" s="136">
        <v>0</v>
      </c>
      <c r="L47" s="136">
        <v>0</v>
      </c>
      <c r="M47" s="136">
        <v>0</v>
      </c>
      <c r="N47" s="136">
        <v>0</v>
      </c>
      <c r="O47" s="136">
        <v>0</v>
      </c>
      <c r="P47" s="136">
        <v>0</v>
      </c>
      <c r="Q47" s="136">
        <v>0</v>
      </c>
      <c r="R47" s="136">
        <v>0</v>
      </c>
      <c r="S47" s="136">
        <v>0</v>
      </c>
      <c r="T47" s="136">
        <v>0</v>
      </c>
      <c r="U47" s="136">
        <v>0</v>
      </c>
      <c r="V47" s="136">
        <v>0</v>
      </c>
      <c r="X47" s="132" t="str">
        <f>_xlfn.CONCAT(F_Inputs[[#This Row],[Item Code]], "_",F_Inputs[[#This Row],[Company Acronym]])</f>
        <v>PR24QA_PR24CA10_OUT4_ANH</v>
      </c>
    </row>
    <row r="48" spans="1:24">
      <c r="A48" s="132" t="s">
        <v>93</v>
      </c>
      <c r="B48" s="132" t="s">
        <v>37</v>
      </c>
      <c r="C48" s="132" t="s">
        <v>38</v>
      </c>
      <c r="D48" s="132" t="s">
        <v>39</v>
      </c>
      <c r="E48" s="132" t="s">
        <v>40</v>
      </c>
      <c r="F48" s="133">
        <v>0</v>
      </c>
      <c r="G48" s="133">
        <v>0</v>
      </c>
      <c r="H48" s="133">
        <v>0</v>
      </c>
      <c r="I48" s="133">
        <v>0</v>
      </c>
      <c r="J48" s="133">
        <v>0</v>
      </c>
      <c r="K48" s="133">
        <v>0</v>
      </c>
      <c r="L48" s="133">
        <v>1</v>
      </c>
      <c r="M48" s="133">
        <v>0</v>
      </c>
      <c r="N48" s="133">
        <v>0</v>
      </c>
      <c r="O48" s="133">
        <v>0</v>
      </c>
      <c r="P48" s="133">
        <v>0</v>
      </c>
      <c r="Q48" s="133">
        <v>0</v>
      </c>
      <c r="R48" s="133">
        <v>0</v>
      </c>
      <c r="S48" s="133">
        <v>0</v>
      </c>
      <c r="T48" s="133">
        <v>0</v>
      </c>
      <c r="U48" s="133">
        <v>0</v>
      </c>
      <c r="V48" s="133">
        <v>0</v>
      </c>
      <c r="X48" s="132" t="str">
        <f>_xlfn.CONCAT(F_Inputs[[#This Row],[Item Code]], "_",F_Inputs[[#This Row],[Company Acronym]])</f>
        <v>C_COVID20_PR24CA008_BRL</v>
      </c>
    </row>
    <row r="49" spans="1:24">
      <c r="A49" s="132" t="s">
        <v>93</v>
      </c>
      <c r="B49" s="132" t="s">
        <v>41</v>
      </c>
      <c r="C49" s="132" t="s">
        <v>42</v>
      </c>
      <c r="D49" s="132" t="s">
        <v>39</v>
      </c>
      <c r="E49" s="132" t="s">
        <v>40</v>
      </c>
      <c r="F49" s="133">
        <v>0</v>
      </c>
      <c r="G49" s="133">
        <v>0</v>
      </c>
      <c r="H49" s="133">
        <v>0</v>
      </c>
      <c r="I49" s="133">
        <v>0</v>
      </c>
      <c r="J49" s="133">
        <v>0</v>
      </c>
      <c r="K49" s="133">
        <v>0</v>
      </c>
      <c r="L49" s="133">
        <v>0</v>
      </c>
      <c r="M49" s="133">
        <v>1</v>
      </c>
      <c r="N49" s="133">
        <v>0</v>
      </c>
      <c r="O49" s="133">
        <v>0</v>
      </c>
      <c r="P49" s="133">
        <v>0</v>
      </c>
      <c r="Q49" s="133">
        <v>0</v>
      </c>
      <c r="R49" s="133">
        <v>0</v>
      </c>
      <c r="S49" s="133">
        <v>0</v>
      </c>
      <c r="T49" s="133">
        <v>0</v>
      </c>
      <c r="U49" s="133">
        <v>0</v>
      </c>
      <c r="V49" s="133">
        <v>0</v>
      </c>
      <c r="X49" s="132" t="str">
        <f>_xlfn.CONCAT(F_Inputs[[#This Row],[Item Code]], "_",F_Inputs[[#This Row],[Company Acronym]])</f>
        <v>C_COVID21_PR24CA008_BRL</v>
      </c>
    </row>
    <row r="50" spans="1:24">
      <c r="A50" s="132" t="s">
        <v>93</v>
      </c>
      <c r="B50" s="132" t="s">
        <v>43</v>
      </c>
      <c r="C50" s="132" t="s">
        <v>44</v>
      </c>
      <c r="D50" s="132" t="s">
        <v>45</v>
      </c>
      <c r="E50" s="132" t="s">
        <v>40</v>
      </c>
      <c r="F50" s="133">
        <v>5.1163370520622031</v>
      </c>
      <c r="G50" s="133">
        <v>4.8118576084231641</v>
      </c>
      <c r="H50" s="133">
        <v>3.4799704658901827</v>
      </c>
      <c r="I50" s="133">
        <v>3.9514702503077546</v>
      </c>
      <c r="J50" s="133">
        <v>4.0944362705901165</v>
      </c>
      <c r="K50" s="133">
        <v>5.054226432821797</v>
      </c>
      <c r="L50" s="133">
        <v>5.6666044345215285</v>
      </c>
      <c r="M50" s="133">
        <v>6.0805682425723653</v>
      </c>
      <c r="N50" s="133">
        <v>3.436174672167378</v>
      </c>
      <c r="O50" s="133">
        <v>4.2170000000000005</v>
      </c>
      <c r="P50" s="133">
        <v>4.2559278747433265</v>
      </c>
      <c r="Q50" s="133">
        <v>0.67316643854774705</v>
      </c>
      <c r="R50" s="133">
        <v>0.62902555131229443</v>
      </c>
      <c r="S50" s="133">
        <v>0.67932306053592095</v>
      </c>
      <c r="T50" s="133">
        <v>0.71509719317307374</v>
      </c>
      <c r="U50" s="133">
        <v>0.72558995667537129</v>
      </c>
      <c r="V50" s="133">
        <v>0.72751859465842839</v>
      </c>
      <c r="X50" s="132" t="str">
        <f>_xlfn.CONCAT(F_Inputs[[#This Row],[Item Code]], "_",F_Inputs[[#This Row],[Company Acronym]])</f>
        <v>C_DCSDEBTT_PR24CA008_BRL</v>
      </c>
    </row>
    <row r="51" spans="1:24">
      <c r="A51" s="132" t="s">
        <v>93</v>
      </c>
      <c r="B51" s="132" t="s">
        <v>46</v>
      </c>
      <c r="C51" s="132" t="s">
        <v>47</v>
      </c>
      <c r="D51" s="132" t="s">
        <v>45</v>
      </c>
      <c r="E51" s="132" t="s">
        <v>40</v>
      </c>
      <c r="F51" s="133">
        <v>5.1163370520622031</v>
      </c>
      <c r="G51" s="133">
        <v>4.8118576084231641</v>
      </c>
      <c r="H51" s="133">
        <v>3.4799704658901827</v>
      </c>
      <c r="I51" s="133">
        <v>3.9514702503077546</v>
      </c>
      <c r="J51" s="133">
        <v>4.0944362705901165</v>
      </c>
      <c r="K51" s="133">
        <v>5.054226432821797</v>
      </c>
      <c r="L51" s="133">
        <v>5.6666044345215285</v>
      </c>
      <c r="M51" s="133">
        <v>6.0805682425723653</v>
      </c>
      <c r="N51" s="133">
        <v>3.436174672167378</v>
      </c>
      <c r="O51" s="133">
        <v>4.2170000000000005</v>
      </c>
      <c r="P51" s="133">
        <v>4.2559278747433265</v>
      </c>
      <c r="Q51" s="133">
        <v>5.4768343732864677</v>
      </c>
      <c r="R51" s="133">
        <v>6.2300255513122949</v>
      </c>
      <c r="S51" s="133">
        <v>6.3063230605359211</v>
      </c>
      <c r="T51" s="133">
        <v>6.470097193173074</v>
      </c>
      <c r="U51" s="133">
        <v>6.7115899566753709</v>
      </c>
      <c r="V51" s="133">
        <v>6.9445185946584278</v>
      </c>
      <c r="X51" s="132" t="str">
        <f>_xlfn.CONCAT(F_Inputs[[#This Row],[Item Code]], "_",F_Inputs[[#This Row],[Company Acronym]])</f>
        <v>C_DCT_PR24CA008_BRL</v>
      </c>
    </row>
    <row r="52" spans="1:24">
      <c r="A52" s="132" t="s">
        <v>93</v>
      </c>
      <c r="B52" s="132" t="s">
        <v>48</v>
      </c>
      <c r="C52" s="132" t="s">
        <v>49</v>
      </c>
      <c r="D52" s="132" t="s">
        <v>50</v>
      </c>
      <c r="E52" s="132" t="s">
        <v>40</v>
      </c>
      <c r="F52" s="134">
        <v>23.174289418635695</v>
      </c>
      <c r="G52" s="134">
        <v>23.051083177515565</v>
      </c>
      <c r="H52" s="134">
        <v>22.738920612051039</v>
      </c>
      <c r="I52" s="134">
        <v>21.932412230654688</v>
      </c>
      <c r="J52" s="134">
        <v>21.665935456226201</v>
      </c>
      <c r="K52" s="134">
        <v>20.861419071217039</v>
      </c>
      <c r="L52" s="134">
        <v>20.174417205732627</v>
      </c>
      <c r="M52" s="134">
        <v>19.968092817112087</v>
      </c>
      <c r="N52" s="134">
        <v>18.130038132960955</v>
      </c>
      <c r="O52" s="134">
        <v>19.174739428327733</v>
      </c>
      <c r="P52" s="134">
        <v>19.02403540011732</v>
      </c>
      <c r="Q52" s="134">
        <v>19.16566090319381</v>
      </c>
      <c r="R52" s="134">
        <v>19.16566090319381</v>
      </c>
      <c r="S52" s="134">
        <v>19.16566090319381</v>
      </c>
      <c r="T52" s="134">
        <v>19.16566090319381</v>
      </c>
      <c r="U52" s="134">
        <v>19.16566090319381</v>
      </c>
      <c r="V52" s="134">
        <v>19.16566090319381</v>
      </c>
      <c r="X52" s="132" t="str">
        <f>_xlfn.CONCAT(F_Inputs[[#This Row],[Item Code]], "_",F_Inputs[[#This Row],[Company Acronym]])</f>
        <v>C_EQLPCF62_PR24CA008_BRL</v>
      </c>
    </row>
    <row r="53" spans="1:24">
      <c r="A53" s="132" t="s">
        <v>93</v>
      </c>
      <c r="B53" s="132" t="s">
        <v>51</v>
      </c>
      <c r="C53" s="132" t="s">
        <v>52</v>
      </c>
      <c r="D53" s="132" t="s">
        <v>39</v>
      </c>
      <c r="E53" s="132" t="s">
        <v>40</v>
      </c>
      <c r="F53" s="133">
        <v>1.9052271474551099</v>
      </c>
      <c r="G53" s="133">
        <v>1.8538310178902799</v>
      </c>
      <c r="H53" s="133">
        <v>1.7976322985345801</v>
      </c>
      <c r="I53" s="133">
        <v>1.6003299434917799</v>
      </c>
      <c r="J53" s="133">
        <v>1.5856926808560401</v>
      </c>
      <c r="K53" s="133">
        <v>1.5554401935004201</v>
      </c>
      <c r="L53" s="133">
        <v>1.56182148394606</v>
      </c>
      <c r="M53" s="133">
        <v>1.5843388134873999</v>
      </c>
      <c r="N53" s="133">
        <v>1.5802301674548731</v>
      </c>
      <c r="O53" s="133">
        <v>1.5784549722445151</v>
      </c>
      <c r="P53" s="133">
        <v>1.5784549722445151</v>
      </c>
      <c r="Q53" s="133">
        <v>1.5784549722445151</v>
      </c>
      <c r="R53" s="133">
        <v>1.5784549722445151</v>
      </c>
      <c r="S53" s="133">
        <v>1.5784549722445151</v>
      </c>
      <c r="T53" s="133">
        <v>1.5784549722445151</v>
      </c>
      <c r="U53" s="133">
        <v>1.5784549722445151</v>
      </c>
      <c r="V53" s="133">
        <v>1.5784549722445151</v>
      </c>
      <c r="X53" s="132" t="str">
        <f>_xlfn.CONCAT(F_Inputs[[#This Row],[Item Code]], "_",F_Inputs[[#This Row],[Company Acronym]])</f>
        <v>C_EQXPCF2_PR24CA008_BRL</v>
      </c>
    </row>
    <row r="54" spans="1:24">
      <c r="A54" s="132" t="s">
        <v>93</v>
      </c>
      <c r="B54" s="132" t="s">
        <v>53</v>
      </c>
      <c r="C54" s="132" t="s">
        <v>54</v>
      </c>
      <c r="D54" s="132" t="s">
        <v>50</v>
      </c>
      <c r="E54" s="132" t="s">
        <v>40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X54" s="132" t="str">
        <f>_xlfn.CONCAT(F_Inputs[[#This Row],[Item Code]], "_",F_Inputs[[#This Row],[Company Acronym]])</f>
        <v>C_HHDUHH_PR24CA008_BRL</v>
      </c>
    </row>
    <row r="55" spans="1:24">
      <c r="A55" s="132" t="s">
        <v>93</v>
      </c>
      <c r="B55" s="132" t="s">
        <v>55</v>
      </c>
      <c r="C55" s="132" t="s">
        <v>56</v>
      </c>
      <c r="D55" s="132" t="s">
        <v>50</v>
      </c>
      <c r="E55" s="132" t="s">
        <v>40</v>
      </c>
      <c r="F55" s="134">
        <v>0.42221282891260697</v>
      </c>
      <c r="G55" s="134">
        <v>0.44620786870390416</v>
      </c>
      <c r="H55" s="134">
        <v>0.46621967086366067</v>
      </c>
      <c r="I55" s="134">
        <v>0.48440537361480834</v>
      </c>
      <c r="J55" s="134">
        <v>0.51058362502678811</v>
      </c>
      <c r="K55" s="134">
        <v>0.54551750392846154</v>
      </c>
      <c r="L55" s="134">
        <v>0.5761285340219372</v>
      </c>
      <c r="M55" s="134">
        <v>0.59464497946950634</v>
      </c>
      <c r="N55" s="134">
        <v>0.61353303285284</v>
      </c>
      <c r="O55" s="134">
        <v>0.63657236412540319</v>
      </c>
      <c r="P55" s="134">
        <v>0.66270444117158189</v>
      </c>
      <c r="Q55" s="134">
        <v>0.73156345621312757</v>
      </c>
      <c r="R55" s="134">
        <v>0.74778034333715449</v>
      </c>
      <c r="S55" s="134">
        <v>0.76350360771371184</v>
      </c>
      <c r="T55" s="134">
        <v>0.77864861423048182</v>
      </c>
      <c r="U55" s="134">
        <v>0.79323348260354043</v>
      </c>
      <c r="V55" s="134">
        <v>0.80681762179756833</v>
      </c>
      <c r="X55" s="132" t="str">
        <f>_xlfn.CONCAT(F_Inputs[[#This Row],[Item Code]], "_",F_Inputs[[#This Row],[Company Acronym]])</f>
        <v>C_HHMHH_PR24CA008_BRL</v>
      </c>
    </row>
    <row r="56" spans="1:24">
      <c r="A56" s="132" t="s">
        <v>93</v>
      </c>
      <c r="B56" s="132" t="s">
        <v>57</v>
      </c>
      <c r="C56" s="132" t="s">
        <v>58</v>
      </c>
      <c r="D56" s="132" t="s">
        <v>59</v>
      </c>
      <c r="E56" s="132" t="s">
        <v>40</v>
      </c>
      <c r="F56" s="133">
        <v>473.15</v>
      </c>
      <c r="G56" s="133">
        <v>476.72399999999993</v>
      </c>
      <c r="H56" s="133">
        <v>481.13800000000003</v>
      </c>
      <c r="I56" s="133">
        <v>484.59000000000003</v>
      </c>
      <c r="J56" s="133">
        <v>489.95500000000004</v>
      </c>
      <c r="K56" s="133">
        <v>493.83199999999999</v>
      </c>
      <c r="L56" s="133">
        <v>497.238</v>
      </c>
      <c r="M56" s="133">
        <v>503.154</v>
      </c>
      <c r="N56" s="133">
        <v>508.29700000000003</v>
      </c>
      <c r="O56" s="133">
        <v>513.06500000000005</v>
      </c>
      <c r="P56" s="133">
        <v>517.38599999999997</v>
      </c>
      <c r="Q56" s="133">
        <v>520.09158845839636</v>
      </c>
      <c r="R56" s="133">
        <v>521.21455648409597</v>
      </c>
      <c r="S56" s="133">
        <v>522.91828874986186</v>
      </c>
      <c r="T56" s="133">
        <v>525.04299439873807</v>
      </c>
      <c r="U56" s="133">
        <v>527.6365776016878</v>
      </c>
      <c r="V56" s="133">
        <v>529.49760696623343</v>
      </c>
      <c r="X56" s="132" t="str">
        <f>_xlfn.CONCAT(F_Inputs[[#This Row],[Item Code]], "_",F_Inputs[[#This Row],[Company Acronym]])</f>
        <v>C_HHT_PR24CA008_BRL</v>
      </c>
    </row>
    <row r="57" spans="1:24">
      <c r="A57" s="132" t="s">
        <v>93</v>
      </c>
      <c r="B57" s="132" t="s">
        <v>60</v>
      </c>
      <c r="C57" s="132" t="s">
        <v>61</v>
      </c>
      <c r="D57" s="132" t="s">
        <v>50</v>
      </c>
      <c r="E57" s="132" t="s">
        <v>40</v>
      </c>
      <c r="F57" s="134">
        <v>12.570917893750863</v>
      </c>
      <c r="G57" s="134">
        <v>12.576792450127201</v>
      </c>
      <c r="H57" s="134">
        <v>12.578621097565343</v>
      </c>
      <c r="I57" s="134">
        <v>12.131326207594121</v>
      </c>
      <c r="J57" s="134">
        <v>11.679174644895863</v>
      </c>
      <c r="K57" s="134">
        <v>11.233251302433837</v>
      </c>
      <c r="L57" s="134">
        <v>10.777668096352944</v>
      </c>
      <c r="M57" s="134">
        <v>10.777668096352944</v>
      </c>
      <c r="N57" s="134">
        <v>10.777668096352944</v>
      </c>
      <c r="O57" s="134">
        <v>10.777668096352944</v>
      </c>
      <c r="P57" s="134">
        <v>10.777668096352944</v>
      </c>
      <c r="Q57" s="134">
        <v>10.777668096352944</v>
      </c>
      <c r="R57" s="134">
        <v>10.777668096352944</v>
      </c>
      <c r="S57" s="134">
        <v>10.777668096352944</v>
      </c>
      <c r="T57" s="134">
        <v>10.777668096352944</v>
      </c>
      <c r="U57" s="134">
        <v>10.777668096352944</v>
      </c>
      <c r="V57" s="134">
        <v>10.777668096352944</v>
      </c>
      <c r="X57" s="132" t="str">
        <f>_xlfn.CONCAT(F_Inputs[[#This Row],[Item Code]], "_",F_Inputs[[#This Row],[Company Acronym]])</f>
        <v>C_INCSCOREINT_PR24CA008_BRL</v>
      </c>
    </row>
    <row r="58" spans="1:24">
      <c r="A58" s="132" t="s">
        <v>93</v>
      </c>
      <c r="B58" s="132" t="s">
        <v>62</v>
      </c>
      <c r="C58" s="132" t="s">
        <v>63</v>
      </c>
      <c r="D58" s="132" t="s">
        <v>45</v>
      </c>
      <c r="E58" s="132" t="s">
        <v>40</v>
      </c>
      <c r="F58" s="133">
        <v>6.6799395706558471</v>
      </c>
      <c r="G58" s="133">
        <v>6.9969344865045553</v>
      </c>
      <c r="H58" s="133">
        <v>7.2916006655574037</v>
      </c>
      <c r="I58" s="133">
        <v>6.8385821469509844</v>
      </c>
      <c r="J58" s="133">
        <v>7.7201611226611222</v>
      </c>
      <c r="K58" s="133">
        <v>8.5235158941434435</v>
      </c>
      <c r="L58" s="133">
        <v>4.5086042292170321</v>
      </c>
      <c r="M58" s="133">
        <v>2.6692702207286345</v>
      </c>
      <c r="N58" s="133">
        <v>3.7537951230293203</v>
      </c>
      <c r="O58" s="133">
        <v>2.9689999999999994</v>
      </c>
      <c r="P58" s="133">
        <v>1.8247811858316227</v>
      </c>
      <c r="Q58" s="133">
        <v>5.6620259394750212</v>
      </c>
      <c r="R58" s="133">
        <v>6.411536276971157</v>
      </c>
      <c r="S58" s="133">
        <v>6.8307168402391625</v>
      </c>
      <c r="T58" s="133">
        <v>7.1243259176083473</v>
      </c>
      <c r="U58" s="133">
        <v>7.1339377561519139</v>
      </c>
      <c r="V58" s="133">
        <v>7.150168760400903</v>
      </c>
      <c r="X58" s="132" t="str">
        <f>_xlfn.CONCAT(F_Inputs[[#This Row],[Item Code]], "_",F_Inputs[[#This Row],[Company Acronym]])</f>
        <v>C_OCSDEBTTR_PR24CA008_BRL</v>
      </c>
    </row>
    <row r="59" spans="1:24">
      <c r="A59" s="132" t="s">
        <v>93</v>
      </c>
      <c r="B59" s="132" t="s">
        <v>64</v>
      </c>
      <c r="C59" s="132" t="s">
        <v>65</v>
      </c>
      <c r="D59" s="132" t="s">
        <v>45</v>
      </c>
      <c r="E59" s="132" t="s">
        <v>40</v>
      </c>
      <c r="F59" s="133">
        <v>6.6799395706558471</v>
      </c>
      <c r="G59" s="133">
        <v>6.9969344865045553</v>
      </c>
      <c r="H59" s="133">
        <v>7.2916006655574037</v>
      </c>
      <c r="I59" s="133">
        <v>6.8385821469509844</v>
      </c>
      <c r="J59" s="133">
        <v>7.7201611226611222</v>
      </c>
      <c r="K59" s="133">
        <v>8.5235158941434435</v>
      </c>
      <c r="L59" s="133">
        <v>9.663679677673418</v>
      </c>
      <c r="M59" s="133">
        <v>8.1972645688535835</v>
      </c>
      <c r="N59" s="133">
        <v>6.6145546633269481</v>
      </c>
      <c r="O59" s="133">
        <v>6.58</v>
      </c>
      <c r="P59" s="133">
        <v>5.4402354979466114</v>
      </c>
      <c r="Q59" s="133">
        <v>5.662025939475023</v>
      </c>
      <c r="R59" s="133">
        <v>6.411536276971157</v>
      </c>
      <c r="S59" s="133">
        <v>6.8307168402391616</v>
      </c>
      <c r="T59" s="133">
        <v>7.1243259176083464</v>
      </c>
      <c r="U59" s="133">
        <v>7.1339377561519148</v>
      </c>
      <c r="V59" s="133">
        <v>7.1501687604009021</v>
      </c>
      <c r="X59" s="132" t="str">
        <f>_xlfn.CONCAT(F_Inputs[[#This Row],[Item Code]], "_",F_Inputs[[#This Row],[Company Acronym]])</f>
        <v>C_OCTR_PR24CA008_BRL</v>
      </c>
    </row>
    <row r="60" spans="1:24">
      <c r="A60" s="132" t="s">
        <v>93</v>
      </c>
      <c r="B60" s="132" t="s">
        <v>66</v>
      </c>
      <c r="C60" s="132" t="s">
        <v>67</v>
      </c>
      <c r="D60" s="132" t="s">
        <v>68</v>
      </c>
      <c r="E60" s="132" t="s">
        <v>40</v>
      </c>
      <c r="F60" s="133">
        <v>248.38591281953049</v>
      </c>
      <c r="G60" s="133">
        <v>262.4853301160345</v>
      </c>
      <c r="H60" s="133">
        <v>211.91229876734226</v>
      </c>
      <c r="I60" s="133">
        <v>206.28688870513218</v>
      </c>
      <c r="J60" s="133">
        <v>208.58646073599093</v>
      </c>
      <c r="K60" s="133">
        <v>212.29294378142151</v>
      </c>
      <c r="L60" s="133">
        <v>215.31086385447585</v>
      </c>
      <c r="M60" s="133">
        <v>213.18695653914546</v>
      </c>
      <c r="N60" s="133">
        <v>205.95089058568473</v>
      </c>
      <c r="O60" s="133">
        <v>198.38616939374151</v>
      </c>
      <c r="P60" s="133">
        <v>201.15004406113019</v>
      </c>
      <c r="Q60" s="133">
        <v>0</v>
      </c>
      <c r="R60" s="133">
        <v>0</v>
      </c>
      <c r="S60" s="133">
        <v>0</v>
      </c>
      <c r="T60" s="133">
        <v>0</v>
      </c>
      <c r="U60" s="133">
        <v>0</v>
      </c>
      <c r="V60" s="133">
        <v>0</v>
      </c>
      <c r="X60" s="132" t="str">
        <f>_xlfn.CONCAT(F_Inputs[[#This Row],[Item Code]], "_",F_Inputs[[#This Row],[Company Acronym]])</f>
        <v>C_REVHH_PR24CA008_BRL</v>
      </c>
    </row>
    <row r="61" spans="1:24">
      <c r="A61" s="132" t="s">
        <v>93</v>
      </c>
      <c r="B61" s="132" t="s">
        <v>69</v>
      </c>
      <c r="C61" s="132" t="s">
        <v>70</v>
      </c>
      <c r="D61" s="132" t="s">
        <v>45</v>
      </c>
      <c r="E61" s="132" t="s">
        <v>40</v>
      </c>
      <c r="F61" s="133">
        <v>6.6199603566084253</v>
      </c>
      <c r="G61" s="133">
        <v>7.0202971454325169</v>
      </c>
      <c r="H61" s="133">
        <v>7.268182274491755</v>
      </c>
      <c r="I61" s="133">
        <v>6.7839757406638208</v>
      </c>
      <c r="J61" s="133">
        <v>7.7295299007988882</v>
      </c>
      <c r="K61" s="133">
        <v>8.4910719495295091</v>
      </c>
      <c r="L61" s="133">
        <v>4.4013492908915959</v>
      </c>
      <c r="M61" s="133">
        <v>2.7413702695631947</v>
      </c>
      <c r="N61" s="133">
        <v>3.8168138308082291</v>
      </c>
      <c r="O61" s="133">
        <v>2.9889353836363624</v>
      </c>
      <c r="P61" s="133">
        <v>1.8872514078151248</v>
      </c>
      <c r="Q61" s="133">
        <v>0.70935800473630017</v>
      </c>
      <c r="R61" s="133">
        <v>0.70453627697115717</v>
      </c>
      <c r="S61" s="133">
        <v>1.1427168402391628</v>
      </c>
      <c r="T61" s="133">
        <v>1.3143259176083477</v>
      </c>
      <c r="U61" s="133">
        <v>1.1409377561519145</v>
      </c>
      <c r="V61" s="133">
        <v>0.92616876040090368</v>
      </c>
      <c r="X61" s="132" t="str">
        <f>_xlfn.CONCAT(F_Inputs[[#This Row],[Item Code]], "_",F_Inputs[[#This Row],[Company Acronym]])</f>
        <v>C_SOCSDEBTTR_PR24CA008_BRL</v>
      </c>
    </row>
    <row r="62" spans="1:24">
      <c r="A62" s="132" t="s">
        <v>93</v>
      </c>
      <c r="B62" s="132" t="s">
        <v>71</v>
      </c>
      <c r="C62" s="132" t="s">
        <v>72</v>
      </c>
      <c r="D62" s="132" t="s">
        <v>45</v>
      </c>
      <c r="E62" s="132" t="s">
        <v>40</v>
      </c>
      <c r="F62" s="133">
        <v>6.6199603566084253</v>
      </c>
      <c r="G62" s="133">
        <v>7.0202971454325169</v>
      </c>
      <c r="H62" s="133">
        <v>7.268182274491755</v>
      </c>
      <c r="I62" s="133">
        <v>6.7839757406638208</v>
      </c>
      <c r="J62" s="133">
        <v>7.7295299007988882</v>
      </c>
      <c r="K62" s="133">
        <v>8.4910719495295091</v>
      </c>
      <c r="L62" s="133">
        <v>9.5564247393479818</v>
      </c>
      <c r="M62" s="133">
        <v>8.2693646176881455</v>
      </c>
      <c r="N62" s="133">
        <v>6.6775733711058569</v>
      </c>
      <c r="O62" s="133">
        <v>6.5999353836363639</v>
      </c>
      <c r="P62" s="133">
        <v>5.5027057199301144</v>
      </c>
      <c r="Q62" s="133">
        <v>5.5130259394750221</v>
      </c>
      <c r="R62" s="133">
        <v>6.3055362769711572</v>
      </c>
      <c r="S62" s="133">
        <v>6.7697168402391616</v>
      </c>
      <c r="T62" s="133">
        <v>7.0693259176083467</v>
      </c>
      <c r="U62" s="133">
        <v>7.1269377561519152</v>
      </c>
      <c r="V62" s="133">
        <v>7.1431687604009024</v>
      </c>
      <c r="X62" s="132" t="str">
        <f>_xlfn.CONCAT(F_Inputs[[#This Row],[Item Code]], "_",F_Inputs[[#This Row],[Company Acronym]])</f>
        <v>C_SOCTR_PR24CA008_BRL</v>
      </c>
    </row>
    <row r="63" spans="1:24">
      <c r="A63" s="132" t="s">
        <v>93</v>
      </c>
      <c r="B63" s="132" t="s">
        <v>73</v>
      </c>
      <c r="C63" s="132" t="s">
        <v>74</v>
      </c>
      <c r="D63" s="132" t="s">
        <v>45</v>
      </c>
      <c r="E63" s="132" t="s">
        <v>40</v>
      </c>
      <c r="F63" s="133">
        <v>11.736297408670628</v>
      </c>
      <c r="G63" s="133">
        <v>11.832154753855681</v>
      </c>
      <c r="H63" s="133">
        <v>10.748152740381938</v>
      </c>
      <c r="I63" s="133">
        <v>10.735445990971575</v>
      </c>
      <c r="J63" s="133">
        <v>11.823966171389005</v>
      </c>
      <c r="K63" s="133">
        <v>13.545298382351307</v>
      </c>
      <c r="L63" s="133">
        <v>10.067953725413116</v>
      </c>
      <c r="M63" s="133">
        <v>8.82193851213556</v>
      </c>
      <c r="N63" s="133">
        <v>7.2529885029756072</v>
      </c>
      <c r="O63" s="133">
        <v>7.2059353836363629</v>
      </c>
      <c r="P63" s="133">
        <v>6.1431792825584512</v>
      </c>
      <c r="Q63" s="133">
        <v>6.1861923780227679</v>
      </c>
      <c r="R63" s="133">
        <v>6.934561828283452</v>
      </c>
      <c r="S63" s="133">
        <v>7.4490399007750838</v>
      </c>
      <c r="T63" s="133">
        <v>7.7844231107814217</v>
      </c>
      <c r="U63" s="133">
        <v>7.8525277128272855</v>
      </c>
      <c r="V63" s="133">
        <v>7.8706873550593315</v>
      </c>
      <c r="X63" s="132" t="str">
        <f>_xlfn.CONCAT(F_Inputs[[#This Row],[Item Code]], "_",F_Inputs[[#This Row],[Company Acronym]])</f>
        <v>C_STCSDEBTTR_PR24CA008_BRL</v>
      </c>
    </row>
    <row r="64" spans="1:24">
      <c r="A64" s="132" t="s">
        <v>93</v>
      </c>
      <c r="B64" s="132" t="s">
        <v>75</v>
      </c>
      <c r="C64" s="132" t="s">
        <v>76</v>
      </c>
      <c r="D64" s="132" t="s">
        <v>45</v>
      </c>
      <c r="E64" s="132" t="s">
        <v>40</v>
      </c>
      <c r="F64" s="133">
        <v>11.736297408670628</v>
      </c>
      <c r="G64" s="133">
        <v>11.832154753855681</v>
      </c>
      <c r="H64" s="133">
        <v>10.748152740381938</v>
      </c>
      <c r="I64" s="133">
        <v>10.735445990971575</v>
      </c>
      <c r="J64" s="133">
        <v>11.823966171389005</v>
      </c>
      <c r="K64" s="133">
        <v>13.545298382351307</v>
      </c>
      <c r="L64" s="133">
        <v>15.223029173869502</v>
      </c>
      <c r="M64" s="133">
        <v>14.349932860260511</v>
      </c>
      <c r="N64" s="133">
        <v>10.113748043273235</v>
      </c>
      <c r="O64" s="133">
        <v>10.816935383636364</v>
      </c>
      <c r="P64" s="133">
        <v>9.7586335946734408</v>
      </c>
      <c r="Q64" s="133">
        <v>10.98986031276149</v>
      </c>
      <c r="R64" s="133">
        <v>12.535561828283452</v>
      </c>
      <c r="S64" s="133">
        <v>13.076039900775083</v>
      </c>
      <c r="T64" s="133">
        <v>13.539423110781421</v>
      </c>
      <c r="U64" s="133">
        <v>13.838527712827286</v>
      </c>
      <c r="V64" s="133">
        <v>14.08768735505933</v>
      </c>
      <c r="X64" s="132" t="str">
        <f>_xlfn.CONCAT(F_Inputs[[#This Row],[Item Code]], "_",F_Inputs[[#This Row],[Company Acronym]])</f>
        <v>C_STCTR_PR24CA008_BRL</v>
      </c>
    </row>
    <row r="65" spans="1:24">
      <c r="A65" s="132" t="s">
        <v>93</v>
      </c>
      <c r="B65" s="132" t="s">
        <v>77</v>
      </c>
      <c r="C65" s="132" t="s">
        <v>78</v>
      </c>
      <c r="D65" s="132" t="s">
        <v>45</v>
      </c>
      <c r="E65" s="132" t="s">
        <v>40</v>
      </c>
      <c r="F65" s="133">
        <v>11.79627662271805</v>
      </c>
      <c r="G65" s="133">
        <v>11.808792094927719</v>
      </c>
      <c r="H65" s="133">
        <v>10.771571131447587</v>
      </c>
      <c r="I65" s="133">
        <v>10.790052397258739</v>
      </c>
      <c r="J65" s="133">
        <v>11.814597393251239</v>
      </c>
      <c r="K65" s="133">
        <v>13.577742326965236</v>
      </c>
      <c r="L65" s="133">
        <v>10.175208663738552</v>
      </c>
      <c r="M65" s="133">
        <v>8.7498384633009998</v>
      </c>
      <c r="N65" s="133">
        <v>7.1899697951966983</v>
      </c>
      <c r="O65" s="133">
        <v>7.1859999999999999</v>
      </c>
      <c r="P65" s="133">
        <v>6.0807090605749492</v>
      </c>
      <c r="Q65" s="133">
        <v>6.3351923780227679</v>
      </c>
      <c r="R65" s="133">
        <v>7.0405618282834519</v>
      </c>
      <c r="S65" s="133">
        <v>7.5100399007750838</v>
      </c>
      <c r="T65" s="133">
        <v>7.8394231107814214</v>
      </c>
      <c r="U65" s="133">
        <v>7.8595277128272851</v>
      </c>
      <c r="V65" s="133">
        <v>7.8776873550593312</v>
      </c>
      <c r="X65" s="132" t="str">
        <f>_xlfn.CONCAT(F_Inputs[[#This Row],[Item Code]], "_",F_Inputs[[#This Row],[Company Acronym]])</f>
        <v>C_TCSDEBTTR_PR24CA008_BRL</v>
      </c>
    </row>
    <row r="66" spans="1:24">
      <c r="A66" s="132" t="s">
        <v>93</v>
      </c>
      <c r="B66" s="132" t="s">
        <v>79</v>
      </c>
      <c r="C66" s="132" t="s">
        <v>80</v>
      </c>
      <c r="D66" s="132" t="s">
        <v>45</v>
      </c>
      <c r="E66" s="132" t="s">
        <v>40</v>
      </c>
      <c r="F66" s="133">
        <v>11.79627662271805</v>
      </c>
      <c r="G66" s="133">
        <v>11.808792094927719</v>
      </c>
      <c r="H66" s="133">
        <v>10.771571131447587</v>
      </c>
      <c r="I66" s="133">
        <v>10.790052397258739</v>
      </c>
      <c r="J66" s="133">
        <v>11.814597393251239</v>
      </c>
      <c r="K66" s="133">
        <v>13.577742326965236</v>
      </c>
      <c r="L66" s="133">
        <v>15.330284112194938</v>
      </c>
      <c r="M66" s="133">
        <v>14.277832811425949</v>
      </c>
      <c r="N66" s="133">
        <v>10.050729335494326</v>
      </c>
      <c r="O66" s="133">
        <v>10.797000000000001</v>
      </c>
      <c r="P66" s="133">
        <v>9.6961633726899379</v>
      </c>
      <c r="Q66" s="133">
        <v>11.138860312761491</v>
      </c>
      <c r="R66" s="133">
        <v>12.641561828283452</v>
      </c>
      <c r="S66" s="133">
        <v>13.137039900775083</v>
      </c>
      <c r="T66" s="133">
        <v>13.59442311078142</v>
      </c>
      <c r="U66" s="133">
        <v>13.845527712827286</v>
      </c>
      <c r="V66" s="133">
        <v>14.09468735505933</v>
      </c>
      <c r="X66" s="132" t="str">
        <f>_xlfn.CONCAT(F_Inputs[[#This Row],[Item Code]], "_",F_Inputs[[#This Row],[Company Acronym]])</f>
        <v>C_TCTR_PR24CA008_BRL</v>
      </c>
    </row>
    <row r="67" spans="1:24">
      <c r="A67" s="132" t="s">
        <v>93</v>
      </c>
      <c r="B67" s="132" t="s">
        <v>81</v>
      </c>
      <c r="C67" s="132" t="s">
        <v>82</v>
      </c>
      <c r="D67" s="132" t="s">
        <v>83</v>
      </c>
      <c r="E67" s="132" t="s">
        <v>40</v>
      </c>
      <c r="F67" s="135" t="s">
        <v>84</v>
      </c>
      <c r="G67" s="135" t="s">
        <v>84</v>
      </c>
      <c r="H67" s="135" t="s">
        <v>84</v>
      </c>
      <c r="I67" s="135" t="s">
        <v>84</v>
      </c>
      <c r="J67" s="135" t="s">
        <v>84</v>
      </c>
      <c r="K67" s="135" t="s">
        <v>84</v>
      </c>
      <c r="L67" s="135" t="s">
        <v>84</v>
      </c>
      <c r="M67" s="135" t="s">
        <v>84</v>
      </c>
      <c r="N67" s="135" t="s">
        <v>84</v>
      </c>
      <c r="O67" s="135" t="s">
        <v>84</v>
      </c>
      <c r="P67" s="135" t="s">
        <v>84</v>
      </c>
      <c r="Q67" s="135" t="s">
        <v>84</v>
      </c>
      <c r="R67" s="135" t="s">
        <v>84</v>
      </c>
      <c r="S67" s="135" t="s">
        <v>84</v>
      </c>
      <c r="T67" s="135" t="s">
        <v>84</v>
      </c>
      <c r="U67" s="135" t="s">
        <v>84</v>
      </c>
      <c r="V67" s="135" t="s">
        <v>84</v>
      </c>
      <c r="X67" s="132" t="str">
        <f>_xlfn.CONCAT(F_Inputs[[#This Row],[Item Code]], "_",F_Inputs[[#This Row],[Company Acronym]])</f>
        <v>PR24QA_PR24CA10_OUT1_BRL</v>
      </c>
    </row>
    <row r="68" spans="1:24">
      <c r="A68" s="132" t="s">
        <v>93</v>
      </c>
      <c r="B68" s="132" t="s">
        <v>85</v>
      </c>
      <c r="C68" s="132" t="s">
        <v>86</v>
      </c>
      <c r="D68" s="132" t="s">
        <v>83</v>
      </c>
      <c r="E68" s="132" t="s">
        <v>40</v>
      </c>
      <c r="F68" s="135" t="s">
        <v>87</v>
      </c>
      <c r="G68" s="135" t="s">
        <v>87</v>
      </c>
      <c r="H68" s="135" t="s">
        <v>87</v>
      </c>
      <c r="I68" s="135" t="s">
        <v>87</v>
      </c>
      <c r="J68" s="135" t="s">
        <v>87</v>
      </c>
      <c r="K68" s="135" t="s">
        <v>87</v>
      </c>
      <c r="L68" s="135" t="s">
        <v>87</v>
      </c>
      <c r="M68" s="135" t="s">
        <v>87</v>
      </c>
      <c r="N68" s="135" t="s">
        <v>87</v>
      </c>
      <c r="O68" s="135" t="s">
        <v>87</v>
      </c>
      <c r="P68" s="135" t="s">
        <v>87</v>
      </c>
      <c r="Q68" s="135" t="s">
        <v>87</v>
      </c>
      <c r="R68" s="135" t="s">
        <v>87</v>
      </c>
      <c r="S68" s="135" t="s">
        <v>87</v>
      </c>
      <c r="T68" s="135" t="s">
        <v>87</v>
      </c>
      <c r="U68" s="135" t="s">
        <v>87</v>
      </c>
      <c r="V68" s="135" t="s">
        <v>87</v>
      </c>
      <c r="X68" s="132" t="str">
        <f>_xlfn.CONCAT(F_Inputs[[#This Row],[Item Code]], "_",F_Inputs[[#This Row],[Company Acronym]])</f>
        <v>PR24QA_PR24CA10_OUT2_BRL</v>
      </c>
    </row>
    <row r="69" spans="1:24">
      <c r="A69" s="132" t="s">
        <v>93</v>
      </c>
      <c r="B69" s="132" t="s">
        <v>88</v>
      </c>
      <c r="C69" s="132" t="s">
        <v>89</v>
      </c>
      <c r="D69" s="132" t="s">
        <v>83</v>
      </c>
      <c r="E69" s="132" t="s">
        <v>40</v>
      </c>
      <c r="F69" s="136">
        <v>0</v>
      </c>
      <c r="G69" s="136">
        <v>0</v>
      </c>
      <c r="H69" s="136">
        <v>0</v>
      </c>
      <c r="I69" s="136">
        <v>0</v>
      </c>
      <c r="J69" s="136">
        <v>0</v>
      </c>
      <c r="K69" s="136">
        <v>0</v>
      </c>
      <c r="L69" s="136">
        <v>0</v>
      </c>
      <c r="M69" s="136">
        <v>0</v>
      </c>
      <c r="N69" s="136">
        <v>0</v>
      </c>
      <c r="O69" s="136">
        <v>0</v>
      </c>
      <c r="P69" s="136">
        <v>0</v>
      </c>
      <c r="Q69" s="136">
        <v>0</v>
      </c>
      <c r="R69" s="136">
        <v>0</v>
      </c>
      <c r="S69" s="136">
        <v>0</v>
      </c>
      <c r="T69" s="136">
        <v>0</v>
      </c>
      <c r="U69" s="136">
        <v>0</v>
      </c>
      <c r="V69" s="136">
        <v>0</v>
      </c>
      <c r="X69" s="132" t="str">
        <f>_xlfn.CONCAT(F_Inputs[[#This Row],[Item Code]], "_",F_Inputs[[#This Row],[Company Acronym]])</f>
        <v>PR24QA_PR24CA10_OUT3_BRL</v>
      </c>
    </row>
    <row r="70" spans="1:24">
      <c r="A70" s="132" t="s">
        <v>93</v>
      </c>
      <c r="B70" s="132" t="s">
        <v>90</v>
      </c>
      <c r="C70" s="132" t="s">
        <v>91</v>
      </c>
      <c r="D70" s="132" t="s">
        <v>39</v>
      </c>
      <c r="E70" s="132" t="s">
        <v>40</v>
      </c>
      <c r="F70" s="136">
        <v>0</v>
      </c>
      <c r="G70" s="136">
        <v>0</v>
      </c>
      <c r="H70" s="136">
        <v>0</v>
      </c>
      <c r="I70" s="136">
        <v>0</v>
      </c>
      <c r="J70" s="136">
        <v>0</v>
      </c>
      <c r="K70" s="136">
        <v>0</v>
      </c>
      <c r="L70" s="136">
        <v>0</v>
      </c>
      <c r="M70" s="136">
        <v>0</v>
      </c>
      <c r="N70" s="136">
        <v>0</v>
      </c>
      <c r="O70" s="136">
        <v>0</v>
      </c>
      <c r="P70" s="136">
        <v>0</v>
      </c>
      <c r="Q70" s="136">
        <v>0</v>
      </c>
      <c r="R70" s="136">
        <v>0</v>
      </c>
      <c r="S70" s="136">
        <v>0</v>
      </c>
      <c r="T70" s="136">
        <v>0</v>
      </c>
      <c r="U70" s="136">
        <v>0</v>
      </c>
      <c r="V70" s="136">
        <v>0</v>
      </c>
      <c r="X70" s="132" t="str">
        <f>_xlfn.CONCAT(F_Inputs[[#This Row],[Item Code]], "_",F_Inputs[[#This Row],[Company Acronym]])</f>
        <v>PR24QA_PR24CA10_OUT4_BRL</v>
      </c>
    </row>
    <row r="71" spans="1:24">
      <c r="A71" s="132" t="s">
        <v>94</v>
      </c>
      <c r="B71" s="132" t="s">
        <v>37</v>
      </c>
      <c r="C71" s="132" t="s">
        <v>38</v>
      </c>
      <c r="D71" s="132" t="s">
        <v>39</v>
      </c>
      <c r="E71" s="132" t="s">
        <v>40</v>
      </c>
      <c r="F71" s="133">
        <v>0</v>
      </c>
      <c r="G71" s="133">
        <v>0</v>
      </c>
      <c r="H71" s="133">
        <v>0</v>
      </c>
      <c r="I71" s="133">
        <v>0</v>
      </c>
      <c r="J71" s="133">
        <v>0</v>
      </c>
      <c r="K71" s="133">
        <v>0</v>
      </c>
      <c r="L71" s="133">
        <v>0</v>
      </c>
      <c r="M71" s="133">
        <v>0</v>
      </c>
      <c r="N71" s="133">
        <v>0</v>
      </c>
      <c r="O71" s="133">
        <v>0</v>
      </c>
      <c r="P71" s="133">
        <v>0</v>
      </c>
      <c r="Q71" s="133">
        <v>0</v>
      </c>
      <c r="R71" s="133">
        <v>0</v>
      </c>
      <c r="S71" s="133">
        <v>0</v>
      </c>
      <c r="T71" s="133">
        <v>0</v>
      </c>
      <c r="U71" s="133">
        <v>0</v>
      </c>
      <c r="V71" s="133">
        <v>0</v>
      </c>
      <c r="X71" s="132" t="str">
        <f>_xlfn.CONCAT(F_Inputs[[#This Row],[Item Code]], "_",F_Inputs[[#This Row],[Company Acronym]])</f>
        <v>C_COVID20_PR24CA008_BWH</v>
      </c>
    </row>
    <row r="72" spans="1:24">
      <c r="A72" s="132" t="s">
        <v>94</v>
      </c>
      <c r="B72" s="132" t="s">
        <v>41</v>
      </c>
      <c r="C72" s="132" t="s">
        <v>42</v>
      </c>
      <c r="D72" s="132" t="s">
        <v>39</v>
      </c>
      <c r="E72" s="132" t="s">
        <v>40</v>
      </c>
      <c r="F72" s="133">
        <v>0</v>
      </c>
      <c r="G72" s="133">
        <v>0</v>
      </c>
      <c r="H72" s="133">
        <v>0</v>
      </c>
      <c r="I72" s="133">
        <v>0</v>
      </c>
      <c r="J72" s="133">
        <v>0</v>
      </c>
      <c r="K72" s="133">
        <v>0</v>
      </c>
      <c r="L72" s="133">
        <v>0</v>
      </c>
      <c r="M72" s="133">
        <v>0</v>
      </c>
      <c r="N72" s="133">
        <v>0</v>
      </c>
      <c r="O72" s="133">
        <v>0</v>
      </c>
      <c r="P72" s="133">
        <v>0</v>
      </c>
      <c r="Q72" s="133">
        <v>0</v>
      </c>
      <c r="R72" s="133">
        <v>0</v>
      </c>
      <c r="S72" s="133">
        <v>0</v>
      </c>
      <c r="T72" s="133">
        <v>0</v>
      </c>
      <c r="U72" s="133">
        <v>0</v>
      </c>
      <c r="V72" s="133">
        <v>0</v>
      </c>
      <c r="X72" s="132" t="str">
        <f>_xlfn.CONCAT(F_Inputs[[#This Row],[Item Code]], "_",F_Inputs[[#This Row],[Company Acronym]])</f>
        <v>C_COVID21_PR24CA008_BWH</v>
      </c>
    </row>
    <row r="73" spans="1:24">
      <c r="A73" s="132" t="s">
        <v>94</v>
      </c>
      <c r="B73" s="132" t="s">
        <v>43</v>
      </c>
      <c r="C73" s="132" t="s">
        <v>44</v>
      </c>
      <c r="D73" s="132" t="s">
        <v>45</v>
      </c>
      <c r="E73" s="132" t="s">
        <v>40</v>
      </c>
      <c r="F73" s="133">
        <v>0.95338573360378609</v>
      </c>
      <c r="G73" s="133">
        <v>1.0487381967076157</v>
      </c>
      <c r="H73" s="133">
        <v>0.9114500831946748</v>
      </c>
      <c r="I73" s="133">
        <v>0</v>
      </c>
      <c r="J73" s="133">
        <v>0</v>
      </c>
      <c r="K73" s="133">
        <v>0</v>
      </c>
      <c r="L73" s="133">
        <v>0</v>
      </c>
      <c r="M73" s="133">
        <v>0</v>
      </c>
      <c r="N73" s="133">
        <v>0</v>
      </c>
      <c r="O73" s="133">
        <v>0</v>
      </c>
      <c r="P73" s="133">
        <v>0</v>
      </c>
      <c r="Q73" s="133">
        <v>0</v>
      </c>
      <c r="R73" s="133">
        <v>0</v>
      </c>
      <c r="S73" s="133">
        <v>0</v>
      </c>
      <c r="T73" s="133">
        <v>0</v>
      </c>
      <c r="U73" s="133">
        <v>0</v>
      </c>
      <c r="V73" s="133">
        <v>0</v>
      </c>
      <c r="X73" s="132" t="str">
        <f>_xlfn.CONCAT(F_Inputs[[#This Row],[Item Code]], "_",F_Inputs[[#This Row],[Company Acronym]])</f>
        <v>C_DCSDEBTT_PR24CA008_BWH</v>
      </c>
    </row>
    <row r="74" spans="1:24">
      <c r="A74" s="132" t="s">
        <v>94</v>
      </c>
      <c r="B74" s="132" t="s">
        <v>46</v>
      </c>
      <c r="C74" s="132" t="s">
        <v>47</v>
      </c>
      <c r="D74" s="132" t="s">
        <v>45</v>
      </c>
      <c r="E74" s="132" t="s">
        <v>40</v>
      </c>
      <c r="F74" s="133">
        <v>0.95338573360378609</v>
      </c>
      <c r="G74" s="133">
        <v>1.0487381967076157</v>
      </c>
      <c r="H74" s="133">
        <v>0.9114500831946748</v>
      </c>
      <c r="I74" s="133">
        <v>0</v>
      </c>
      <c r="J74" s="133">
        <v>0</v>
      </c>
      <c r="K74" s="133">
        <v>0</v>
      </c>
      <c r="L74" s="133">
        <v>0</v>
      </c>
      <c r="M74" s="133">
        <v>0</v>
      </c>
      <c r="N74" s="133">
        <v>0</v>
      </c>
      <c r="O74" s="133">
        <v>0</v>
      </c>
      <c r="P74" s="133">
        <v>0</v>
      </c>
      <c r="Q74" s="133">
        <v>0</v>
      </c>
      <c r="R74" s="133">
        <v>0</v>
      </c>
      <c r="S74" s="133">
        <v>0</v>
      </c>
      <c r="T74" s="133">
        <v>0</v>
      </c>
      <c r="U74" s="133">
        <v>0</v>
      </c>
      <c r="V74" s="133">
        <v>0</v>
      </c>
      <c r="X74" s="132" t="str">
        <f>_xlfn.CONCAT(F_Inputs[[#This Row],[Item Code]], "_",F_Inputs[[#This Row],[Company Acronym]])</f>
        <v>C_DCT_PR24CA008_BWH</v>
      </c>
    </row>
    <row r="75" spans="1:24">
      <c r="A75" s="132" t="s">
        <v>94</v>
      </c>
      <c r="B75" s="132" t="s">
        <v>48</v>
      </c>
      <c r="C75" s="132" t="s">
        <v>49</v>
      </c>
      <c r="D75" s="132" t="s">
        <v>50</v>
      </c>
      <c r="E75" s="132" t="s">
        <v>40</v>
      </c>
      <c r="F75" s="134">
        <v>21.686051634934401</v>
      </c>
      <c r="G75" s="134">
        <v>21.577276105808199</v>
      </c>
      <c r="H75" s="134">
        <v>21.240105169024602</v>
      </c>
      <c r="I75" s="134">
        <v>0</v>
      </c>
      <c r="J75" s="134">
        <v>0</v>
      </c>
      <c r="K75" s="134">
        <v>0</v>
      </c>
      <c r="L75" s="134">
        <v>0</v>
      </c>
      <c r="M75" s="134">
        <v>0</v>
      </c>
      <c r="N75" s="134">
        <v>0</v>
      </c>
      <c r="O75" s="134">
        <v>0</v>
      </c>
      <c r="P75" s="134">
        <v>0</v>
      </c>
      <c r="Q75" s="134">
        <v>0</v>
      </c>
      <c r="R75" s="134">
        <v>0</v>
      </c>
      <c r="S75" s="134">
        <v>0</v>
      </c>
      <c r="T75" s="134">
        <v>0</v>
      </c>
      <c r="U75" s="134">
        <v>0</v>
      </c>
      <c r="V75" s="134">
        <v>0</v>
      </c>
      <c r="X75" s="132" t="str">
        <f>_xlfn.CONCAT(F_Inputs[[#This Row],[Item Code]], "_",F_Inputs[[#This Row],[Company Acronym]])</f>
        <v>C_EQLPCF62_PR24CA008_BWH</v>
      </c>
    </row>
    <row r="76" spans="1:24">
      <c r="A76" s="132" t="s">
        <v>94</v>
      </c>
      <c r="B76" s="132" t="s">
        <v>51</v>
      </c>
      <c r="C76" s="132" t="s">
        <v>52</v>
      </c>
      <c r="D76" s="132" t="s">
        <v>39</v>
      </c>
      <c r="E76" s="132" t="s">
        <v>40</v>
      </c>
      <c r="F76" s="133">
        <v>1.76070016059124</v>
      </c>
      <c r="G76" s="133">
        <v>1.7013604245031999</v>
      </c>
      <c r="H76" s="133">
        <v>1.64107231230743</v>
      </c>
      <c r="I76" s="133">
        <v>0</v>
      </c>
      <c r="J76" s="133">
        <v>0</v>
      </c>
      <c r="K76" s="133">
        <v>0</v>
      </c>
      <c r="L76" s="133">
        <v>0</v>
      </c>
      <c r="M76" s="133">
        <v>0</v>
      </c>
      <c r="N76" s="133">
        <v>0</v>
      </c>
      <c r="O76" s="133">
        <v>0</v>
      </c>
      <c r="P76" s="133">
        <v>0</v>
      </c>
      <c r="Q76" s="133">
        <v>0</v>
      </c>
      <c r="R76" s="133">
        <v>0</v>
      </c>
      <c r="S76" s="133">
        <v>0</v>
      </c>
      <c r="T76" s="133">
        <v>0</v>
      </c>
      <c r="U76" s="133">
        <v>0</v>
      </c>
      <c r="V76" s="133">
        <v>0</v>
      </c>
      <c r="X76" s="132" t="str">
        <f>_xlfn.CONCAT(F_Inputs[[#This Row],[Item Code]], "_",F_Inputs[[#This Row],[Company Acronym]])</f>
        <v>C_EQXPCF2_PR24CA008_BWH</v>
      </c>
    </row>
    <row r="77" spans="1:24">
      <c r="A77" s="132" t="s">
        <v>94</v>
      </c>
      <c r="B77" s="132" t="s">
        <v>53</v>
      </c>
      <c r="C77" s="132" t="s">
        <v>54</v>
      </c>
      <c r="D77" s="132" t="s">
        <v>50</v>
      </c>
      <c r="E77" s="132" t="s">
        <v>40</v>
      </c>
      <c r="F77" s="134">
        <v>0</v>
      </c>
      <c r="G77" s="134">
        <v>0</v>
      </c>
      <c r="H77" s="134">
        <v>0</v>
      </c>
      <c r="I77" s="134">
        <v>0</v>
      </c>
      <c r="J77" s="134">
        <v>0</v>
      </c>
      <c r="K77" s="134">
        <v>0</v>
      </c>
      <c r="L77" s="134">
        <v>0</v>
      </c>
      <c r="M77" s="134">
        <v>0</v>
      </c>
      <c r="N77" s="134">
        <v>0</v>
      </c>
      <c r="O77" s="134">
        <v>0</v>
      </c>
      <c r="P77" s="134">
        <v>0</v>
      </c>
      <c r="Q77" s="134">
        <v>0</v>
      </c>
      <c r="R77" s="134">
        <v>0</v>
      </c>
      <c r="S77" s="134">
        <v>0</v>
      </c>
      <c r="T77" s="134">
        <v>0</v>
      </c>
      <c r="U77" s="134">
        <v>0</v>
      </c>
      <c r="V77" s="134">
        <v>0</v>
      </c>
      <c r="X77" s="132" t="str">
        <f>_xlfn.CONCAT(F_Inputs[[#This Row],[Item Code]], "_",F_Inputs[[#This Row],[Company Acronym]])</f>
        <v>C_HHDUHH_PR24CA008_BWH</v>
      </c>
    </row>
    <row r="78" spans="1:24">
      <c r="A78" s="132" t="s">
        <v>94</v>
      </c>
      <c r="B78" s="132" t="s">
        <v>55</v>
      </c>
      <c r="C78" s="132" t="s">
        <v>56</v>
      </c>
      <c r="D78" s="132" t="s">
        <v>50</v>
      </c>
      <c r="E78" s="132" t="s">
        <v>40</v>
      </c>
      <c r="F78" s="134">
        <v>0.64133913539274157</v>
      </c>
      <c r="G78" s="134">
        <v>0.65907141325327046</v>
      </c>
      <c r="H78" s="134">
        <v>0.68145808799914365</v>
      </c>
      <c r="I78" s="134">
        <v>0</v>
      </c>
      <c r="J78" s="134">
        <v>0</v>
      </c>
      <c r="K78" s="134">
        <v>0</v>
      </c>
      <c r="L78" s="134">
        <v>0</v>
      </c>
      <c r="M78" s="134">
        <v>0</v>
      </c>
      <c r="N78" s="134">
        <v>0</v>
      </c>
      <c r="O78" s="134">
        <v>0</v>
      </c>
      <c r="P78" s="134">
        <v>0</v>
      </c>
      <c r="Q78" s="134">
        <v>0</v>
      </c>
      <c r="R78" s="134">
        <v>0</v>
      </c>
      <c r="S78" s="134">
        <v>0</v>
      </c>
      <c r="T78" s="134">
        <v>0</v>
      </c>
      <c r="U78" s="134">
        <v>0</v>
      </c>
      <c r="V78" s="134">
        <v>0</v>
      </c>
      <c r="X78" s="132" t="str">
        <f>_xlfn.CONCAT(F_Inputs[[#This Row],[Item Code]], "_",F_Inputs[[#This Row],[Company Acronym]])</f>
        <v>C_HHMHH_PR24CA008_BWH</v>
      </c>
    </row>
    <row r="79" spans="1:24">
      <c r="A79" s="132" t="s">
        <v>94</v>
      </c>
      <c r="B79" s="132" t="s">
        <v>57</v>
      </c>
      <c r="C79" s="132" t="s">
        <v>58</v>
      </c>
      <c r="D79" s="132" t="s">
        <v>59</v>
      </c>
      <c r="E79" s="132" t="s">
        <v>40</v>
      </c>
      <c r="F79" s="133">
        <v>185.911</v>
      </c>
      <c r="G79" s="133">
        <v>186.52</v>
      </c>
      <c r="H79" s="133">
        <v>186.82</v>
      </c>
      <c r="I79" s="133">
        <v>0</v>
      </c>
      <c r="J79" s="133">
        <v>0</v>
      </c>
      <c r="K79" s="133">
        <v>0</v>
      </c>
      <c r="L79" s="133">
        <v>0</v>
      </c>
      <c r="M79" s="133">
        <v>0</v>
      </c>
      <c r="N79" s="133">
        <v>0</v>
      </c>
      <c r="O79" s="133">
        <v>0</v>
      </c>
      <c r="P79" s="133">
        <v>0</v>
      </c>
      <c r="Q79" s="133">
        <v>0</v>
      </c>
      <c r="R79" s="133">
        <v>0</v>
      </c>
      <c r="S79" s="133">
        <v>0</v>
      </c>
      <c r="T79" s="133">
        <v>0</v>
      </c>
      <c r="U79" s="133">
        <v>0</v>
      </c>
      <c r="V79" s="133">
        <v>0</v>
      </c>
      <c r="X79" s="132" t="str">
        <f>_xlfn.CONCAT(F_Inputs[[#This Row],[Item Code]], "_",F_Inputs[[#This Row],[Company Acronym]])</f>
        <v>C_HHT_PR24CA008_BWH</v>
      </c>
    </row>
    <row r="80" spans="1:24">
      <c r="A80" s="132" t="s">
        <v>94</v>
      </c>
      <c r="B80" s="132" t="s">
        <v>60</v>
      </c>
      <c r="C80" s="132" t="s">
        <v>61</v>
      </c>
      <c r="D80" s="132" t="s">
        <v>50</v>
      </c>
      <c r="E80" s="132" t="s">
        <v>40</v>
      </c>
      <c r="F80" s="134">
        <v>10.726297010003201</v>
      </c>
      <c r="G80" s="134">
        <v>10.7329978914559</v>
      </c>
      <c r="H80" s="134">
        <v>10.7401873480595</v>
      </c>
      <c r="I80" s="134">
        <v>0</v>
      </c>
      <c r="J80" s="134">
        <v>0</v>
      </c>
      <c r="K80" s="134">
        <v>0</v>
      </c>
      <c r="L80" s="134">
        <v>0</v>
      </c>
      <c r="M80" s="134">
        <v>0</v>
      </c>
      <c r="N80" s="134">
        <v>0</v>
      </c>
      <c r="O80" s="134">
        <v>0</v>
      </c>
      <c r="P80" s="134">
        <v>0</v>
      </c>
      <c r="Q80" s="134">
        <v>0</v>
      </c>
      <c r="R80" s="134">
        <v>0</v>
      </c>
      <c r="S80" s="134">
        <v>0</v>
      </c>
      <c r="T80" s="134">
        <v>0</v>
      </c>
      <c r="U80" s="134">
        <v>0</v>
      </c>
      <c r="V80" s="134">
        <v>0</v>
      </c>
      <c r="X80" s="132" t="str">
        <f>_xlfn.CONCAT(F_Inputs[[#This Row],[Item Code]], "_",F_Inputs[[#This Row],[Company Acronym]])</f>
        <v>C_INCSCOREINT_PR24CA008_BWH</v>
      </c>
    </row>
    <row r="81" spans="1:24">
      <c r="A81" s="132" t="s">
        <v>94</v>
      </c>
      <c r="B81" s="132" t="s">
        <v>62</v>
      </c>
      <c r="C81" s="132" t="s">
        <v>63</v>
      </c>
      <c r="D81" s="132" t="s">
        <v>45</v>
      </c>
      <c r="E81" s="132" t="s">
        <v>40</v>
      </c>
      <c r="F81" s="133">
        <v>4.1383473264203676</v>
      </c>
      <c r="G81" s="133">
        <v>4.1632037414765763</v>
      </c>
      <c r="H81" s="133">
        <v>4.6157509158233454</v>
      </c>
      <c r="I81" s="133">
        <v>0</v>
      </c>
      <c r="J81" s="133">
        <v>0</v>
      </c>
      <c r="K81" s="133">
        <v>0</v>
      </c>
      <c r="L81" s="133">
        <v>0</v>
      </c>
      <c r="M81" s="133">
        <v>0</v>
      </c>
      <c r="N81" s="133">
        <v>0</v>
      </c>
      <c r="O81" s="133">
        <v>0</v>
      </c>
      <c r="P81" s="133">
        <v>0</v>
      </c>
      <c r="Q81" s="133">
        <v>0</v>
      </c>
      <c r="R81" s="133">
        <v>0</v>
      </c>
      <c r="S81" s="133">
        <v>0</v>
      </c>
      <c r="T81" s="133">
        <v>0</v>
      </c>
      <c r="U81" s="133">
        <v>0</v>
      </c>
      <c r="V81" s="133">
        <v>0</v>
      </c>
      <c r="X81" s="132" t="str">
        <f>_xlfn.CONCAT(F_Inputs[[#This Row],[Item Code]], "_",F_Inputs[[#This Row],[Company Acronym]])</f>
        <v>C_OCSDEBTTR_PR24CA008_BWH</v>
      </c>
    </row>
    <row r="82" spans="1:24">
      <c r="A82" s="132" t="s">
        <v>94</v>
      </c>
      <c r="B82" s="132" t="s">
        <v>64</v>
      </c>
      <c r="C82" s="132" t="s">
        <v>65</v>
      </c>
      <c r="D82" s="132" t="s">
        <v>45</v>
      </c>
      <c r="E82" s="132" t="s">
        <v>40</v>
      </c>
      <c r="F82" s="133">
        <v>4.1383473264203676</v>
      </c>
      <c r="G82" s="133">
        <v>4.1632037414765763</v>
      </c>
      <c r="H82" s="133">
        <v>4.6157509158233454</v>
      </c>
      <c r="I82" s="133">
        <v>0</v>
      </c>
      <c r="J82" s="133">
        <v>0</v>
      </c>
      <c r="K82" s="133">
        <v>0</v>
      </c>
      <c r="L82" s="133">
        <v>0</v>
      </c>
      <c r="M82" s="133">
        <v>0</v>
      </c>
      <c r="N82" s="133">
        <v>0</v>
      </c>
      <c r="O82" s="133">
        <v>0</v>
      </c>
      <c r="P82" s="133">
        <v>0</v>
      </c>
      <c r="Q82" s="133">
        <v>0</v>
      </c>
      <c r="R82" s="133">
        <v>0</v>
      </c>
      <c r="S82" s="133">
        <v>0</v>
      </c>
      <c r="T82" s="133">
        <v>0</v>
      </c>
      <c r="U82" s="133">
        <v>0</v>
      </c>
      <c r="V82" s="133">
        <v>0</v>
      </c>
      <c r="X82" s="132" t="str">
        <f>_xlfn.CONCAT(F_Inputs[[#This Row],[Item Code]], "_",F_Inputs[[#This Row],[Company Acronym]])</f>
        <v>C_OCTR_PR24CA008_BWH</v>
      </c>
    </row>
    <row r="83" spans="1:24">
      <c r="A83" s="132" t="s">
        <v>94</v>
      </c>
      <c r="B83" s="132" t="s">
        <v>66</v>
      </c>
      <c r="C83" s="132" t="s">
        <v>67</v>
      </c>
      <c r="D83" s="132" t="s">
        <v>68</v>
      </c>
      <c r="E83" s="132" t="s">
        <v>40</v>
      </c>
      <c r="F83" s="133">
        <v>199.02897630481817</v>
      </c>
      <c r="G83" s="133">
        <v>199.80661651386325</v>
      </c>
      <c r="H83" s="133">
        <v>166.02909391103313</v>
      </c>
      <c r="I83" s="133">
        <v>0</v>
      </c>
      <c r="J83" s="133">
        <v>0</v>
      </c>
      <c r="K83" s="133">
        <v>0</v>
      </c>
      <c r="L83" s="133">
        <v>0</v>
      </c>
      <c r="M83" s="133">
        <v>0</v>
      </c>
      <c r="N83" s="133">
        <v>0</v>
      </c>
      <c r="O83" s="133">
        <v>0</v>
      </c>
      <c r="P83" s="133">
        <v>0</v>
      </c>
      <c r="Q83" s="133">
        <v>0</v>
      </c>
      <c r="R83" s="133">
        <v>0</v>
      </c>
      <c r="S83" s="133">
        <v>0</v>
      </c>
      <c r="T83" s="133">
        <v>0</v>
      </c>
      <c r="U83" s="133">
        <v>0</v>
      </c>
      <c r="V83" s="133">
        <v>0</v>
      </c>
      <c r="X83" s="132" t="str">
        <f>_xlfn.CONCAT(F_Inputs[[#This Row],[Item Code]], "_",F_Inputs[[#This Row],[Company Acronym]])</f>
        <v>C_REVHH_PR24CA008_BWH</v>
      </c>
    </row>
    <row r="84" spans="1:24">
      <c r="A84" s="132" t="s">
        <v>94</v>
      </c>
      <c r="B84" s="132" t="s">
        <v>69</v>
      </c>
      <c r="C84" s="132" t="s">
        <v>70</v>
      </c>
      <c r="D84" s="132" t="s">
        <v>45</v>
      </c>
      <c r="E84" s="132" t="s">
        <v>40</v>
      </c>
      <c r="F84" s="133">
        <v>4.0839914567459008</v>
      </c>
      <c r="G84" s="133">
        <v>4.1378584370533664</v>
      </c>
      <c r="H84" s="133">
        <v>4.6944901760580242</v>
      </c>
      <c r="I84" s="133">
        <v>0</v>
      </c>
      <c r="J84" s="133">
        <v>0</v>
      </c>
      <c r="K84" s="133">
        <v>0</v>
      </c>
      <c r="L84" s="133">
        <v>0</v>
      </c>
      <c r="M84" s="133">
        <v>0</v>
      </c>
      <c r="N84" s="133">
        <v>0</v>
      </c>
      <c r="O84" s="133">
        <v>0</v>
      </c>
      <c r="P84" s="133">
        <v>0</v>
      </c>
      <c r="Q84" s="133">
        <v>0</v>
      </c>
      <c r="R84" s="133">
        <v>0</v>
      </c>
      <c r="S84" s="133">
        <v>0</v>
      </c>
      <c r="T84" s="133">
        <v>0</v>
      </c>
      <c r="U84" s="133">
        <v>0</v>
      </c>
      <c r="V84" s="133">
        <v>0</v>
      </c>
      <c r="X84" s="132" t="str">
        <f>_xlfn.CONCAT(F_Inputs[[#This Row],[Item Code]], "_",F_Inputs[[#This Row],[Company Acronym]])</f>
        <v>C_SOCSDEBTTR_PR24CA008_BWH</v>
      </c>
    </row>
    <row r="85" spans="1:24">
      <c r="A85" s="132" t="s">
        <v>94</v>
      </c>
      <c r="B85" s="132" t="s">
        <v>71</v>
      </c>
      <c r="C85" s="132" t="s">
        <v>72</v>
      </c>
      <c r="D85" s="132" t="s">
        <v>45</v>
      </c>
      <c r="E85" s="132" t="s">
        <v>40</v>
      </c>
      <c r="F85" s="133">
        <v>4.0839914567459008</v>
      </c>
      <c r="G85" s="133">
        <v>4.1378584370533664</v>
      </c>
      <c r="H85" s="133">
        <v>4.6944901760580242</v>
      </c>
      <c r="I85" s="133">
        <v>0</v>
      </c>
      <c r="J85" s="133">
        <v>0</v>
      </c>
      <c r="K85" s="133">
        <v>0</v>
      </c>
      <c r="L85" s="133">
        <v>0</v>
      </c>
      <c r="M85" s="133">
        <v>0</v>
      </c>
      <c r="N85" s="133">
        <v>0</v>
      </c>
      <c r="O85" s="133">
        <v>0</v>
      </c>
      <c r="P85" s="133">
        <v>0</v>
      </c>
      <c r="Q85" s="133">
        <v>0</v>
      </c>
      <c r="R85" s="133">
        <v>0</v>
      </c>
      <c r="S85" s="133">
        <v>0</v>
      </c>
      <c r="T85" s="133">
        <v>0</v>
      </c>
      <c r="U85" s="133">
        <v>0</v>
      </c>
      <c r="V85" s="133">
        <v>0</v>
      </c>
      <c r="X85" s="132" t="str">
        <f>_xlfn.CONCAT(F_Inputs[[#This Row],[Item Code]], "_",F_Inputs[[#This Row],[Company Acronym]])</f>
        <v>C_SOCTR_PR24CA008_BWH</v>
      </c>
    </row>
    <row r="86" spans="1:24">
      <c r="A86" s="132" t="s">
        <v>94</v>
      </c>
      <c r="B86" s="132" t="s">
        <v>73</v>
      </c>
      <c r="C86" s="132" t="s">
        <v>74</v>
      </c>
      <c r="D86" s="132" t="s">
        <v>45</v>
      </c>
      <c r="E86" s="132" t="s">
        <v>40</v>
      </c>
      <c r="F86" s="133">
        <v>5.0373771903496865</v>
      </c>
      <c r="G86" s="133">
        <v>5.1865966337609821</v>
      </c>
      <c r="H86" s="133">
        <v>5.6059402592526988</v>
      </c>
      <c r="I86" s="133">
        <v>0</v>
      </c>
      <c r="J86" s="133">
        <v>0</v>
      </c>
      <c r="K86" s="133">
        <v>0</v>
      </c>
      <c r="L86" s="133">
        <v>0</v>
      </c>
      <c r="M86" s="133">
        <v>0</v>
      </c>
      <c r="N86" s="133">
        <v>0</v>
      </c>
      <c r="O86" s="133">
        <v>0</v>
      </c>
      <c r="P86" s="133">
        <v>0</v>
      </c>
      <c r="Q86" s="133">
        <v>0</v>
      </c>
      <c r="R86" s="133">
        <v>0</v>
      </c>
      <c r="S86" s="133">
        <v>0</v>
      </c>
      <c r="T86" s="133">
        <v>0</v>
      </c>
      <c r="U86" s="133">
        <v>0</v>
      </c>
      <c r="V86" s="133">
        <v>0</v>
      </c>
      <c r="X86" s="132" t="str">
        <f>_xlfn.CONCAT(F_Inputs[[#This Row],[Item Code]], "_",F_Inputs[[#This Row],[Company Acronym]])</f>
        <v>C_STCSDEBTTR_PR24CA008_BWH</v>
      </c>
    </row>
    <row r="87" spans="1:24">
      <c r="A87" s="132" t="s">
        <v>94</v>
      </c>
      <c r="B87" s="132" t="s">
        <v>75</v>
      </c>
      <c r="C87" s="132" t="s">
        <v>76</v>
      </c>
      <c r="D87" s="132" t="s">
        <v>45</v>
      </c>
      <c r="E87" s="132" t="s">
        <v>40</v>
      </c>
      <c r="F87" s="133">
        <v>5.0373771903496865</v>
      </c>
      <c r="G87" s="133">
        <v>5.1865966337609821</v>
      </c>
      <c r="H87" s="133">
        <v>5.6059402592526988</v>
      </c>
      <c r="I87" s="133">
        <v>0</v>
      </c>
      <c r="J87" s="133">
        <v>0</v>
      </c>
      <c r="K87" s="133">
        <v>0</v>
      </c>
      <c r="L87" s="133">
        <v>0</v>
      </c>
      <c r="M87" s="133">
        <v>0</v>
      </c>
      <c r="N87" s="133">
        <v>0</v>
      </c>
      <c r="O87" s="133">
        <v>0</v>
      </c>
      <c r="P87" s="133">
        <v>0</v>
      </c>
      <c r="Q87" s="133">
        <v>0</v>
      </c>
      <c r="R87" s="133">
        <v>0</v>
      </c>
      <c r="S87" s="133">
        <v>0</v>
      </c>
      <c r="T87" s="133">
        <v>0</v>
      </c>
      <c r="U87" s="133">
        <v>0</v>
      </c>
      <c r="V87" s="133">
        <v>0</v>
      </c>
      <c r="X87" s="132" t="str">
        <f>_xlfn.CONCAT(F_Inputs[[#This Row],[Item Code]], "_",F_Inputs[[#This Row],[Company Acronym]])</f>
        <v>C_STCTR_PR24CA008_BWH</v>
      </c>
    </row>
    <row r="88" spans="1:24">
      <c r="A88" s="132" t="s">
        <v>94</v>
      </c>
      <c r="B88" s="132" t="s">
        <v>77</v>
      </c>
      <c r="C88" s="132" t="s">
        <v>78</v>
      </c>
      <c r="D88" s="132" t="s">
        <v>45</v>
      </c>
      <c r="E88" s="132" t="s">
        <v>40</v>
      </c>
      <c r="F88" s="133">
        <v>5.0917330600241533</v>
      </c>
      <c r="G88" s="133">
        <v>5.211941938184192</v>
      </c>
      <c r="H88" s="133">
        <v>5.52720099901802</v>
      </c>
      <c r="I88" s="133">
        <v>0</v>
      </c>
      <c r="J88" s="133">
        <v>0</v>
      </c>
      <c r="K88" s="133">
        <v>0</v>
      </c>
      <c r="L88" s="133">
        <v>0</v>
      </c>
      <c r="M88" s="133">
        <v>0</v>
      </c>
      <c r="N88" s="133">
        <v>0</v>
      </c>
      <c r="O88" s="133">
        <v>0</v>
      </c>
      <c r="P88" s="133">
        <v>0</v>
      </c>
      <c r="Q88" s="133">
        <v>0</v>
      </c>
      <c r="R88" s="133">
        <v>0</v>
      </c>
      <c r="S88" s="133">
        <v>0</v>
      </c>
      <c r="T88" s="133">
        <v>0</v>
      </c>
      <c r="U88" s="133">
        <v>0</v>
      </c>
      <c r="V88" s="133">
        <v>0</v>
      </c>
      <c r="X88" s="132" t="str">
        <f>_xlfn.CONCAT(F_Inputs[[#This Row],[Item Code]], "_",F_Inputs[[#This Row],[Company Acronym]])</f>
        <v>C_TCSDEBTTR_PR24CA008_BWH</v>
      </c>
    </row>
    <row r="89" spans="1:24">
      <c r="A89" s="132" t="s">
        <v>94</v>
      </c>
      <c r="B89" s="132" t="s">
        <v>79</v>
      </c>
      <c r="C89" s="132" t="s">
        <v>80</v>
      </c>
      <c r="D89" s="132" t="s">
        <v>45</v>
      </c>
      <c r="E89" s="132" t="s">
        <v>40</v>
      </c>
      <c r="F89" s="133">
        <v>5.0917330600241533</v>
      </c>
      <c r="G89" s="133">
        <v>5.211941938184192</v>
      </c>
      <c r="H89" s="133">
        <v>5.52720099901802</v>
      </c>
      <c r="I89" s="133">
        <v>0</v>
      </c>
      <c r="J89" s="133">
        <v>0</v>
      </c>
      <c r="K89" s="133">
        <v>0</v>
      </c>
      <c r="L89" s="133">
        <v>0</v>
      </c>
      <c r="M89" s="133">
        <v>0</v>
      </c>
      <c r="N89" s="133">
        <v>0</v>
      </c>
      <c r="O89" s="133">
        <v>0</v>
      </c>
      <c r="P89" s="133">
        <v>0</v>
      </c>
      <c r="Q89" s="133">
        <v>0</v>
      </c>
      <c r="R89" s="133">
        <v>0</v>
      </c>
      <c r="S89" s="133">
        <v>0</v>
      </c>
      <c r="T89" s="133">
        <v>0</v>
      </c>
      <c r="U89" s="133">
        <v>0</v>
      </c>
      <c r="V89" s="133">
        <v>0</v>
      </c>
      <c r="X89" s="132" t="str">
        <f>_xlfn.CONCAT(F_Inputs[[#This Row],[Item Code]], "_",F_Inputs[[#This Row],[Company Acronym]])</f>
        <v>C_TCTR_PR24CA008_BWH</v>
      </c>
    </row>
    <row r="90" spans="1:24">
      <c r="A90" s="132" t="s">
        <v>94</v>
      </c>
      <c r="B90" s="132" t="s">
        <v>81</v>
      </c>
      <c r="C90" s="132" t="s">
        <v>82</v>
      </c>
      <c r="D90" s="132" t="s">
        <v>83</v>
      </c>
      <c r="E90" s="132" t="s">
        <v>40</v>
      </c>
      <c r="F90" s="135" t="s">
        <v>95</v>
      </c>
      <c r="G90" s="135" t="s">
        <v>95</v>
      </c>
      <c r="H90" s="135" t="s">
        <v>95</v>
      </c>
      <c r="I90" s="135" t="s">
        <v>95</v>
      </c>
      <c r="J90" s="135" t="s">
        <v>95</v>
      </c>
      <c r="K90" s="135" t="s">
        <v>95</v>
      </c>
      <c r="L90" s="135" t="s">
        <v>95</v>
      </c>
      <c r="M90" s="135" t="s">
        <v>95</v>
      </c>
      <c r="N90" s="135" t="s">
        <v>95</v>
      </c>
      <c r="O90" s="135" t="s">
        <v>95</v>
      </c>
      <c r="P90" s="135" t="s">
        <v>95</v>
      </c>
      <c r="Q90" s="135" t="s">
        <v>95</v>
      </c>
      <c r="R90" s="135" t="s">
        <v>95</v>
      </c>
      <c r="S90" s="135" t="s">
        <v>95</v>
      </c>
      <c r="T90" s="135" t="s">
        <v>95</v>
      </c>
      <c r="U90" s="135" t="s">
        <v>95</v>
      </c>
      <c r="V90" s="135" t="s">
        <v>95</v>
      </c>
      <c r="X90" s="132" t="str">
        <f>_xlfn.CONCAT(F_Inputs[[#This Row],[Item Code]], "_",F_Inputs[[#This Row],[Company Acronym]])</f>
        <v>PR24QA_PR24CA10_OUT1_BWH</v>
      </c>
    </row>
    <row r="91" spans="1:24">
      <c r="A91" s="132" t="s">
        <v>94</v>
      </c>
      <c r="B91" s="132" t="s">
        <v>85</v>
      </c>
      <c r="C91" s="132" t="s">
        <v>86</v>
      </c>
      <c r="D91" s="132" t="s">
        <v>83</v>
      </c>
      <c r="E91" s="132" t="s">
        <v>40</v>
      </c>
      <c r="F91" s="135" t="s">
        <v>95</v>
      </c>
      <c r="G91" s="135" t="s">
        <v>95</v>
      </c>
      <c r="H91" s="135" t="s">
        <v>95</v>
      </c>
      <c r="I91" s="135" t="s">
        <v>95</v>
      </c>
      <c r="J91" s="135" t="s">
        <v>95</v>
      </c>
      <c r="K91" s="135" t="s">
        <v>95</v>
      </c>
      <c r="L91" s="135" t="s">
        <v>95</v>
      </c>
      <c r="M91" s="135" t="s">
        <v>95</v>
      </c>
      <c r="N91" s="135" t="s">
        <v>95</v>
      </c>
      <c r="O91" s="135" t="s">
        <v>95</v>
      </c>
      <c r="P91" s="135" t="s">
        <v>95</v>
      </c>
      <c r="Q91" s="135" t="s">
        <v>95</v>
      </c>
      <c r="R91" s="135" t="s">
        <v>95</v>
      </c>
      <c r="S91" s="135" t="s">
        <v>95</v>
      </c>
      <c r="T91" s="135" t="s">
        <v>95</v>
      </c>
      <c r="U91" s="135" t="s">
        <v>95</v>
      </c>
      <c r="V91" s="135" t="s">
        <v>95</v>
      </c>
      <c r="X91" s="132" t="str">
        <f>_xlfn.CONCAT(F_Inputs[[#This Row],[Item Code]], "_",F_Inputs[[#This Row],[Company Acronym]])</f>
        <v>PR24QA_PR24CA10_OUT2_BWH</v>
      </c>
    </row>
    <row r="92" spans="1:24">
      <c r="A92" s="132" t="s">
        <v>94</v>
      </c>
      <c r="B92" s="132" t="s">
        <v>88</v>
      </c>
      <c r="C92" s="132" t="s">
        <v>89</v>
      </c>
      <c r="D92" s="132" t="s">
        <v>83</v>
      </c>
      <c r="E92" s="132" t="s">
        <v>40</v>
      </c>
      <c r="F92" s="135" t="s">
        <v>95</v>
      </c>
      <c r="G92" s="135" t="s">
        <v>95</v>
      </c>
      <c r="H92" s="135" t="s">
        <v>95</v>
      </c>
      <c r="I92" s="135" t="s">
        <v>95</v>
      </c>
      <c r="J92" s="135" t="s">
        <v>95</v>
      </c>
      <c r="K92" s="135" t="s">
        <v>95</v>
      </c>
      <c r="L92" s="135" t="s">
        <v>95</v>
      </c>
      <c r="M92" s="135" t="s">
        <v>95</v>
      </c>
      <c r="N92" s="135" t="s">
        <v>95</v>
      </c>
      <c r="O92" s="135" t="s">
        <v>95</v>
      </c>
      <c r="P92" s="135" t="s">
        <v>95</v>
      </c>
      <c r="Q92" s="135" t="s">
        <v>95</v>
      </c>
      <c r="R92" s="135" t="s">
        <v>95</v>
      </c>
      <c r="S92" s="135" t="s">
        <v>95</v>
      </c>
      <c r="T92" s="135" t="s">
        <v>95</v>
      </c>
      <c r="U92" s="135" t="s">
        <v>95</v>
      </c>
      <c r="V92" s="135" t="s">
        <v>95</v>
      </c>
      <c r="X92" s="132" t="str">
        <f>_xlfn.CONCAT(F_Inputs[[#This Row],[Item Code]], "_",F_Inputs[[#This Row],[Company Acronym]])</f>
        <v>PR24QA_PR24CA10_OUT3_BWH</v>
      </c>
    </row>
    <row r="93" spans="1:24">
      <c r="A93" s="132" t="s">
        <v>94</v>
      </c>
      <c r="B93" s="132" t="s">
        <v>90</v>
      </c>
      <c r="C93" s="132" t="s">
        <v>91</v>
      </c>
      <c r="D93" s="132" t="s">
        <v>39</v>
      </c>
      <c r="E93" s="132" t="s">
        <v>40</v>
      </c>
      <c r="F93" s="135" t="s">
        <v>95</v>
      </c>
      <c r="G93" s="135" t="s">
        <v>95</v>
      </c>
      <c r="H93" s="135" t="s">
        <v>95</v>
      </c>
      <c r="I93" s="135" t="s">
        <v>95</v>
      </c>
      <c r="J93" s="135" t="s">
        <v>95</v>
      </c>
      <c r="K93" s="135" t="s">
        <v>95</v>
      </c>
      <c r="L93" s="135" t="s">
        <v>95</v>
      </c>
      <c r="M93" s="135" t="s">
        <v>95</v>
      </c>
      <c r="N93" s="135" t="s">
        <v>95</v>
      </c>
      <c r="O93" s="135" t="s">
        <v>95</v>
      </c>
      <c r="P93" s="135" t="s">
        <v>95</v>
      </c>
      <c r="Q93" s="135" t="s">
        <v>95</v>
      </c>
      <c r="R93" s="135" t="s">
        <v>95</v>
      </c>
      <c r="S93" s="135" t="s">
        <v>95</v>
      </c>
      <c r="T93" s="135" t="s">
        <v>95</v>
      </c>
      <c r="U93" s="135" t="s">
        <v>95</v>
      </c>
      <c r="V93" s="135" t="s">
        <v>95</v>
      </c>
      <c r="X93" s="132" t="str">
        <f>_xlfn.CONCAT(F_Inputs[[#This Row],[Item Code]], "_",F_Inputs[[#This Row],[Company Acronym]])</f>
        <v>PR24QA_PR24CA10_OUT4_BWH</v>
      </c>
    </row>
    <row r="94" spans="1:24">
      <c r="A94" s="132" t="s">
        <v>96</v>
      </c>
      <c r="B94" s="132" t="s">
        <v>37</v>
      </c>
      <c r="C94" s="132" t="s">
        <v>38</v>
      </c>
      <c r="D94" s="132" t="s">
        <v>39</v>
      </c>
      <c r="E94" s="132" t="s">
        <v>40</v>
      </c>
      <c r="F94" s="133">
        <v>0</v>
      </c>
      <c r="G94" s="133">
        <v>0</v>
      </c>
      <c r="H94" s="133">
        <v>0</v>
      </c>
      <c r="I94" s="133">
        <v>0</v>
      </c>
      <c r="J94" s="133">
        <v>0</v>
      </c>
      <c r="K94" s="133">
        <v>0</v>
      </c>
      <c r="L94" s="133">
        <v>0</v>
      </c>
      <c r="M94" s="133">
        <v>0</v>
      </c>
      <c r="N94" s="133">
        <v>0</v>
      </c>
      <c r="O94" s="133">
        <v>0</v>
      </c>
      <c r="P94" s="133">
        <v>0</v>
      </c>
      <c r="Q94" s="133">
        <v>0</v>
      </c>
      <c r="R94" s="133">
        <v>0</v>
      </c>
      <c r="S94" s="133">
        <v>0</v>
      </c>
      <c r="T94" s="133">
        <v>0</v>
      </c>
      <c r="U94" s="133">
        <v>0</v>
      </c>
      <c r="V94" s="133">
        <v>0</v>
      </c>
      <c r="X94" s="132" t="str">
        <f>_xlfn.CONCAT(F_Inputs[[#This Row],[Item Code]], "_",F_Inputs[[#This Row],[Company Acronym]])</f>
        <v>C_COVID20_PR24CA008_DVW</v>
      </c>
    </row>
    <row r="95" spans="1:24">
      <c r="A95" s="132" t="s">
        <v>96</v>
      </c>
      <c r="B95" s="132" t="s">
        <v>41</v>
      </c>
      <c r="C95" s="132" t="s">
        <v>42</v>
      </c>
      <c r="D95" s="132" t="s">
        <v>39</v>
      </c>
      <c r="E95" s="132" t="s">
        <v>40</v>
      </c>
      <c r="F95" s="133">
        <v>0</v>
      </c>
      <c r="G95" s="133">
        <v>0</v>
      </c>
      <c r="H95" s="133">
        <v>0</v>
      </c>
      <c r="I95" s="133">
        <v>0</v>
      </c>
      <c r="J95" s="133">
        <v>0</v>
      </c>
      <c r="K95" s="133">
        <v>0</v>
      </c>
      <c r="L95" s="133">
        <v>0</v>
      </c>
      <c r="M95" s="133">
        <v>0</v>
      </c>
      <c r="N95" s="133">
        <v>0</v>
      </c>
      <c r="O95" s="133">
        <v>0</v>
      </c>
      <c r="P95" s="133">
        <v>0</v>
      </c>
      <c r="Q95" s="133">
        <v>0</v>
      </c>
      <c r="R95" s="133">
        <v>0</v>
      </c>
      <c r="S95" s="133">
        <v>0</v>
      </c>
      <c r="T95" s="133">
        <v>0</v>
      </c>
      <c r="U95" s="133">
        <v>0</v>
      </c>
      <c r="V95" s="133">
        <v>0</v>
      </c>
      <c r="X95" s="132" t="str">
        <f>_xlfn.CONCAT(F_Inputs[[#This Row],[Item Code]], "_",F_Inputs[[#This Row],[Company Acronym]])</f>
        <v>C_COVID21_PR24CA008_DVW</v>
      </c>
    </row>
    <row r="96" spans="1:24">
      <c r="A96" s="132" t="s">
        <v>96</v>
      </c>
      <c r="B96" s="132" t="s">
        <v>43</v>
      </c>
      <c r="C96" s="132" t="s">
        <v>44</v>
      </c>
      <c r="D96" s="132" t="s">
        <v>45</v>
      </c>
      <c r="E96" s="132" t="s">
        <v>40</v>
      </c>
      <c r="F96" s="133">
        <v>0.74623647734956045</v>
      </c>
      <c r="G96" s="133">
        <v>1.4830391911088867</v>
      </c>
      <c r="H96" s="133">
        <v>0.82477347423439107</v>
      </c>
      <c r="I96" s="133">
        <v>0.5246815757078368</v>
      </c>
      <c r="J96" s="133">
        <v>0.8925587717895398</v>
      </c>
      <c r="K96" s="133">
        <v>0.3225364077669905</v>
      </c>
      <c r="L96" s="133">
        <v>0</v>
      </c>
      <c r="M96" s="133">
        <v>0</v>
      </c>
      <c r="N96" s="133">
        <v>0</v>
      </c>
      <c r="O96" s="133">
        <v>0</v>
      </c>
      <c r="P96" s="133">
        <v>0</v>
      </c>
      <c r="Q96" s="133">
        <v>0</v>
      </c>
      <c r="R96" s="133">
        <v>0</v>
      </c>
      <c r="S96" s="133">
        <v>0</v>
      </c>
      <c r="T96" s="133">
        <v>0</v>
      </c>
      <c r="U96" s="133">
        <v>0</v>
      </c>
      <c r="V96" s="133">
        <v>0</v>
      </c>
      <c r="X96" s="132" t="str">
        <f>_xlfn.CONCAT(F_Inputs[[#This Row],[Item Code]], "_",F_Inputs[[#This Row],[Company Acronym]])</f>
        <v>C_DCSDEBTT_PR24CA008_DVW</v>
      </c>
    </row>
    <row r="97" spans="1:24">
      <c r="A97" s="132" t="s">
        <v>96</v>
      </c>
      <c r="B97" s="132" t="s">
        <v>46</v>
      </c>
      <c r="C97" s="132" t="s">
        <v>47</v>
      </c>
      <c r="D97" s="132" t="s">
        <v>45</v>
      </c>
      <c r="E97" s="132" t="s">
        <v>40</v>
      </c>
      <c r="F97" s="133">
        <v>0.74623647734956045</v>
      </c>
      <c r="G97" s="133">
        <v>1.4830391911088867</v>
      </c>
      <c r="H97" s="133">
        <v>0.82477347423439107</v>
      </c>
      <c r="I97" s="133">
        <v>0.5246815757078368</v>
      </c>
      <c r="J97" s="133">
        <v>0.8925587717895398</v>
      </c>
      <c r="K97" s="133">
        <v>0.3225364077669905</v>
      </c>
      <c r="L97" s="133">
        <v>0</v>
      </c>
      <c r="M97" s="133">
        <v>0</v>
      </c>
      <c r="N97" s="133">
        <v>0</v>
      </c>
      <c r="O97" s="133">
        <v>0</v>
      </c>
      <c r="P97" s="133">
        <v>0</v>
      </c>
      <c r="Q97" s="133">
        <v>0</v>
      </c>
      <c r="R97" s="133">
        <v>0</v>
      </c>
      <c r="S97" s="133">
        <v>0</v>
      </c>
      <c r="T97" s="133">
        <v>0</v>
      </c>
      <c r="U97" s="133">
        <v>0</v>
      </c>
      <c r="V97" s="133">
        <v>0</v>
      </c>
      <c r="X97" s="132" t="str">
        <f>_xlfn.CONCAT(F_Inputs[[#This Row],[Item Code]], "_",F_Inputs[[#This Row],[Company Acronym]])</f>
        <v>C_DCT_PR24CA008_DVW</v>
      </c>
    </row>
    <row r="98" spans="1:24">
      <c r="A98" s="132" t="s">
        <v>96</v>
      </c>
      <c r="B98" s="132" t="s">
        <v>48</v>
      </c>
      <c r="C98" s="132" t="s">
        <v>49</v>
      </c>
      <c r="D98" s="132" t="s">
        <v>50</v>
      </c>
      <c r="E98" s="132" t="s">
        <v>40</v>
      </c>
      <c r="F98" s="134">
        <v>24.539542995664402</v>
      </c>
      <c r="G98" s="134">
        <v>24.879998547820595</v>
      </c>
      <c r="H98" s="134">
        <v>24.738658842131198</v>
      </c>
      <c r="I98" s="134">
        <v>24.265582718246399</v>
      </c>
      <c r="J98" s="134">
        <v>24.077895316213297</v>
      </c>
      <c r="K98" s="134">
        <v>23.5466233518599</v>
      </c>
      <c r="L98" s="134">
        <v>0</v>
      </c>
      <c r="M98" s="134">
        <v>0</v>
      </c>
      <c r="N98" s="134">
        <v>0</v>
      </c>
      <c r="O98" s="134">
        <v>0</v>
      </c>
      <c r="P98" s="134">
        <v>0</v>
      </c>
      <c r="Q98" s="134">
        <v>0</v>
      </c>
      <c r="R98" s="134">
        <v>0</v>
      </c>
      <c r="S98" s="134">
        <v>0</v>
      </c>
      <c r="T98" s="134">
        <v>0</v>
      </c>
      <c r="U98" s="134">
        <v>0</v>
      </c>
      <c r="V98" s="134">
        <v>0</v>
      </c>
      <c r="X98" s="132" t="str">
        <f>_xlfn.CONCAT(F_Inputs[[#This Row],[Item Code]], "_",F_Inputs[[#This Row],[Company Acronym]])</f>
        <v>C_EQLPCF62_PR24CA008_DVW</v>
      </c>
    </row>
    <row r="99" spans="1:24">
      <c r="A99" s="132" t="s">
        <v>96</v>
      </c>
      <c r="B99" s="132" t="s">
        <v>51</v>
      </c>
      <c r="C99" s="132" t="s">
        <v>52</v>
      </c>
      <c r="D99" s="132" t="s">
        <v>39</v>
      </c>
      <c r="E99" s="132" t="s">
        <v>40</v>
      </c>
      <c r="F99" s="133">
        <v>2.19685690760326</v>
      </c>
      <c r="G99" s="133">
        <v>2.1627258002243002</v>
      </c>
      <c r="H99" s="133">
        <v>2.11820440483794</v>
      </c>
      <c r="I99" s="133">
        <v>1.9682794817692899</v>
      </c>
      <c r="J99" s="133">
        <v>1.96466838025088</v>
      </c>
      <c r="K99" s="133">
        <v>1.9535826751616301</v>
      </c>
      <c r="L99" s="133">
        <v>0</v>
      </c>
      <c r="M99" s="133">
        <v>0</v>
      </c>
      <c r="N99" s="133">
        <v>0</v>
      </c>
      <c r="O99" s="133">
        <v>0</v>
      </c>
      <c r="P99" s="133">
        <v>0</v>
      </c>
      <c r="Q99" s="133">
        <v>0</v>
      </c>
      <c r="R99" s="133">
        <v>0</v>
      </c>
      <c r="S99" s="133">
        <v>0</v>
      </c>
      <c r="T99" s="133">
        <v>0</v>
      </c>
      <c r="U99" s="133">
        <v>0</v>
      </c>
      <c r="V99" s="133">
        <v>0</v>
      </c>
      <c r="X99" s="132" t="str">
        <f>_xlfn.CONCAT(F_Inputs[[#This Row],[Item Code]], "_",F_Inputs[[#This Row],[Company Acronym]])</f>
        <v>C_EQXPCF2_PR24CA008_DVW</v>
      </c>
    </row>
    <row r="100" spans="1:24">
      <c r="A100" s="132" t="s">
        <v>96</v>
      </c>
      <c r="B100" s="132" t="s">
        <v>53</v>
      </c>
      <c r="C100" s="132" t="s">
        <v>54</v>
      </c>
      <c r="D100" s="132" t="s">
        <v>50</v>
      </c>
      <c r="E100" s="132" t="s">
        <v>40</v>
      </c>
      <c r="F100" s="134">
        <v>0</v>
      </c>
      <c r="G100" s="134">
        <v>0</v>
      </c>
      <c r="H100" s="134">
        <v>0</v>
      </c>
      <c r="I100" s="134">
        <v>0</v>
      </c>
      <c r="J100" s="134">
        <v>0</v>
      </c>
      <c r="K100" s="134">
        <v>0</v>
      </c>
      <c r="L100" s="134">
        <v>0</v>
      </c>
      <c r="M100" s="134">
        <v>0</v>
      </c>
      <c r="N100" s="134">
        <v>0</v>
      </c>
      <c r="O100" s="134">
        <v>0</v>
      </c>
      <c r="P100" s="134">
        <v>0</v>
      </c>
      <c r="Q100" s="134">
        <v>0</v>
      </c>
      <c r="R100" s="134">
        <v>0</v>
      </c>
      <c r="S100" s="134">
        <v>0</v>
      </c>
      <c r="T100" s="134">
        <v>0</v>
      </c>
      <c r="U100" s="134">
        <v>0</v>
      </c>
      <c r="V100" s="134">
        <v>0</v>
      </c>
      <c r="X100" s="132" t="str">
        <f>_xlfn.CONCAT(F_Inputs[[#This Row],[Item Code]], "_",F_Inputs[[#This Row],[Company Acronym]])</f>
        <v>C_HHDUHH_PR24CA008_DVW</v>
      </c>
    </row>
    <row r="101" spans="1:24">
      <c r="A101" s="132" t="s">
        <v>96</v>
      </c>
      <c r="B101" s="132" t="s">
        <v>55</v>
      </c>
      <c r="C101" s="132" t="s">
        <v>56</v>
      </c>
      <c r="D101" s="132" t="s">
        <v>50</v>
      </c>
      <c r="E101" s="132" t="s">
        <v>40</v>
      </c>
      <c r="F101" s="134">
        <v>0.56037315339282412</v>
      </c>
      <c r="G101" s="134">
        <v>0.57842567650838927</v>
      </c>
      <c r="H101" s="134">
        <v>0.58502316862731352</v>
      </c>
      <c r="I101" s="134">
        <v>0.59894143167028202</v>
      </c>
      <c r="J101" s="134">
        <v>0.61497657223917812</v>
      </c>
      <c r="K101" s="134">
        <v>0.61915104460509063</v>
      </c>
      <c r="L101" s="134">
        <v>0</v>
      </c>
      <c r="M101" s="134">
        <v>0</v>
      </c>
      <c r="N101" s="134">
        <v>0</v>
      </c>
      <c r="O101" s="134">
        <v>0</v>
      </c>
      <c r="P101" s="134">
        <v>0</v>
      </c>
      <c r="Q101" s="134">
        <v>0</v>
      </c>
      <c r="R101" s="134">
        <v>0</v>
      </c>
      <c r="S101" s="134">
        <v>0</v>
      </c>
      <c r="T101" s="134">
        <v>0</v>
      </c>
      <c r="U101" s="134">
        <v>0</v>
      </c>
      <c r="V101" s="134">
        <v>0</v>
      </c>
      <c r="X101" s="132" t="str">
        <f>_xlfn.CONCAT(F_Inputs[[#This Row],[Item Code]], "_",F_Inputs[[#This Row],[Company Acronym]])</f>
        <v>C_HHMHH_PR24CA008_DVW</v>
      </c>
    </row>
    <row r="102" spans="1:24">
      <c r="A102" s="132" t="s">
        <v>96</v>
      </c>
      <c r="B102" s="132" t="s">
        <v>57</v>
      </c>
      <c r="C102" s="132" t="s">
        <v>58</v>
      </c>
      <c r="D102" s="132" t="s">
        <v>59</v>
      </c>
      <c r="E102" s="132" t="s">
        <v>40</v>
      </c>
      <c r="F102" s="133">
        <v>113.51900000000001</v>
      </c>
      <c r="G102" s="133">
        <v>113.598</v>
      </c>
      <c r="H102" s="133">
        <v>114.163</v>
      </c>
      <c r="I102" s="133">
        <v>115.25</v>
      </c>
      <c r="J102" s="133">
        <v>116.315</v>
      </c>
      <c r="K102" s="133">
        <v>114.0303333333333</v>
      </c>
      <c r="L102" s="133">
        <v>0</v>
      </c>
      <c r="M102" s="133">
        <v>0</v>
      </c>
      <c r="N102" s="133">
        <v>0</v>
      </c>
      <c r="O102" s="133">
        <v>0</v>
      </c>
      <c r="P102" s="133">
        <v>0</v>
      </c>
      <c r="Q102" s="133">
        <v>0</v>
      </c>
      <c r="R102" s="133">
        <v>0</v>
      </c>
      <c r="S102" s="133">
        <v>0</v>
      </c>
      <c r="T102" s="133">
        <v>0</v>
      </c>
      <c r="U102" s="133">
        <v>0</v>
      </c>
      <c r="V102" s="133">
        <v>0</v>
      </c>
      <c r="X102" s="132" t="str">
        <f>_xlfn.CONCAT(F_Inputs[[#This Row],[Item Code]], "_",F_Inputs[[#This Row],[Company Acronym]])</f>
        <v>C_HHT_PR24CA008_DVW</v>
      </c>
    </row>
    <row r="103" spans="1:24">
      <c r="A103" s="132" t="s">
        <v>96</v>
      </c>
      <c r="B103" s="132" t="s">
        <v>60</v>
      </c>
      <c r="C103" s="132" t="s">
        <v>61</v>
      </c>
      <c r="D103" s="132" t="s">
        <v>50</v>
      </c>
      <c r="E103" s="132" t="s">
        <v>40</v>
      </c>
      <c r="F103" s="134">
        <v>14.4306114910628</v>
      </c>
      <c r="G103" s="134">
        <v>14.303117836057202</v>
      </c>
      <c r="H103" s="134">
        <v>13.771657851149396</v>
      </c>
      <c r="I103" s="134">
        <v>13.6445299552599</v>
      </c>
      <c r="J103" s="134">
        <v>13.5183602802283</v>
      </c>
      <c r="K103" s="134">
        <v>13.274143886950601</v>
      </c>
      <c r="L103" s="134">
        <v>0</v>
      </c>
      <c r="M103" s="134">
        <v>0</v>
      </c>
      <c r="N103" s="134">
        <v>0</v>
      </c>
      <c r="O103" s="134">
        <v>0</v>
      </c>
      <c r="P103" s="134">
        <v>0</v>
      </c>
      <c r="Q103" s="134">
        <v>0</v>
      </c>
      <c r="R103" s="134">
        <v>0</v>
      </c>
      <c r="S103" s="134">
        <v>0</v>
      </c>
      <c r="T103" s="134">
        <v>0</v>
      </c>
      <c r="U103" s="134">
        <v>0</v>
      </c>
      <c r="V103" s="134">
        <v>0</v>
      </c>
      <c r="X103" s="132" t="str">
        <f>_xlfn.CONCAT(F_Inputs[[#This Row],[Item Code]], "_",F_Inputs[[#This Row],[Company Acronym]])</f>
        <v>C_INCSCOREINT_PR24CA008_DVW</v>
      </c>
    </row>
    <row r="104" spans="1:24">
      <c r="A104" s="132" t="s">
        <v>96</v>
      </c>
      <c r="B104" s="132" t="s">
        <v>62</v>
      </c>
      <c r="C104" s="132" t="s">
        <v>63</v>
      </c>
      <c r="D104" s="132" t="s">
        <v>45</v>
      </c>
      <c r="E104" s="132" t="s">
        <v>40</v>
      </c>
      <c r="F104" s="133">
        <v>2.327071108724565</v>
      </c>
      <c r="G104" s="133">
        <v>2.8298065614415249</v>
      </c>
      <c r="H104" s="133">
        <v>2.282664246727621</v>
      </c>
      <c r="I104" s="133">
        <v>1.9372807779315655</v>
      </c>
      <c r="J104" s="133">
        <v>1.8782226026572819</v>
      </c>
      <c r="K104" s="133">
        <v>2.5993210910240609</v>
      </c>
      <c r="L104" s="133">
        <v>0</v>
      </c>
      <c r="M104" s="133">
        <v>0</v>
      </c>
      <c r="N104" s="133">
        <v>0</v>
      </c>
      <c r="O104" s="133">
        <v>0</v>
      </c>
      <c r="P104" s="133">
        <v>0</v>
      </c>
      <c r="Q104" s="133">
        <v>0</v>
      </c>
      <c r="R104" s="133">
        <v>0</v>
      </c>
      <c r="S104" s="133">
        <v>0</v>
      </c>
      <c r="T104" s="133">
        <v>0</v>
      </c>
      <c r="U104" s="133">
        <v>0</v>
      </c>
      <c r="V104" s="133">
        <v>0</v>
      </c>
      <c r="X104" s="132" t="str">
        <f>_xlfn.CONCAT(F_Inputs[[#This Row],[Item Code]], "_",F_Inputs[[#This Row],[Company Acronym]])</f>
        <v>C_OCSDEBTTR_PR24CA008_DVW</v>
      </c>
    </row>
    <row r="105" spans="1:24">
      <c r="A105" s="132" t="s">
        <v>96</v>
      </c>
      <c r="B105" s="132" t="s">
        <v>64</v>
      </c>
      <c r="C105" s="132" t="s">
        <v>65</v>
      </c>
      <c r="D105" s="132" t="s">
        <v>45</v>
      </c>
      <c r="E105" s="132" t="s">
        <v>40</v>
      </c>
      <c r="F105" s="133">
        <v>2.327071108724565</v>
      </c>
      <c r="G105" s="133">
        <v>2.8298065614415249</v>
      </c>
      <c r="H105" s="133">
        <v>2.282664246727621</v>
      </c>
      <c r="I105" s="133">
        <v>1.9372807779315655</v>
      </c>
      <c r="J105" s="133">
        <v>1.8782226026572819</v>
      </c>
      <c r="K105" s="133">
        <v>2.5993210910240609</v>
      </c>
      <c r="L105" s="133">
        <v>0</v>
      </c>
      <c r="M105" s="133">
        <v>0</v>
      </c>
      <c r="N105" s="133">
        <v>0</v>
      </c>
      <c r="O105" s="133">
        <v>0</v>
      </c>
      <c r="P105" s="133">
        <v>0</v>
      </c>
      <c r="Q105" s="133">
        <v>0</v>
      </c>
      <c r="R105" s="133">
        <v>0</v>
      </c>
      <c r="S105" s="133">
        <v>0</v>
      </c>
      <c r="T105" s="133">
        <v>0</v>
      </c>
      <c r="U105" s="133">
        <v>0</v>
      </c>
      <c r="V105" s="133">
        <v>0</v>
      </c>
      <c r="X105" s="132" t="str">
        <f>_xlfn.CONCAT(F_Inputs[[#This Row],[Item Code]], "_",F_Inputs[[#This Row],[Company Acronym]])</f>
        <v>C_OCTR_PR24CA008_DVW</v>
      </c>
    </row>
    <row r="106" spans="1:24">
      <c r="A106" s="132" t="s">
        <v>96</v>
      </c>
      <c r="B106" s="132" t="s">
        <v>66</v>
      </c>
      <c r="C106" s="132" t="s">
        <v>67</v>
      </c>
      <c r="D106" s="132" t="s">
        <v>68</v>
      </c>
      <c r="E106" s="132" t="s">
        <v>40</v>
      </c>
      <c r="F106" s="133">
        <v>184.87599324765523</v>
      </c>
      <c r="G106" s="133">
        <v>187.73047703251501</v>
      </c>
      <c r="H106" s="133">
        <v>172.5251227152616</v>
      </c>
      <c r="I106" s="133">
        <v>177.26563633499077</v>
      </c>
      <c r="J106" s="133">
        <v>178.25974246371095</v>
      </c>
      <c r="K106" s="133">
        <v>176.82775359973385</v>
      </c>
      <c r="L106" s="133">
        <v>0</v>
      </c>
      <c r="M106" s="133">
        <v>0</v>
      </c>
      <c r="N106" s="133">
        <v>0</v>
      </c>
      <c r="O106" s="133">
        <v>0</v>
      </c>
      <c r="P106" s="133">
        <v>0</v>
      </c>
      <c r="Q106" s="133">
        <v>0</v>
      </c>
      <c r="R106" s="133">
        <v>0</v>
      </c>
      <c r="S106" s="133">
        <v>0</v>
      </c>
      <c r="T106" s="133">
        <v>0</v>
      </c>
      <c r="U106" s="133">
        <v>0</v>
      </c>
      <c r="V106" s="133">
        <v>0</v>
      </c>
      <c r="X106" s="132" t="str">
        <f>_xlfn.CONCAT(F_Inputs[[#This Row],[Item Code]], "_",F_Inputs[[#This Row],[Company Acronym]])</f>
        <v>C_REVHH_PR24CA008_DVW</v>
      </c>
    </row>
    <row r="107" spans="1:24">
      <c r="A107" s="132" t="s">
        <v>96</v>
      </c>
      <c r="B107" s="132" t="s">
        <v>69</v>
      </c>
      <c r="C107" s="132" t="s">
        <v>70</v>
      </c>
      <c r="D107" s="132" t="s">
        <v>45</v>
      </c>
      <c r="E107" s="132" t="s">
        <v>40</v>
      </c>
      <c r="F107" s="133">
        <v>2.477253222560444</v>
      </c>
      <c r="G107" s="133">
        <v>2.9218611603516749</v>
      </c>
      <c r="H107" s="133">
        <v>2.3202352635588293</v>
      </c>
      <c r="I107" s="133">
        <v>1.9163268873469408</v>
      </c>
      <c r="J107" s="133">
        <v>1.9087698351216451</v>
      </c>
      <c r="K107" s="133">
        <v>2.328660559329677</v>
      </c>
      <c r="L107" s="133">
        <v>0</v>
      </c>
      <c r="M107" s="133">
        <v>0</v>
      </c>
      <c r="N107" s="133">
        <v>0</v>
      </c>
      <c r="O107" s="133">
        <v>0</v>
      </c>
      <c r="P107" s="133">
        <v>0</v>
      </c>
      <c r="Q107" s="133">
        <v>0</v>
      </c>
      <c r="R107" s="133">
        <v>0</v>
      </c>
      <c r="S107" s="133">
        <v>0</v>
      </c>
      <c r="T107" s="133">
        <v>0</v>
      </c>
      <c r="U107" s="133">
        <v>0</v>
      </c>
      <c r="V107" s="133">
        <v>0</v>
      </c>
      <c r="X107" s="132" t="str">
        <f>_xlfn.CONCAT(F_Inputs[[#This Row],[Item Code]], "_",F_Inputs[[#This Row],[Company Acronym]])</f>
        <v>C_SOCSDEBTTR_PR24CA008_DVW</v>
      </c>
    </row>
    <row r="108" spans="1:24">
      <c r="A108" s="132" t="s">
        <v>96</v>
      </c>
      <c r="B108" s="132" t="s">
        <v>71</v>
      </c>
      <c r="C108" s="132" t="s">
        <v>72</v>
      </c>
      <c r="D108" s="132" t="s">
        <v>45</v>
      </c>
      <c r="E108" s="132" t="s">
        <v>40</v>
      </c>
      <c r="F108" s="133">
        <v>2.477253222560444</v>
      </c>
      <c r="G108" s="133">
        <v>2.9218611603516749</v>
      </c>
      <c r="H108" s="133">
        <v>2.3202352635588293</v>
      </c>
      <c r="I108" s="133">
        <v>1.9163268873469408</v>
      </c>
      <c r="J108" s="133">
        <v>1.9087698351216451</v>
      </c>
      <c r="K108" s="133">
        <v>2.328660559329677</v>
      </c>
      <c r="L108" s="133">
        <v>0</v>
      </c>
      <c r="M108" s="133">
        <v>0</v>
      </c>
      <c r="N108" s="133">
        <v>0</v>
      </c>
      <c r="O108" s="133">
        <v>0</v>
      </c>
      <c r="P108" s="133">
        <v>0</v>
      </c>
      <c r="Q108" s="133">
        <v>0</v>
      </c>
      <c r="R108" s="133">
        <v>0</v>
      </c>
      <c r="S108" s="133">
        <v>0</v>
      </c>
      <c r="T108" s="133">
        <v>0</v>
      </c>
      <c r="U108" s="133">
        <v>0</v>
      </c>
      <c r="V108" s="133">
        <v>0</v>
      </c>
      <c r="X108" s="132" t="str">
        <f>_xlfn.CONCAT(F_Inputs[[#This Row],[Item Code]], "_",F_Inputs[[#This Row],[Company Acronym]])</f>
        <v>C_SOCTR_PR24CA008_DVW</v>
      </c>
    </row>
    <row r="109" spans="1:24">
      <c r="A109" s="132" t="s">
        <v>96</v>
      </c>
      <c r="B109" s="132" t="s">
        <v>73</v>
      </c>
      <c r="C109" s="132" t="s">
        <v>74</v>
      </c>
      <c r="D109" s="132" t="s">
        <v>45</v>
      </c>
      <c r="E109" s="132" t="s">
        <v>40</v>
      </c>
      <c r="F109" s="133">
        <v>3.2234896999100044</v>
      </c>
      <c r="G109" s="133">
        <v>4.4049003514605616</v>
      </c>
      <c r="H109" s="133">
        <v>3.1450087377932201</v>
      </c>
      <c r="I109" s="133">
        <v>2.4410084630547773</v>
      </c>
      <c r="J109" s="133">
        <v>2.8013286069111851</v>
      </c>
      <c r="K109" s="133">
        <v>2.6511969670966673</v>
      </c>
      <c r="L109" s="133">
        <v>0</v>
      </c>
      <c r="M109" s="133">
        <v>0</v>
      </c>
      <c r="N109" s="133">
        <v>0</v>
      </c>
      <c r="O109" s="133">
        <v>0</v>
      </c>
      <c r="P109" s="133">
        <v>0</v>
      </c>
      <c r="Q109" s="133">
        <v>0</v>
      </c>
      <c r="R109" s="133">
        <v>0</v>
      </c>
      <c r="S109" s="133">
        <v>0</v>
      </c>
      <c r="T109" s="133">
        <v>0</v>
      </c>
      <c r="U109" s="133">
        <v>0</v>
      </c>
      <c r="V109" s="133">
        <v>0</v>
      </c>
      <c r="X109" s="132" t="str">
        <f>_xlfn.CONCAT(F_Inputs[[#This Row],[Item Code]], "_",F_Inputs[[#This Row],[Company Acronym]])</f>
        <v>C_STCSDEBTTR_PR24CA008_DVW</v>
      </c>
    </row>
    <row r="110" spans="1:24">
      <c r="A110" s="132" t="s">
        <v>96</v>
      </c>
      <c r="B110" s="132" t="s">
        <v>75</v>
      </c>
      <c r="C110" s="132" t="s">
        <v>76</v>
      </c>
      <c r="D110" s="132" t="s">
        <v>45</v>
      </c>
      <c r="E110" s="132" t="s">
        <v>40</v>
      </c>
      <c r="F110" s="133">
        <v>3.2234896999100044</v>
      </c>
      <c r="G110" s="133">
        <v>4.4049003514605616</v>
      </c>
      <c r="H110" s="133">
        <v>3.1450087377932201</v>
      </c>
      <c r="I110" s="133">
        <v>2.4410084630547773</v>
      </c>
      <c r="J110" s="133">
        <v>2.8013286069111851</v>
      </c>
      <c r="K110" s="133">
        <v>2.6511969670966673</v>
      </c>
      <c r="L110" s="133">
        <v>0</v>
      </c>
      <c r="M110" s="133">
        <v>0</v>
      </c>
      <c r="N110" s="133">
        <v>0</v>
      </c>
      <c r="O110" s="133">
        <v>0</v>
      </c>
      <c r="P110" s="133">
        <v>0</v>
      </c>
      <c r="Q110" s="133">
        <v>0</v>
      </c>
      <c r="R110" s="133">
        <v>0</v>
      </c>
      <c r="S110" s="133">
        <v>0</v>
      </c>
      <c r="T110" s="133">
        <v>0</v>
      </c>
      <c r="U110" s="133">
        <v>0</v>
      </c>
      <c r="V110" s="133">
        <v>0</v>
      </c>
      <c r="X110" s="132" t="str">
        <f>_xlfn.CONCAT(F_Inputs[[#This Row],[Item Code]], "_",F_Inputs[[#This Row],[Company Acronym]])</f>
        <v>C_STCTR_PR24CA008_DVW</v>
      </c>
    </row>
    <row r="111" spans="1:24">
      <c r="A111" s="132" t="s">
        <v>96</v>
      </c>
      <c r="B111" s="132" t="s">
        <v>77</v>
      </c>
      <c r="C111" s="132" t="s">
        <v>78</v>
      </c>
      <c r="D111" s="132" t="s">
        <v>45</v>
      </c>
      <c r="E111" s="132" t="s">
        <v>40</v>
      </c>
      <c r="F111" s="133">
        <v>3.0733075860741255</v>
      </c>
      <c r="G111" s="133">
        <v>4.3128457525504116</v>
      </c>
      <c r="H111" s="133">
        <v>3.1074377209620123</v>
      </c>
      <c r="I111" s="133">
        <v>2.4619623536394024</v>
      </c>
      <c r="J111" s="133">
        <v>2.7707813744468219</v>
      </c>
      <c r="K111" s="133">
        <v>2.9218574987910513</v>
      </c>
      <c r="L111" s="133">
        <v>0</v>
      </c>
      <c r="M111" s="133">
        <v>0</v>
      </c>
      <c r="N111" s="133">
        <v>0</v>
      </c>
      <c r="O111" s="133">
        <v>0</v>
      </c>
      <c r="P111" s="133">
        <v>0</v>
      </c>
      <c r="Q111" s="133">
        <v>0</v>
      </c>
      <c r="R111" s="133">
        <v>0</v>
      </c>
      <c r="S111" s="133">
        <v>0</v>
      </c>
      <c r="T111" s="133">
        <v>0</v>
      </c>
      <c r="U111" s="133">
        <v>0</v>
      </c>
      <c r="V111" s="133">
        <v>0</v>
      </c>
      <c r="X111" s="132" t="str">
        <f>_xlfn.CONCAT(F_Inputs[[#This Row],[Item Code]], "_",F_Inputs[[#This Row],[Company Acronym]])</f>
        <v>C_TCSDEBTTR_PR24CA008_DVW</v>
      </c>
    </row>
    <row r="112" spans="1:24">
      <c r="A112" s="132" t="s">
        <v>96</v>
      </c>
      <c r="B112" s="132" t="s">
        <v>79</v>
      </c>
      <c r="C112" s="132" t="s">
        <v>80</v>
      </c>
      <c r="D112" s="132" t="s">
        <v>45</v>
      </c>
      <c r="E112" s="132" t="s">
        <v>40</v>
      </c>
      <c r="F112" s="133">
        <v>3.0733075860741255</v>
      </c>
      <c r="G112" s="133">
        <v>4.3128457525504116</v>
      </c>
      <c r="H112" s="133">
        <v>3.1074377209620123</v>
      </c>
      <c r="I112" s="133">
        <v>2.4619623536394024</v>
      </c>
      <c r="J112" s="133">
        <v>2.7707813744468219</v>
      </c>
      <c r="K112" s="133">
        <v>2.9218574987910513</v>
      </c>
      <c r="L112" s="133">
        <v>0</v>
      </c>
      <c r="M112" s="133">
        <v>0</v>
      </c>
      <c r="N112" s="133">
        <v>0</v>
      </c>
      <c r="O112" s="133">
        <v>0</v>
      </c>
      <c r="P112" s="133">
        <v>0</v>
      </c>
      <c r="Q112" s="133">
        <v>0</v>
      </c>
      <c r="R112" s="133">
        <v>0</v>
      </c>
      <c r="S112" s="133">
        <v>0</v>
      </c>
      <c r="T112" s="133">
        <v>0</v>
      </c>
      <c r="U112" s="133">
        <v>0</v>
      </c>
      <c r="V112" s="133">
        <v>0</v>
      </c>
      <c r="X112" s="132" t="str">
        <f>_xlfn.CONCAT(F_Inputs[[#This Row],[Item Code]], "_",F_Inputs[[#This Row],[Company Acronym]])</f>
        <v>C_TCTR_PR24CA008_DVW</v>
      </c>
    </row>
    <row r="113" spans="1:24">
      <c r="A113" s="132" t="s">
        <v>96</v>
      </c>
      <c r="B113" s="132" t="s">
        <v>81</v>
      </c>
      <c r="C113" s="132" t="s">
        <v>82</v>
      </c>
      <c r="D113" s="132" t="s">
        <v>83</v>
      </c>
      <c r="E113" s="132" t="s">
        <v>40</v>
      </c>
      <c r="F113" s="135" t="s">
        <v>95</v>
      </c>
      <c r="G113" s="135" t="s">
        <v>95</v>
      </c>
      <c r="H113" s="135" t="s">
        <v>95</v>
      </c>
      <c r="I113" s="135" t="s">
        <v>95</v>
      </c>
      <c r="J113" s="135" t="s">
        <v>95</v>
      </c>
      <c r="K113" s="135" t="s">
        <v>95</v>
      </c>
      <c r="L113" s="135" t="s">
        <v>95</v>
      </c>
      <c r="M113" s="135" t="s">
        <v>95</v>
      </c>
      <c r="N113" s="135" t="s">
        <v>95</v>
      </c>
      <c r="O113" s="135" t="s">
        <v>95</v>
      </c>
      <c r="P113" s="135" t="s">
        <v>95</v>
      </c>
      <c r="Q113" s="135" t="s">
        <v>95</v>
      </c>
      <c r="R113" s="135" t="s">
        <v>95</v>
      </c>
      <c r="S113" s="135" t="s">
        <v>95</v>
      </c>
      <c r="T113" s="135" t="s">
        <v>95</v>
      </c>
      <c r="U113" s="135" t="s">
        <v>95</v>
      </c>
      <c r="V113" s="135" t="s">
        <v>95</v>
      </c>
      <c r="X113" s="132" t="str">
        <f>_xlfn.CONCAT(F_Inputs[[#This Row],[Item Code]], "_",F_Inputs[[#This Row],[Company Acronym]])</f>
        <v>PR24QA_PR24CA10_OUT1_DVW</v>
      </c>
    </row>
    <row r="114" spans="1:24">
      <c r="A114" s="132" t="s">
        <v>96</v>
      </c>
      <c r="B114" s="132" t="s">
        <v>85</v>
      </c>
      <c r="C114" s="132" t="s">
        <v>86</v>
      </c>
      <c r="D114" s="132" t="s">
        <v>83</v>
      </c>
      <c r="E114" s="132" t="s">
        <v>40</v>
      </c>
      <c r="F114" s="135" t="s">
        <v>95</v>
      </c>
      <c r="G114" s="135" t="s">
        <v>95</v>
      </c>
      <c r="H114" s="135" t="s">
        <v>95</v>
      </c>
      <c r="I114" s="135" t="s">
        <v>95</v>
      </c>
      <c r="J114" s="135" t="s">
        <v>95</v>
      </c>
      <c r="K114" s="135" t="s">
        <v>95</v>
      </c>
      <c r="L114" s="135" t="s">
        <v>95</v>
      </c>
      <c r="M114" s="135" t="s">
        <v>95</v>
      </c>
      <c r="N114" s="135" t="s">
        <v>95</v>
      </c>
      <c r="O114" s="135" t="s">
        <v>95</v>
      </c>
      <c r="P114" s="135" t="s">
        <v>95</v>
      </c>
      <c r="Q114" s="135" t="s">
        <v>95</v>
      </c>
      <c r="R114" s="135" t="s">
        <v>95</v>
      </c>
      <c r="S114" s="135" t="s">
        <v>95</v>
      </c>
      <c r="T114" s="135" t="s">
        <v>95</v>
      </c>
      <c r="U114" s="135" t="s">
        <v>95</v>
      </c>
      <c r="V114" s="135" t="s">
        <v>95</v>
      </c>
      <c r="X114" s="132" t="str">
        <f>_xlfn.CONCAT(F_Inputs[[#This Row],[Item Code]], "_",F_Inputs[[#This Row],[Company Acronym]])</f>
        <v>PR24QA_PR24CA10_OUT2_DVW</v>
      </c>
    </row>
    <row r="115" spans="1:24">
      <c r="A115" s="132" t="s">
        <v>96</v>
      </c>
      <c r="B115" s="132" t="s">
        <v>88</v>
      </c>
      <c r="C115" s="132" t="s">
        <v>89</v>
      </c>
      <c r="D115" s="132" t="s">
        <v>83</v>
      </c>
      <c r="E115" s="132" t="s">
        <v>40</v>
      </c>
      <c r="F115" s="135" t="s">
        <v>95</v>
      </c>
      <c r="G115" s="135" t="s">
        <v>95</v>
      </c>
      <c r="H115" s="135" t="s">
        <v>95</v>
      </c>
      <c r="I115" s="135" t="s">
        <v>95</v>
      </c>
      <c r="J115" s="135" t="s">
        <v>95</v>
      </c>
      <c r="K115" s="135" t="s">
        <v>95</v>
      </c>
      <c r="L115" s="135" t="s">
        <v>95</v>
      </c>
      <c r="M115" s="135" t="s">
        <v>95</v>
      </c>
      <c r="N115" s="135" t="s">
        <v>95</v>
      </c>
      <c r="O115" s="135" t="s">
        <v>95</v>
      </c>
      <c r="P115" s="135" t="s">
        <v>95</v>
      </c>
      <c r="Q115" s="135" t="s">
        <v>95</v>
      </c>
      <c r="R115" s="135" t="s">
        <v>95</v>
      </c>
      <c r="S115" s="135" t="s">
        <v>95</v>
      </c>
      <c r="T115" s="135" t="s">
        <v>95</v>
      </c>
      <c r="U115" s="135" t="s">
        <v>95</v>
      </c>
      <c r="V115" s="135" t="s">
        <v>95</v>
      </c>
      <c r="X115" s="132" t="str">
        <f>_xlfn.CONCAT(F_Inputs[[#This Row],[Item Code]], "_",F_Inputs[[#This Row],[Company Acronym]])</f>
        <v>PR24QA_PR24CA10_OUT3_DVW</v>
      </c>
    </row>
    <row r="116" spans="1:24">
      <c r="A116" s="132" t="s">
        <v>96</v>
      </c>
      <c r="B116" s="132" t="s">
        <v>90</v>
      </c>
      <c r="C116" s="132" t="s">
        <v>91</v>
      </c>
      <c r="D116" s="132" t="s">
        <v>39</v>
      </c>
      <c r="E116" s="132" t="s">
        <v>40</v>
      </c>
      <c r="F116" s="135" t="s">
        <v>95</v>
      </c>
      <c r="G116" s="135" t="s">
        <v>95</v>
      </c>
      <c r="H116" s="135" t="s">
        <v>95</v>
      </c>
      <c r="I116" s="135" t="s">
        <v>95</v>
      </c>
      <c r="J116" s="135" t="s">
        <v>95</v>
      </c>
      <c r="K116" s="135" t="s">
        <v>95</v>
      </c>
      <c r="L116" s="135" t="s">
        <v>95</v>
      </c>
      <c r="M116" s="135" t="s">
        <v>95</v>
      </c>
      <c r="N116" s="135" t="s">
        <v>95</v>
      </c>
      <c r="O116" s="135" t="s">
        <v>95</v>
      </c>
      <c r="P116" s="135" t="s">
        <v>95</v>
      </c>
      <c r="Q116" s="135" t="s">
        <v>95</v>
      </c>
      <c r="R116" s="135" t="s">
        <v>95</v>
      </c>
      <c r="S116" s="135" t="s">
        <v>95</v>
      </c>
      <c r="T116" s="135" t="s">
        <v>95</v>
      </c>
      <c r="U116" s="135" t="s">
        <v>95</v>
      </c>
      <c r="V116" s="135" t="s">
        <v>95</v>
      </c>
      <c r="X116" s="132" t="str">
        <f>_xlfn.CONCAT(F_Inputs[[#This Row],[Item Code]], "_",F_Inputs[[#This Row],[Company Acronym]])</f>
        <v>PR24QA_PR24CA10_OUT4_DVW</v>
      </c>
    </row>
    <row r="117" spans="1:24">
      <c r="A117" s="132" t="s">
        <v>97</v>
      </c>
      <c r="B117" s="132" t="s">
        <v>37</v>
      </c>
      <c r="C117" s="132" t="s">
        <v>38</v>
      </c>
      <c r="D117" s="132" t="s">
        <v>39</v>
      </c>
      <c r="E117" s="132" t="s">
        <v>40</v>
      </c>
      <c r="F117" s="133">
        <v>0</v>
      </c>
      <c r="G117" s="133">
        <v>0</v>
      </c>
      <c r="H117" s="133">
        <v>0</v>
      </c>
      <c r="I117" s="133">
        <v>0</v>
      </c>
      <c r="J117" s="133">
        <v>0</v>
      </c>
      <c r="K117" s="133">
        <v>0</v>
      </c>
      <c r="L117" s="133">
        <v>1</v>
      </c>
      <c r="M117" s="133">
        <v>0</v>
      </c>
      <c r="N117" s="133">
        <v>0</v>
      </c>
      <c r="O117" s="133">
        <v>0</v>
      </c>
      <c r="P117" s="133">
        <v>0</v>
      </c>
      <c r="Q117" s="133">
        <v>0</v>
      </c>
      <c r="R117" s="133">
        <v>0</v>
      </c>
      <c r="S117" s="133">
        <v>0</v>
      </c>
      <c r="T117" s="133">
        <v>0</v>
      </c>
      <c r="U117" s="133">
        <v>0</v>
      </c>
      <c r="V117" s="133">
        <v>0</v>
      </c>
      <c r="X117" s="132" t="str">
        <f>_xlfn.CONCAT(F_Inputs[[#This Row],[Item Code]], "_",F_Inputs[[#This Row],[Company Acronym]])</f>
        <v>C_COVID20_PR24CA008_HDD</v>
      </c>
    </row>
    <row r="118" spans="1:24">
      <c r="A118" s="132" t="s">
        <v>97</v>
      </c>
      <c r="B118" s="132" t="s">
        <v>41</v>
      </c>
      <c r="C118" s="132" t="s">
        <v>42</v>
      </c>
      <c r="D118" s="132" t="s">
        <v>39</v>
      </c>
      <c r="E118" s="132" t="s">
        <v>40</v>
      </c>
      <c r="F118" s="133">
        <v>0</v>
      </c>
      <c r="G118" s="133">
        <v>0</v>
      </c>
      <c r="H118" s="133">
        <v>0</v>
      </c>
      <c r="I118" s="133">
        <v>0</v>
      </c>
      <c r="J118" s="133">
        <v>0</v>
      </c>
      <c r="K118" s="133">
        <v>0</v>
      </c>
      <c r="L118" s="133">
        <v>0</v>
      </c>
      <c r="M118" s="133">
        <v>1</v>
      </c>
      <c r="N118" s="133">
        <v>0</v>
      </c>
      <c r="O118" s="133">
        <v>0</v>
      </c>
      <c r="P118" s="133">
        <v>0</v>
      </c>
      <c r="Q118" s="133">
        <v>0</v>
      </c>
      <c r="R118" s="133">
        <v>0</v>
      </c>
      <c r="S118" s="133">
        <v>0</v>
      </c>
      <c r="T118" s="133">
        <v>0</v>
      </c>
      <c r="U118" s="133">
        <v>0</v>
      </c>
      <c r="V118" s="133">
        <v>0</v>
      </c>
      <c r="X118" s="132" t="str">
        <f>_xlfn.CONCAT(F_Inputs[[#This Row],[Item Code]], "_",F_Inputs[[#This Row],[Company Acronym]])</f>
        <v>C_COVID21_PR24CA008_HDD</v>
      </c>
    </row>
    <row r="119" spans="1:24">
      <c r="A119" s="132" t="s">
        <v>97</v>
      </c>
      <c r="B119" s="132" t="s">
        <v>43</v>
      </c>
      <c r="C119" s="132" t="s">
        <v>44</v>
      </c>
      <c r="D119" s="132" t="s">
        <v>45</v>
      </c>
      <c r="E119" s="132" t="s">
        <v>40</v>
      </c>
      <c r="F119" s="133">
        <v>0</v>
      </c>
      <c r="G119" s="133">
        <v>0</v>
      </c>
      <c r="H119" s="133">
        <v>0</v>
      </c>
      <c r="I119" s="133">
        <v>0</v>
      </c>
      <c r="J119" s="133">
        <v>0</v>
      </c>
      <c r="K119" s="133">
        <v>0.89131028813028479</v>
      </c>
      <c r="L119" s="133">
        <v>1.6437131418892912</v>
      </c>
      <c r="M119" s="133">
        <v>1.4163934927060255</v>
      </c>
      <c r="N119" s="133">
        <v>0.69397893030794156</v>
      </c>
      <c r="O119" s="133">
        <v>0.76998280199999991</v>
      </c>
      <c r="P119" s="133">
        <v>0.61299762577002048</v>
      </c>
      <c r="Q119" s="133">
        <v>0.88814628804265472</v>
      </c>
      <c r="R119" s="133">
        <v>0.68399999999999994</v>
      </c>
      <c r="S119" s="133">
        <v>0.67700000000000005</v>
      </c>
      <c r="T119" s="133">
        <v>0.66900000000000004</v>
      </c>
      <c r="U119" s="133">
        <v>0.65900000000000003</v>
      </c>
      <c r="V119" s="133">
        <v>0.64999999999999991</v>
      </c>
      <c r="X119" s="132" t="str">
        <f>_xlfn.CONCAT(F_Inputs[[#This Row],[Item Code]], "_",F_Inputs[[#This Row],[Company Acronym]])</f>
        <v>C_DCSDEBTT_PR24CA008_HDD</v>
      </c>
    </row>
    <row r="120" spans="1:24">
      <c r="A120" s="132" t="s">
        <v>97</v>
      </c>
      <c r="B120" s="132" t="s">
        <v>46</v>
      </c>
      <c r="C120" s="132" t="s">
        <v>47</v>
      </c>
      <c r="D120" s="132" t="s">
        <v>45</v>
      </c>
      <c r="E120" s="132" t="s">
        <v>40</v>
      </c>
      <c r="F120" s="133">
        <v>0</v>
      </c>
      <c r="G120" s="133">
        <v>0</v>
      </c>
      <c r="H120" s="133">
        <v>0</v>
      </c>
      <c r="I120" s="133">
        <v>0</v>
      </c>
      <c r="J120" s="133">
        <v>0</v>
      </c>
      <c r="K120" s="133">
        <v>0.89131028813028479</v>
      </c>
      <c r="L120" s="133">
        <v>1.6437131418892912</v>
      </c>
      <c r="M120" s="133">
        <v>1.4163934927060255</v>
      </c>
      <c r="N120" s="133">
        <v>0.69397893030794156</v>
      </c>
      <c r="O120" s="133">
        <v>0.76998280199999991</v>
      </c>
      <c r="P120" s="133">
        <v>0.61299762577002048</v>
      </c>
      <c r="Q120" s="133">
        <v>0.88814628804265472</v>
      </c>
      <c r="R120" s="133">
        <v>0.68399999999999994</v>
      </c>
      <c r="S120" s="133">
        <v>0.67700000000000005</v>
      </c>
      <c r="T120" s="133">
        <v>0.66900000000000004</v>
      </c>
      <c r="U120" s="133">
        <v>0.65900000000000003</v>
      </c>
      <c r="V120" s="133">
        <v>0.64999999999999991</v>
      </c>
      <c r="X120" s="132" t="str">
        <f>_xlfn.CONCAT(F_Inputs[[#This Row],[Item Code]], "_",F_Inputs[[#This Row],[Company Acronym]])</f>
        <v>C_DCT_PR24CA008_HDD</v>
      </c>
    </row>
    <row r="121" spans="1:24">
      <c r="A121" s="132" t="s">
        <v>97</v>
      </c>
      <c r="B121" s="132" t="s">
        <v>48</v>
      </c>
      <c r="C121" s="132" t="s">
        <v>49</v>
      </c>
      <c r="D121" s="132" t="s">
        <v>50</v>
      </c>
      <c r="E121" s="132" t="s">
        <v>40</v>
      </c>
      <c r="F121" s="134">
        <v>0</v>
      </c>
      <c r="G121" s="134">
        <v>0</v>
      </c>
      <c r="H121" s="134">
        <v>0</v>
      </c>
      <c r="I121" s="134">
        <v>0</v>
      </c>
      <c r="J121" s="134">
        <v>0</v>
      </c>
      <c r="K121" s="134">
        <v>20.884639099462323</v>
      </c>
      <c r="L121" s="134">
        <v>20.118853694226289</v>
      </c>
      <c r="M121" s="134">
        <v>19.944190332207</v>
      </c>
      <c r="N121" s="134">
        <v>18.211259903699421</v>
      </c>
      <c r="O121" s="134">
        <v>19.386994941704522</v>
      </c>
      <c r="P121" s="134">
        <v>19.219684731924836</v>
      </c>
      <c r="Q121" s="134">
        <v>19.388182426158117</v>
      </c>
      <c r="R121" s="134">
        <v>19.388182426158117</v>
      </c>
      <c r="S121" s="134">
        <v>19.388182426158117</v>
      </c>
      <c r="T121" s="134">
        <v>19.388182426158117</v>
      </c>
      <c r="U121" s="134">
        <v>19.388182426158117</v>
      </c>
      <c r="V121" s="134">
        <v>19.388182426158117</v>
      </c>
      <c r="X121" s="132" t="str">
        <f>_xlfn.CONCAT(F_Inputs[[#This Row],[Item Code]], "_",F_Inputs[[#This Row],[Company Acronym]])</f>
        <v>C_EQLPCF62_PR24CA008_HDD</v>
      </c>
    </row>
    <row r="122" spans="1:24">
      <c r="A122" s="132" t="s">
        <v>97</v>
      </c>
      <c r="B122" s="132" t="s">
        <v>51</v>
      </c>
      <c r="C122" s="132" t="s">
        <v>52</v>
      </c>
      <c r="D122" s="132" t="s">
        <v>39</v>
      </c>
      <c r="E122" s="132" t="s">
        <v>40</v>
      </c>
      <c r="F122" s="133">
        <v>0</v>
      </c>
      <c r="G122" s="133">
        <v>0</v>
      </c>
      <c r="H122" s="133">
        <v>0</v>
      </c>
      <c r="I122" s="133">
        <v>0</v>
      </c>
      <c r="J122" s="133">
        <v>0</v>
      </c>
      <c r="K122" s="133">
        <v>1.62317953245369</v>
      </c>
      <c r="L122" s="133">
        <v>1.62825524654474</v>
      </c>
      <c r="M122" s="133">
        <v>1.66035928546917</v>
      </c>
      <c r="N122" s="133">
        <v>1.646684345842127</v>
      </c>
      <c r="O122" s="133">
        <v>1.6410009503463321</v>
      </c>
      <c r="P122" s="133">
        <v>1.6410009503463321</v>
      </c>
      <c r="Q122" s="133">
        <v>1.6410009503463321</v>
      </c>
      <c r="R122" s="133">
        <v>1.6410009503463321</v>
      </c>
      <c r="S122" s="133">
        <v>1.6410009503463321</v>
      </c>
      <c r="T122" s="133">
        <v>1.6410009503463321</v>
      </c>
      <c r="U122" s="133">
        <v>1.6410009503463321</v>
      </c>
      <c r="V122" s="133">
        <v>1.6410009503463321</v>
      </c>
      <c r="X122" s="132" t="str">
        <f>_xlfn.CONCAT(F_Inputs[[#This Row],[Item Code]], "_",F_Inputs[[#This Row],[Company Acronym]])</f>
        <v>C_EQXPCF2_PR24CA008_HDD</v>
      </c>
    </row>
    <row r="123" spans="1:24">
      <c r="A123" s="132" t="s">
        <v>97</v>
      </c>
      <c r="B123" s="132" t="s">
        <v>53</v>
      </c>
      <c r="C123" s="132" t="s">
        <v>54</v>
      </c>
      <c r="D123" s="132" t="s">
        <v>50</v>
      </c>
      <c r="E123" s="132" t="s">
        <v>40</v>
      </c>
      <c r="F123" s="134">
        <v>0</v>
      </c>
      <c r="G123" s="134">
        <v>0</v>
      </c>
      <c r="H123" s="134">
        <v>0</v>
      </c>
      <c r="I123" s="134">
        <v>0</v>
      </c>
      <c r="J123" s="134">
        <v>0</v>
      </c>
      <c r="K123" s="134">
        <v>0.17250858382659615</v>
      </c>
      <c r="L123" s="134">
        <v>0.17271911772465834</v>
      </c>
      <c r="M123" s="134">
        <v>0.17968602231889541</v>
      </c>
      <c r="N123" s="134">
        <v>0.18207356317019735</v>
      </c>
      <c r="O123" s="134">
        <v>0.18386346004654769</v>
      </c>
      <c r="P123" s="134">
        <v>0.18491633614042804</v>
      </c>
      <c r="Q123" s="134">
        <v>0.18343789758691667</v>
      </c>
      <c r="R123" s="134">
        <v>0.18499472571505618</v>
      </c>
      <c r="S123" s="134">
        <v>0.18452064563097195</v>
      </c>
      <c r="T123" s="134">
        <v>0.18411032196593322</v>
      </c>
      <c r="U123" s="134">
        <v>0.18369080800857676</v>
      </c>
      <c r="V123" s="134">
        <v>0.18323103891587281</v>
      </c>
      <c r="X123" s="132" t="str">
        <f>_xlfn.CONCAT(F_Inputs[[#This Row],[Item Code]], "_",F_Inputs[[#This Row],[Company Acronym]])</f>
        <v>C_HHDUHH_PR24CA008_HDD</v>
      </c>
    </row>
    <row r="124" spans="1:24">
      <c r="A124" s="132" t="s">
        <v>97</v>
      </c>
      <c r="B124" s="132" t="s">
        <v>55</v>
      </c>
      <c r="C124" s="132" t="s">
        <v>56</v>
      </c>
      <c r="D124" s="132" t="s">
        <v>50</v>
      </c>
      <c r="E124" s="132" t="s">
        <v>40</v>
      </c>
      <c r="F124" s="134">
        <v>0</v>
      </c>
      <c r="G124" s="134">
        <v>0</v>
      </c>
      <c r="H124" s="134">
        <v>0</v>
      </c>
      <c r="I124" s="134">
        <v>0</v>
      </c>
      <c r="J124" s="134">
        <v>0</v>
      </c>
      <c r="K124" s="134">
        <v>0.55978134939860558</v>
      </c>
      <c r="L124" s="134">
        <v>0.56653474750672794</v>
      </c>
      <c r="M124" s="134">
        <v>0.5667570350755522</v>
      </c>
      <c r="N124" s="134">
        <v>0.57254116833156876</v>
      </c>
      <c r="O124" s="134">
        <v>0.57470907680372385</v>
      </c>
      <c r="P124" s="134">
        <v>0.58357093193620257</v>
      </c>
      <c r="Q124" s="134">
        <v>0.60185170830020851</v>
      </c>
      <c r="R124" s="134">
        <v>0.60589040401480221</v>
      </c>
      <c r="S124" s="134">
        <v>0.61193005821755408</v>
      </c>
      <c r="T124" s="134">
        <v>0.61777376110860072</v>
      </c>
      <c r="U124" s="134">
        <v>0.62340959291575482</v>
      </c>
      <c r="V124" s="134">
        <v>0.6289316311605091</v>
      </c>
      <c r="X124" s="132" t="str">
        <f>_xlfn.CONCAT(F_Inputs[[#This Row],[Item Code]], "_",F_Inputs[[#This Row],[Company Acronym]])</f>
        <v>C_HHMHH_PR24CA008_HDD</v>
      </c>
    </row>
    <row r="125" spans="1:24">
      <c r="A125" s="132" t="s">
        <v>97</v>
      </c>
      <c r="B125" s="132" t="s">
        <v>57</v>
      </c>
      <c r="C125" s="132" t="s">
        <v>58</v>
      </c>
      <c r="D125" s="132" t="s">
        <v>59</v>
      </c>
      <c r="E125" s="132" t="s">
        <v>40</v>
      </c>
      <c r="F125" s="133">
        <v>0</v>
      </c>
      <c r="G125" s="133">
        <v>0</v>
      </c>
      <c r="H125" s="133">
        <v>0</v>
      </c>
      <c r="I125" s="133">
        <v>0</v>
      </c>
      <c r="J125" s="133">
        <v>0</v>
      </c>
      <c r="K125" s="133">
        <v>94.945999999999998</v>
      </c>
      <c r="L125" s="133">
        <v>94.754999999999995</v>
      </c>
      <c r="M125" s="133">
        <v>95.166000000000011</v>
      </c>
      <c r="N125" s="133">
        <v>95.40100000000001</v>
      </c>
      <c r="O125" s="133">
        <v>96.674999999999997</v>
      </c>
      <c r="P125" s="133">
        <v>97.128077924567478</v>
      </c>
      <c r="Q125" s="133">
        <v>98.480238315847032</v>
      </c>
      <c r="R125" s="133">
        <v>98.634999999999991</v>
      </c>
      <c r="S125" s="133">
        <v>99.111000000000004</v>
      </c>
      <c r="T125" s="133">
        <v>99.584999999999994</v>
      </c>
      <c r="U125" s="133">
        <v>100.05299999999998</v>
      </c>
      <c r="V125" s="133">
        <v>100.49900000000001</v>
      </c>
      <c r="X125" s="132" t="str">
        <f>_xlfn.CONCAT(F_Inputs[[#This Row],[Item Code]], "_",F_Inputs[[#This Row],[Company Acronym]])</f>
        <v>C_HHT_PR24CA008_HDD</v>
      </c>
    </row>
    <row r="126" spans="1:24">
      <c r="A126" s="132" t="s">
        <v>97</v>
      </c>
      <c r="B126" s="132" t="s">
        <v>60</v>
      </c>
      <c r="C126" s="132" t="s">
        <v>61</v>
      </c>
      <c r="D126" s="132" t="s">
        <v>50</v>
      </c>
      <c r="E126" s="132" t="s">
        <v>40</v>
      </c>
      <c r="F126" s="134">
        <v>0</v>
      </c>
      <c r="G126" s="134">
        <v>0</v>
      </c>
      <c r="H126" s="134">
        <v>0</v>
      </c>
      <c r="I126" s="134">
        <v>0</v>
      </c>
      <c r="J126" s="134">
        <v>0</v>
      </c>
      <c r="K126" s="134">
        <v>13.037769355688592</v>
      </c>
      <c r="L126" s="134">
        <v>13.036617892958255</v>
      </c>
      <c r="M126" s="134">
        <v>13.036617892958255</v>
      </c>
      <c r="N126" s="134">
        <v>13.036617892958255</v>
      </c>
      <c r="O126" s="134">
        <v>13.036617892958255</v>
      </c>
      <c r="P126" s="134">
        <v>13.036617892958255</v>
      </c>
      <c r="Q126" s="134">
        <v>13.036617892958255</v>
      </c>
      <c r="R126" s="134">
        <v>13.036617892958255</v>
      </c>
      <c r="S126" s="134">
        <v>13.036617892958255</v>
      </c>
      <c r="T126" s="134">
        <v>13.036617892958255</v>
      </c>
      <c r="U126" s="134">
        <v>13.036617892958255</v>
      </c>
      <c r="V126" s="134">
        <v>13.036617892958255</v>
      </c>
      <c r="X126" s="132" t="str">
        <f>_xlfn.CONCAT(F_Inputs[[#This Row],[Item Code]], "_",F_Inputs[[#This Row],[Company Acronym]])</f>
        <v>C_INCSCOREINT_PR24CA008_HDD</v>
      </c>
    </row>
    <row r="127" spans="1:24">
      <c r="A127" s="132" t="s">
        <v>97</v>
      </c>
      <c r="B127" s="132" t="s">
        <v>62</v>
      </c>
      <c r="C127" s="132" t="s">
        <v>63</v>
      </c>
      <c r="D127" s="132" t="s">
        <v>45</v>
      </c>
      <c r="E127" s="132" t="s">
        <v>40</v>
      </c>
      <c r="F127" s="133">
        <v>0</v>
      </c>
      <c r="G127" s="133">
        <v>0</v>
      </c>
      <c r="H127" s="133">
        <v>0</v>
      </c>
      <c r="I127" s="133">
        <v>0</v>
      </c>
      <c r="J127" s="133">
        <v>0</v>
      </c>
      <c r="K127" s="133">
        <v>2.5132406827435014</v>
      </c>
      <c r="L127" s="133">
        <v>0.6672611440449614</v>
      </c>
      <c r="M127" s="133">
        <v>0.47814557397082424</v>
      </c>
      <c r="N127" s="133">
        <v>0.79840209223515535</v>
      </c>
      <c r="O127" s="133">
        <v>0.93712106642625703</v>
      </c>
      <c r="P127" s="133">
        <v>0.92849717659137565</v>
      </c>
      <c r="Q127" s="133">
        <v>2.2142775817654909</v>
      </c>
      <c r="R127" s="133">
        <v>2.2709999999999999</v>
      </c>
      <c r="S127" s="133">
        <v>2.429163</v>
      </c>
      <c r="T127" s="133">
        <v>2.350975</v>
      </c>
      <c r="U127" s="133">
        <v>2.3003749999999998</v>
      </c>
      <c r="V127" s="133">
        <v>2.339375</v>
      </c>
      <c r="X127" s="132" t="str">
        <f>_xlfn.CONCAT(F_Inputs[[#This Row],[Item Code]], "_",F_Inputs[[#This Row],[Company Acronym]])</f>
        <v>C_OCSDEBTTR_PR24CA008_HDD</v>
      </c>
    </row>
    <row r="128" spans="1:24">
      <c r="A128" s="132" t="s">
        <v>97</v>
      </c>
      <c r="B128" s="132" t="s">
        <v>64</v>
      </c>
      <c r="C128" s="132" t="s">
        <v>65</v>
      </c>
      <c r="D128" s="132" t="s">
        <v>45</v>
      </c>
      <c r="E128" s="132" t="s">
        <v>40</v>
      </c>
      <c r="F128" s="133">
        <v>0</v>
      </c>
      <c r="G128" s="133">
        <v>0</v>
      </c>
      <c r="H128" s="133">
        <v>0</v>
      </c>
      <c r="I128" s="133">
        <v>0</v>
      </c>
      <c r="J128" s="133">
        <v>0</v>
      </c>
      <c r="K128" s="133">
        <v>2.5132406827435014</v>
      </c>
      <c r="L128" s="133">
        <v>1.9142551389637397</v>
      </c>
      <c r="M128" s="133">
        <v>1.5517177117543723</v>
      </c>
      <c r="N128" s="133">
        <v>1.40209849712686</v>
      </c>
      <c r="O128" s="133">
        <v>1.5920024464262572</v>
      </c>
      <c r="P128" s="133">
        <v>1.4988597279260782</v>
      </c>
      <c r="Q128" s="133">
        <v>2.2142775817654909</v>
      </c>
      <c r="R128" s="133">
        <v>2.2709999999999999</v>
      </c>
      <c r="S128" s="133">
        <v>2.429163</v>
      </c>
      <c r="T128" s="133">
        <v>2.350975</v>
      </c>
      <c r="U128" s="133">
        <v>2.3003750000000007</v>
      </c>
      <c r="V128" s="133">
        <v>2.339375</v>
      </c>
      <c r="X128" s="132" t="str">
        <f>_xlfn.CONCAT(F_Inputs[[#This Row],[Item Code]], "_",F_Inputs[[#This Row],[Company Acronym]])</f>
        <v>C_OCTR_PR24CA008_HDD</v>
      </c>
    </row>
    <row r="129" spans="1:24">
      <c r="A129" s="132" t="s">
        <v>97</v>
      </c>
      <c r="B129" s="132" t="s">
        <v>66</v>
      </c>
      <c r="C129" s="132" t="s">
        <v>67</v>
      </c>
      <c r="D129" s="132" t="s">
        <v>68</v>
      </c>
      <c r="E129" s="132" t="s">
        <v>40</v>
      </c>
      <c r="F129" s="133">
        <v>0</v>
      </c>
      <c r="G129" s="133">
        <v>0</v>
      </c>
      <c r="H129" s="133">
        <v>0</v>
      </c>
      <c r="I129" s="133">
        <v>0</v>
      </c>
      <c r="J129" s="133">
        <v>0</v>
      </c>
      <c r="K129" s="133">
        <v>207.99936511293282</v>
      </c>
      <c r="L129" s="133">
        <v>201.64965148174667</v>
      </c>
      <c r="M129" s="133">
        <v>216.53211709630483</v>
      </c>
      <c r="N129" s="133">
        <v>214.10263592070353</v>
      </c>
      <c r="O129" s="133">
        <v>200.64840424101371</v>
      </c>
      <c r="P129" s="133">
        <v>211.96758096824649</v>
      </c>
      <c r="Q129" s="133">
        <v>224.30896986167221</v>
      </c>
      <c r="R129" s="133">
        <v>297.08380514135609</v>
      </c>
      <c r="S129" s="133">
        <v>299.94837690712654</v>
      </c>
      <c r="T129" s="133">
        <v>307.11085089549539</v>
      </c>
      <c r="U129" s="133">
        <v>315.82341826343776</v>
      </c>
      <c r="V129" s="133">
        <v>323.53610091394989</v>
      </c>
      <c r="X129" s="132" t="str">
        <f>_xlfn.CONCAT(F_Inputs[[#This Row],[Item Code]], "_",F_Inputs[[#This Row],[Company Acronym]])</f>
        <v>C_REVHH_PR24CA008_HDD</v>
      </c>
    </row>
    <row r="130" spans="1:24">
      <c r="A130" s="132" t="s">
        <v>97</v>
      </c>
      <c r="B130" s="132" t="s">
        <v>69</v>
      </c>
      <c r="C130" s="132" t="s">
        <v>70</v>
      </c>
      <c r="D130" s="132" t="s">
        <v>45</v>
      </c>
      <c r="E130" s="132" t="s">
        <v>40</v>
      </c>
      <c r="F130" s="133">
        <v>0</v>
      </c>
      <c r="G130" s="133">
        <v>0</v>
      </c>
      <c r="H130" s="133">
        <v>0</v>
      </c>
      <c r="I130" s="133">
        <v>0</v>
      </c>
      <c r="J130" s="133">
        <v>0</v>
      </c>
      <c r="K130" s="133">
        <v>2.5089169511790117</v>
      </c>
      <c r="L130" s="133">
        <v>0.61754040345356365</v>
      </c>
      <c r="M130" s="133">
        <v>0.44235219586483909</v>
      </c>
      <c r="N130" s="133">
        <v>0.80629897601726341</v>
      </c>
      <c r="O130" s="133">
        <v>0.97282160809292373</v>
      </c>
      <c r="P130" s="133">
        <v>0.96285146948526257</v>
      </c>
      <c r="Q130" s="133">
        <v>1.7582775817654908</v>
      </c>
      <c r="R130" s="133">
        <v>1.8129999999999995</v>
      </c>
      <c r="S130" s="133">
        <v>1.9711629999999998</v>
      </c>
      <c r="T130" s="133">
        <v>1.8809749999999998</v>
      </c>
      <c r="U130" s="133">
        <v>1.829375</v>
      </c>
      <c r="V130" s="133">
        <v>1.8103750000000001</v>
      </c>
      <c r="X130" s="132" t="str">
        <f>_xlfn.CONCAT(F_Inputs[[#This Row],[Item Code]], "_",F_Inputs[[#This Row],[Company Acronym]])</f>
        <v>C_SOCSDEBTTR_PR24CA008_HDD</v>
      </c>
    </row>
    <row r="131" spans="1:24">
      <c r="A131" s="132" t="s">
        <v>97</v>
      </c>
      <c r="B131" s="132" t="s">
        <v>71</v>
      </c>
      <c r="C131" s="132" t="s">
        <v>72</v>
      </c>
      <c r="D131" s="132" t="s">
        <v>45</v>
      </c>
      <c r="E131" s="132" t="s">
        <v>40</v>
      </c>
      <c r="F131" s="133">
        <v>0</v>
      </c>
      <c r="G131" s="133">
        <v>0</v>
      </c>
      <c r="H131" s="133">
        <v>0</v>
      </c>
      <c r="I131" s="133">
        <v>0</v>
      </c>
      <c r="J131" s="133">
        <v>0</v>
      </c>
      <c r="K131" s="133">
        <v>2.5089169511790117</v>
      </c>
      <c r="L131" s="133">
        <v>1.8645343983723415</v>
      </c>
      <c r="M131" s="133">
        <v>1.5159243336483872</v>
      </c>
      <c r="N131" s="133">
        <v>1.409995380908968</v>
      </c>
      <c r="O131" s="133">
        <v>1.6277029880929241</v>
      </c>
      <c r="P131" s="133">
        <v>1.5332140208199652</v>
      </c>
      <c r="Q131" s="133">
        <v>1.7582775817654908</v>
      </c>
      <c r="R131" s="133">
        <v>1.8129999999999999</v>
      </c>
      <c r="S131" s="133">
        <v>1.9711629999999998</v>
      </c>
      <c r="T131" s="133">
        <v>1.8809749999999998</v>
      </c>
      <c r="U131" s="133">
        <v>1.8293750000000004</v>
      </c>
      <c r="V131" s="133">
        <v>1.8103750000000001</v>
      </c>
      <c r="X131" s="132" t="str">
        <f>_xlfn.CONCAT(F_Inputs[[#This Row],[Item Code]], "_",F_Inputs[[#This Row],[Company Acronym]])</f>
        <v>C_SOCTR_PR24CA008_HDD</v>
      </c>
    </row>
    <row r="132" spans="1:24">
      <c r="A132" s="132" t="s">
        <v>97</v>
      </c>
      <c r="B132" s="132" t="s">
        <v>73</v>
      </c>
      <c r="C132" s="132" t="s">
        <v>74</v>
      </c>
      <c r="D132" s="132" t="s">
        <v>45</v>
      </c>
      <c r="E132" s="132" t="s">
        <v>40</v>
      </c>
      <c r="F132" s="133">
        <v>0</v>
      </c>
      <c r="G132" s="133">
        <v>0</v>
      </c>
      <c r="H132" s="133">
        <v>0</v>
      </c>
      <c r="I132" s="133">
        <v>0</v>
      </c>
      <c r="J132" s="133">
        <v>0</v>
      </c>
      <c r="K132" s="133">
        <v>3.4002272393092965</v>
      </c>
      <c r="L132" s="133">
        <v>2.2612535453428548</v>
      </c>
      <c r="M132" s="133">
        <v>1.8587456885708646</v>
      </c>
      <c r="N132" s="133">
        <v>1.500277906325205</v>
      </c>
      <c r="O132" s="133">
        <v>1.7428044100929236</v>
      </c>
      <c r="P132" s="133">
        <v>1.575849095255283</v>
      </c>
      <c r="Q132" s="133">
        <v>2.6464238698081455</v>
      </c>
      <c r="R132" s="133">
        <v>2.4969999999999994</v>
      </c>
      <c r="S132" s="133">
        <v>2.6481629999999998</v>
      </c>
      <c r="T132" s="133">
        <v>2.5499749999999999</v>
      </c>
      <c r="U132" s="133">
        <v>2.488375</v>
      </c>
      <c r="V132" s="133">
        <v>2.460375</v>
      </c>
      <c r="X132" s="132" t="str">
        <f>_xlfn.CONCAT(F_Inputs[[#This Row],[Item Code]], "_",F_Inputs[[#This Row],[Company Acronym]])</f>
        <v>C_STCSDEBTTR_PR24CA008_HDD</v>
      </c>
    </row>
    <row r="133" spans="1:24">
      <c r="A133" s="132" t="s">
        <v>97</v>
      </c>
      <c r="B133" s="132" t="s">
        <v>75</v>
      </c>
      <c r="C133" s="132" t="s">
        <v>76</v>
      </c>
      <c r="D133" s="132" t="s">
        <v>45</v>
      </c>
      <c r="E133" s="132" t="s">
        <v>40</v>
      </c>
      <c r="F133" s="133">
        <v>0</v>
      </c>
      <c r="G133" s="133">
        <v>0</v>
      </c>
      <c r="H133" s="133">
        <v>0</v>
      </c>
      <c r="I133" s="133">
        <v>0</v>
      </c>
      <c r="J133" s="133">
        <v>0</v>
      </c>
      <c r="K133" s="133">
        <v>3.4002272393092965</v>
      </c>
      <c r="L133" s="133">
        <v>3.5082475402616327</v>
      </c>
      <c r="M133" s="133">
        <v>2.9323178263544127</v>
      </c>
      <c r="N133" s="133">
        <v>2.1039743112169096</v>
      </c>
      <c r="O133" s="133">
        <v>2.397685790092924</v>
      </c>
      <c r="P133" s="133">
        <v>2.1462116465899856</v>
      </c>
      <c r="Q133" s="133">
        <v>2.6464238698081455</v>
      </c>
      <c r="R133" s="133">
        <v>2.4969999999999999</v>
      </c>
      <c r="S133" s="133">
        <v>2.6481629999999998</v>
      </c>
      <c r="T133" s="133">
        <v>2.5499749999999999</v>
      </c>
      <c r="U133" s="133">
        <v>2.4883750000000004</v>
      </c>
      <c r="V133" s="133">
        <v>2.460375</v>
      </c>
      <c r="X133" s="132" t="str">
        <f>_xlfn.CONCAT(F_Inputs[[#This Row],[Item Code]], "_",F_Inputs[[#This Row],[Company Acronym]])</f>
        <v>C_STCTR_PR24CA008_HDD</v>
      </c>
    </row>
    <row r="134" spans="1:24">
      <c r="A134" s="132" t="s">
        <v>97</v>
      </c>
      <c r="B134" s="132" t="s">
        <v>77</v>
      </c>
      <c r="C134" s="132" t="s">
        <v>78</v>
      </c>
      <c r="D134" s="132" t="s">
        <v>45</v>
      </c>
      <c r="E134" s="132" t="s">
        <v>40</v>
      </c>
      <c r="F134" s="133">
        <v>0</v>
      </c>
      <c r="G134" s="133">
        <v>0</v>
      </c>
      <c r="H134" s="133">
        <v>0</v>
      </c>
      <c r="I134" s="133">
        <v>0</v>
      </c>
      <c r="J134" s="133">
        <v>0</v>
      </c>
      <c r="K134" s="133">
        <v>3.4045509708737862</v>
      </c>
      <c r="L134" s="133">
        <v>2.3109742859342526</v>
      </c>
      <c r="M134" s="133">
        <v>1.8945390666768498</v>
      </c>
      <c r="N134" s="133">
        <v>1.4923810225430969</v>
      </c>
      <c r="O134" s="133">
        <v>1.7071038684262569</v>
      </c>
      <c r="P134" s="133">
        <v>1.5414948023613961</v>
      </c>
      <c r="Q134" s="133">
        <v>3.1024238698081454</v>
      </c>
      <c r="R134" s="133">
        <v>2.9549999999999996</v>
      </c>
      <c r="S134" s="133">
        <v>3.106163</v>
      </c>
      <c r="T134" s="133">
        <v>3.0199750000000001</v>
      </c>
      <c r="U134" s="133">
        <v>2.9593750000000001</v>
      </c>
      <c r="V134" s="133">
        <v>2.9893749999999999</v>
      </c>
      <c r="X134" s="132" t="str">
        <f>_xlfn.CONCAT(F_Inputs[[#This Row],[Item Code]], "_",F_Inputs[[#This Row],[Company Acronym]])</f>
        <v>C_TCSDEBTTR_PR24CA008_HDD</v>
      </c>
    </row>
    <row r="135" spans="1:24">
      <c r="A135" s="132" t="s">
        <v>97</v>
      </c>
      <c r="B135" s="132" t="s">
        <v>79</v>
      </c>
      <c r="C135" s="132" t="s">
        <v>80</v>
      </c>
      <c r="D135" s="132" t="s">
        <v>45</v>
      </c>
      <c r="E135" s="132" t="s">
        <v>40</v>
      </c>
      <c r="F135" s="133">
        <v>0</v>
      </c>
      <c r="G135" s="133">
        <v>0</v>
      </c>
      <c r="H135" s="133">
        <v>0</v>
      </c>
      <c r="I135" s="133">
        <v>0</v>
      </c>
      <c r="J135" s="133">
        <v>0</v>
      </c>
      <c r="K135" s="133">
        <v>3.4045509708737862</v>
      </c>
      <c r="L135" s="133">
        <v>3.5579682808530309</v>
      </c>
      <c r="M135" s="133">
        <v>2.9681112044603979</v>
      </c>
      <c r="N135" s="133">
        <v>2.0960774274348015</v>
      </c>
      <c r="O135" s="133">
        <v>2.3619852484262571</v>
      </c>
      <c r="P135" s="133">
        <v>2.1118573536960987</v>
      </c>
      <c r="Q135" s="133">
        <v>3.1024238698081454</v>
      </c>
      <c r="R135" s="133">
        <v>2.9550000000000001</v>
      </c>
      <c r="S135" s="133">
        <v>3.106163</v>
      </c>
      <c r="T135" s="133">
        <v>3.0199750000000001</v>
      </c>
      <c r="U135" s="133">
        <v>2.9593750000000005</v>
      </c>
      <c r="V135" s="133">
        <v>2.9893749999999999</v>
      </c>
      <c r="X135" s="132" t="str">
        <f>_xlfn.CONCAT(F_Inputs[[#This Row],[Item Code]], "_",F_Inputs[[#This Row],[Company Acronym]])</f>
        <v>C_TCTR_PR24CA008_HDD</v>
      </c>
    </row>
    <row r="136" spans="1:24">
      <c r="A136" s="132" t="s">
        <v>97</v>
      </c>
      <c r="B136" s="132" t="s">
        <v>81</v>
      </c>
      <c r="C136" s="132" t="s">
        <v>82</v>
      </c>
      <c r="D136" s="132" t="s">
        <v>83</v>
      </c>
      <c r="E136" s="132" t="s">
        <v>40</v>
      </c>
      <c r="F136" s="135" t="s">
        <v>95</v>
      </c>
      <c r="G136" s="135" t="s">
        <v>95</v>
      </c>
      <c r="H136" s="135" t="s">
        <v>95</v>
      </c>
      <c r="I136" s="135" t="s">
        <v>95</v>
      </c>
      <c r="J136" s="135" t="s">
        <v>95</v>
      </c>
      <c r="K136" s="135" t="s">
        <v>84</v>
      </c>
      <c r="L136" s="135" t="s">
        <v>84</v>
      </c>
      <c r="M136" s="135" t="s">
        <v>84</v>
      </c>
      <c r="N136" s="135" t="s">
        <v>84</v>
      </c>
      <c r="O136" s="135" t="s">
        <v>84</v>
      </c>
      <c r="P136" s="135" t="s">
        <v>84</v>
      </c>
      <c r="Q136" s="135" t="s">
        <v>84</v>
      </c>
      <c r="R136" s="135" t="s">
        <v>84</v>
      </c>
      <c r="S136" s="135" t="s">
        <v>84</v>
      </c>
      <c r="T136" s="135" t="s">
        <v>84</v>
      </c>
      <c r="U136" s="135" t="s">
        <v>84</v>
      </c>
      <c r="V136" s="135" t="s">
        <v>84</v>
      </c>
      <c r="X136" s="132" t="str">
        <f>_xlfn.CONCAT(F_Inputs[[#This Row],[Item Code]], "_",F_Inputs[[#This Row],[Company Acronym]])</f>
        <v>PR24QA_PR24CA10_OUT1_HDD</v>
      </c>
    </row>
    <row r="137" spans="1:24">
      <c r="A137" s="132" t="s">
        <v>97</v>
      </c>
      <c r="B137" s="132" t="s">
        <v>85</v>
      </c>
      <c r="C137" s="132" t="s">
        <v>86</v>
      </c>
      <c r="D137" s="132" t="s">
        <v>83</v>
      </c>
      <c r="E137" s="132" t="s">
        <v>40</v>
      </c>
      <c r="F137" s="135" t="s">
        <v>95</v>
      </c>
      <c r="G137" s="135" t="s">
        <v>95</v>
      </c>
      <c r="H137" s="135" t="s">
        <v>95</v>
      </c>
      <c r="I137" s="135" t="s">
        <v>95</v>
      </c>
      <c r="J137" s="135" t="s">
        <v>95</v>
      </c>
      <c r="K137" s="135" t="s">
        <v>87</v>
      </c>
      <c r="L137" s="135" t="s">
        <v>87</v>
      </c>
      <c r="M137" s="135" t="s">
        <v>87</v>
      </c>
      <c r="N137" s="135" t="s">
        <v>87</v>
      </c>
      <c r="O137" s="135" t="s">
        <v>87</v>
      </c>
      <c r="P137" s="135" t="s">
        <v>87</v>
      </c>
      <c r="Q137" s="135" t="s">
        <v>87</v>
      </c>
      <c r="R137" s="135" t="s">
        <v>87</v>
      </c>
      <c r="S137" s="135" t="s">
        <v>87</v>
      </c>
      <c r="T137" s="135" t="s">
        <v>87</v>
      </c>
      <c r="U137" s="135" t="s">
        <v>87</v>
      </c>
      <c r="V137" s="135" t="s">
        <v>87</v>
      </c>
      <c r="X137" s="132" t="str">
        <f>_xlfn.CONCAT(F_Inputs[[#This Row],[Item Code]], "_",F_Inputs[[#This Row],[Company Acronym]])</f>
        <v>PR24QA_PR24CA10_OUT2_HDD</v>
      </c>
    </row>
    <row r="138" spans="1:24">
      <c r="A138" s="132" t="s">
        <v>97</v>
      </c>
      <c r="B138" s="132" t="s">
        <v>88</v>
      </c>
      <c r="C138" s="132" t="s">
        <v>89</v>
      </c>
      <c r="D138" s="132" t="s">
        <v>83</v>
      </c>
      <c r="E138" s="132" t="s">
        <v>40</v>
      </c>
      <c r="F138" s="135" t="s">
        <v>95</v>
      </c>
      <c r="G138" s="135" t="s">
        <v>95</v>
      </c>
      <c r="H138" s="135" t="s">
        <v>95</v>
      </c>
      <c r="I138" s="135" t="s">
        <v>95</v>
      </c>
      <c r="J138" s="135" t="s">
        <v>95</v>
      </c>
      <c r="K138" s="136">
        <v>0</v>
      </c>
      <c r="L138" s="136">
        <v>0</v>
      </c>
      <c r="M138" s="136">
        <v>0</v>
      </c>
      <c r="N138" s="136">
        <v>0</v>
      </c>
      <c r="O138" s="136">
        <v>0</v>
      </c>
      <c r="P138" s="136">
        <v>0</v>
      </c>
      <c r="Q138" s="136">
        <v>0</v>
      </c>
      <c r="R138" s="136">
        <v>0</v>
      </c>
      <c r="S138" s="136">
        <v>0</v>
      </c>
      <c r="T138" s="136">
        <v>0</v>
      </c>
      <c r="U138" s="136">
        <v>0</v>
      </c>
      <c r="V138" s="136">
        <v>0</v>
      </c>
      <c r="X138" s="132" t="str">
        <f>_xlfn.CONCAT(F_Inputs[[#This Row],[Item Code]], "_",F_Inputs[[#This Row],[Company Acronym]])</f>
        <v>PR24QA_PR24CA10_OUT3_HDD</v>
      </c>
    </row>
    <row r="139" spans="1:24">
      <c r="A139" s="132" t="s">
        <v>97</v>
      </c>
      <c r="B139" s="132" t="s">
        <v>90</v>
      </c>
      <c r="C139" s="132" t="s">
        <v>91</v>
      </c>
      <c r="D139" s="132" t="s">
        <v>39</v>
      </c>
      <c r="E139" s="132" t="s">
        <v>40</v>
      </c>
      <c r="F139" s="135" t="s">
        <v>95</v>
      </c>
      <c r="G139" s="135" t="s">
        <v>95</v>
      </c>
      <c r="H139" s="135" t="s">
        <v>95</v>
      </c>
      <c r="I139" s="135" t="s">
        <v>95</v>
      </c>
      <c r="J139" s="135" t="s">
        <v>95</v>
      </c>
      <c r="K139" s="136">
        <v>0</v>
      </c>
      <c r="L139" s="136">
        <v>0</v>
      </c>
      <c r="M139" s="136">
        <v>0</v>
      </c>
      <c r="N139" s="136">
        <v>0</v>
      </c>
      <c r="O139" s="136">
        <v>0</v>
      </c>
      <c r="P139" s="136">
        <v>0</v>
      </c>
      <c r="Q139" s="136">
        <v>0</v>
      </c>
      <c r="R139" s="136">
        <v>0</v>
      </c>
      <c r="S139" s="136">
        <v>0</v>
      </c>
      <c r="T139" s="136">
        <v>0</v>
      </c>
      <c r="U139" s="136">
        <v>0</v>
      </c>
      <c r="V139" s="136">
        <v>0</v>
      </c>
      <c r="X139" s="132" t="str">
        <f>_xlfn.CONCAT(F_Inputs[[#This Row],[Item Code]], "_",F_Inputs[[#This Row],[Company Acronym]])</f>
        <v>PR24QA_PR24CA10_OUT4_HDD</v>
      </c>
    </row>
    <row r="140" spans="1:24">
      <c r="A140" s="132" t="s">
        <v>98</v>
      </c>
      <c r="B140" s="132" t="s">
        <v>37</v>
      </c>
      <c r="C140" s="132" t="s">
        <v>38</v>
      </c>
      <c r="D140" s="132" t="s">
        <v>39</v>
      </c>
      <c r="E140" s="132" t="s">
        <v>40</v>
      </c>
      <c r="F140" s="133">
        <v>0</v>
      </c>
      <c r="G140" s="133">
        <v>0</v>
      </c>
      <c r="H140" s="133">
        <v>0</v>
      </c>
      <c r="I140" s="133">
        <v>0</v>
      </c>
      <c r="J140" s="133">
        <v>0</v>
      </c>
      <c r="K140" s="133">
        <v>0</v>
      </c>
      <c r="L140" s="133">
        <v>1</v>
      </c>
      <c r="M140" s="133">
        <v>0</v>
      </c>
      <c r="N140" s="133">
        <v>0</v>
      </c>
      <c r="O140" s="133">
        <v>0</v>
      </c>
      <c r="P140" s="133">
        <v>0</v>
      </c>
      <c r="Q140" s="133">
        <v>0</v>
      </c>
      <c r="R140" s="133">
        <v>0</v>
      </c>
      <c r="S140" s="133">
        <v>0</v>
      </c>
      <c r="T140" s="133">
        <v>0</v>
      </c>
      <c r="U140" s="133">
        <v>0</v>
      </c>
      <c r="V140" s="133">
        <v>0</v>
      </c>
      <c r="X140" s="132" t="str">
        <f>_xlfn.CONCAT(F_Inputs[[#This Row],[Item Code]], "_",F_Inputs[[#This Row],[Company Acronym]])</f>
        <v>C_COVID20_PR24CA008_NES</v>
      </c>
    </row>
    <row r="141" spans="1:24">
      <c r="A141" s="132" t="s">
        <v>98</v>
      </c>
      <c r="B141" s="132" t="s">
        <v>41</v>
      </c>
      <c r="C141" s="132" t="s">
        <v>42</v>
      </c>
      <c r="D141" s="132" t="s">
        <v>39</v>
      </c>
      <c r="E141" s="132" t="s">
        <v>40</v>
      </c>
      <c r="F141" s="133">
        <v>0</v>
      </c>
      <c r="G141" s="133">
        <v>0</v>
      </c>
      <c r="H141" s="133">
        <v>0</v>
      </c>
      <c r="I141" s="133">
        <v>0</v>
      </c>
      <c r="J141" s="133">
        <v>0</v>
      </c>
      <c r="K141" s="133">
        <v>0</v>
      </c>
      <c r="L141" s="133">
        <v>0</v>
      </c>
      <c r="M141" s="133">
        <v>1</v>
      </c>
      <c r="N141" s="133">
        <v>0</v>
      </c>
      <c r="O141" s="133">
        <v>0</v>
      </c>
      <c r="P141" s="133">
        <v>0</v>
      </c>
      <c r="Q141" s="133">
        <v>0</v>
      </c>
      <c r="R141" s="133">
        <v>0</v>
      </c>
      <c r="S141" s="133">
        <v>0</v>
      </c>
      <c r="T141" s="133">
        <v>0</v>
      </c>
      <c r="U141" s="133">
        <v>0</v>
      </c>
      <c r="V141" s="133">
        <v>0</v>
      </c>
      <c r="X141" s="132" t="str">
        <f>_xlfn.CONCAT(F_Inputs[[#This Row],[Item Code]], "_",F_Inputs[[#This Row],[Company Acronym]])</f>
        <v>C_COVID21_PR24CA008_NES</v>
      </c>
    </row>
    <row r="142" spans="1:24">
      <c r="A142" s="132" t="s">
        <v>98</v>
      </c>
      <c r="B142" s="132" t="s">
        <v>43</v>
      </c>
      <c r="C142" s="132" t="s">
        <v>44</v>
      </c>
      <c r="D142" s="132" t="s">
        <v>45</v>
      </c>
      <c r="E142" s="132" t="s">
        <v>40</v>
      </c>
      <c r="F142" s="133">
        <v>28.451825557809322</v>
      </c>
      <c r="G142" s="133">
        <v>29.241288543494612</v>
      </c>
      <c r="H142" s="133">
        <v>31.118281613976698</v>
      </c>
      <c r="I142" s="133">
        <v>23.088412802626181</v>
      </c>
      <c r="J142" s="133">
        <v>23.540647289301134</v>
      </c>
      <c r="K142" s="133">
        <v>25.923141246476664</v>
      </c>
      <c r="L142" s="133">
        <v>37.559868350142438</v>
      </c>
      <c r="M142" s="133">
        <v>31.497839685328028</v>
      </c>
      <c r="N142" s="133">
        <v>19.577167378812433</v>
      </c>
      <c r="O142" s="133">
        <v>22.553999999999998</v>
      </c>
      <c r="P142" s="133">
        <v>24.173139758726897</v>
      </c>
      <c r="Q142" s="133">
        <v>4.6020000000000003</v>
      </c>
      <c r="R142" s="133">
        <v>4.6459999999999999</v>
      </c>
      <c r="S142" s="133">
        <v>4.6849999999999996</v>
      </c>
      <c r="T142" s="133">
        <v>4.7300000000000004</v>
      </c>
      <c r="U142" s="133">
        <v>4.7720000000000002</v>
      </c>
      <c r="V142" s="133">
        <v>4.8179999999999996</v>
      </c>
      <c r="X142" s="132" t="str">
        <f>_xlfn.CONCAT(F_Inputs[[#This Row],[Item Code]], "_",F_Inputs[[#This Row],[Company Acronym]])</f>
        <v>C_DCSDEBTT_PR24CA008_NES</v>
      </c>
    </row>
    <row r="143" spans="1:24">
      <c r="A143" s="132" t="s">
        <v>98</v>
      </c>
      <c r="B143" s="132" t="s">
        <v>46</v>
      </c>
      <c r="C143" s="132" t="s">
        <v>47</v>
      </c>
      <c r="D143" s="132" t="s">
        <v>45</v>
      </c>
      <c r="E143" s="132" t="s">
        <v>40</v>
      </c>
      <c r="F143" s="133">
        <v>28.451825557809322</v>
      </c>
      <c r="G143" s="133">
        <v>29.241288543494612</v>
      </c>
      <c r="H143" s="133">
        <v>31.118281613976698</v>
      </c>
      <c r="I143" s="133">
        <v>23.088412802626181</v>
      </c>
      <c r="J143" s="133">
        <v>23.540647289301134</v>
      </c>
      <c r="K143" s="133">
        <v>25.923141246476664</v>
      </c>
      <c r="L143" s="133">
        <v>37.559868350142438</v>
      </c>
      <c r="M143" s="133">
        <v>31.497839685328028</v>
      </c>
      <c r="N143" s="133">
        <v>19.577167378812433</v>
      </c>
      <c r="O143" s="133">
        <v>22.553999999999998</v>
      </c>
      <c r="P143" s="133">
        <v>24.173139758726897</v>
      </c>
      <c r="Q143" s="133">
        <v>25.21</v>
      </c>
      <c r="R143" s="133">
        <v>26.539000000000001</v>
      </c>
      <c r="S143" s="133">
        <v>27.72</v>
      </c>
      <c r="T143" s="133">
        <v>29.759</v>
      </c>
      <c r="U143" s="133">
        <v>30.804000000000002</v>
      </c>
      <c r="V143" s="133">
        <v>32.284999999999997</v>
      </c>
      <c r="X143" s="132" t="str">
        <f>_xlfn.CONCAT(F_Inputs[[#This Row],[Item Code]], "_",F_Inputs[[#This Row],[Company Acronym]])</f>
        <v>C_DCT_PR24CA008_NES</v>
      </c>
    </row>
    <row r="144" spans="1:24">
      <c r="A144" s="132" t="s">
        <v>98</v>
      </c>
      <c r="B144" s="132" t="s">
        <v>48</v>
      </c>
      <c r="C144" s="132" t="s">
        <v>49</v>
      </c>
      <c r="D144" s="132" t="s">
        <v>50</v>
      </c>
      <c r="E144" s="132" t="s">
        <v>40</v>
      </c>
      <c r="F144" s="134">
        <v>28.638311099828169</v>
      </c>
      <c r="G144" s="134">
        <v>28.873627330658156</v>
      </c>
      <c r="H144" s="134">
        <v>28.717372294299011</v>
      </c>
      <c r="I144" s="134">
        <v>28.231333945452594</v>
      </c>
      <c r="J144" s="134">
        <v>28.033576836330635</v>
      </c>
      <c r="K144" s="134">
        <v>27.30303337692359</v>
      </c>
      <c r="L144" s="134">
        <v>26.731537354241073</v>
      </c>
      <c r="M144" s="134">
        <v>26.668878033859961</v>
      </c>
      <c r="N144" s="134">
        <v>24.645419540051634</v>
      </c>
      <c r="O144" s="134">
        <v>25.985164074983388</v>
      </c>
      <c r="P144" s="134">
        <v>25.781371030039725</v>
      </c>
      <c r="Q144" s="134">
        <v>25.972481284812737</v>
      </c>
      <c r="R144" s="134">
        <v>25.972481284812737</v>
      </c>
      <c r="S144" s="134">
        <v>25.972481284812737</v>
      </c>
      <c r="T144" s="134">
        <v>25.972481284812737</v>
      </c>
      <c r="U144" s="134">
        <v>25.972481284812737</v>
      </c>
      <c r="V144" s="134">
        <v>25.972481284812737</v>
      </c>
      <c r="X144" s="132" t="str">
        <f>_xlfn.CONCAT(F_Inputs[[#This Row],[Item Code]], "_",F_Inputs[[#This Row],[Company Acronym]])</f>
        <v>C_EQLPCF62_PR24CA008_NES</v>
      </c>
    </row>
    <row r="145" spans="1:24">
      <c r="A145" s="132" t="s">
        <v>98</v>
      </c>
      <c r="B145" s="132" t="s">
        <v>51</v>
      </c>
      <c r="C145" s="132" t="s">
        <v>52</v>
      </c>
      <c r="D145" s="132" t="s">
        <v>39</v>
      </c>
      <c r="E145" s="132" t="s">
        <v>40</v>
      </c>
      <c r="F145" s="133">
        <v>2.6953781133334598</v>
      </c>
      <c r="G145" s="133">
        <v>2.6652833803291398</v>
      </c>
      <c r="H145" s="133">
        <v>2.6053818067708598</v>
      </c>
      <c r="I145" s="133">
        <v>2.41330258378159</v>
      </c>
      <c r="J145" s="133">
        <v>2.4173901427149902</v>
      </c>
      <c r="K145" s="133">
        <v>2.4037352349918799</v>
      </c>
      <c r="L145" s="133">
        <v>2.4201978882900002</v>
      </c>
      <c r="M145" s="133">
        <v>2.48070867036569</v>
      </c>
      <c r="N145" s="133">
        <v>2.4660663945026329</v>
      </c>
      <c r="O145" s="133">
        <v>2.4645649432752053</v>
      </c>
      <c r="P145" s="133">
        <v>2.4645649432752053</v>
      </c>
      <c r="Q145" s="133">
        <v>2.4645649432752053</v>
      </c>
      <c r="R145" s="133">
        <v>2.4645649432752053</v>
      </c>
      <c r="S145" s="133">
        <v>2.4645649432752053</v>
      </c>
      <c r="T145" s="133">
        <v>2.4645649432752053</v>
      </c>
      <c r="U145" s="133">
        <v>2.4645649432752053</v>
      </c>
      <c r="V145" s="133">
        <v>2.4645649432752053</v>
      </c>
      <c r="X145" s="132" t="str">
        <f>_xlfn.CONCAT(F_Inputs[[#This Row],[Item Code]], "_",F_Inputs[[#This Row],[Company Acronym]])</f>
        <v>C_EQXPCF2_PR24CA008_NES</v>
      </c>
    </row>
    <row r="146" spans="1:24">
      <c r="A146" s="132" t="s">
        <v>98</v>
      </c>
      <c r="B146" s="132" t="s">
        <v>53</v>
      </c>
      <c r="C146" s="132" t="s">
        <v>54</v>
      </c>
      <c r="D146" s="132" t="s">
        <v>50</v>
      </c>
      <c r="E146" s="132" t="s">
        <v>40</v>
      </c>
      <c r="F146" s="134">
        <v>0.57115848321060048</v>
      </c>
      <c r="G146" s="134">
        <v>0.57101238832959977</v>
      </c>
      <c r="H146" s="134">
        <v>0.57055683914819599</v>
      </c>
      <c r="I146" s="134">
        <v>0.57019924240802955</v>
      </c>
      <c r="J146" s="134">
        <v>0.57033833521782362</v>
      </c>
      <c r="K146" s="134">
        <v>0.57037162956513998</v>
      </c>
      <c r="L146" s="134">
        <v>0.5697022292700501</v>
      </c>
      <c r="M146" s="134">
        <v>0.57070650452830551</v>
      </c>
      <c r="N146" s="134">
        <v>0.57133371664992216</v>
      </c>
      <c r="O146" s="134">
        <v>0.57071664299005886</v>
      </c>
      <c r="P146" s="134">
        <v>0.57016033413970746</v>
      </c>
      <c r="Q146" s="134">
        <v>0.56756052363073228</v>
      </c>
      <c r="R146" s="134">
        <v>0.56659815190805907</v>
      </c>
      <c r="S146" s="134">
        <v>0.56615507844607937</v>
      </c>
      <c r="T146" s="134">
        <v>0.56582670357137532</v>
      </c>
      <c r="U146" s="134">
        <v>0.5656193891430692</v>
      </c>
      <c r="V146" s="134">
        <v>0.56537200795056319</v>
      </c>
      <c r="X146" s="132" t="str">
        <f>_xlfn.CONCAT(F_Inputs[[#This Row],[Item Code]], "_",F_Inputs[[#This Row],[Company Acronym]])</f>
        <v>C_HHDUHH_PR24CA008_NES</v>
      </c>
    </row>
    <row r="147" spans="1:24">
      <c r="A147" s="132" t="s">
        <v>98</v>
      </c>
      <c r="B147" s="132" t="s">
        <v>55</v>
      </c>
      <c r="C147" s="132" t="s">
        <v>56</v>
      </c>
      <c r="D147" s="132" t="s">
        <v>50</v>
      </c>
      <c r="E147" s="132" t="s">
        <v>40</v>
      </c>
      <c r="F147" s="134">
        <v>0.39436242367838453</v>
      </c>
      <c r="G147" s="134">
        <v>0.41221883349977056</v>
      </c>
      <c r="H147" s="134">
        <v>0.42816995877275998</v>
      </c>
      <c r="I147" s="134">
        <v>0.44460964752712562</v>
      </c>
      <c r="J147" s="134">
        <v>0.46219254593578252</v>
      </c>
      <c r="K147" s="134">
        <v>0.47967942077982051</v>
      </c>
      <c r="L147" s="134">
        <v>0.49590095171974885</v>
      </c>
      <c r="M147" s="134">
        <v>0.50519989275269628</v>
      </c>
      <c r="N147" s="134">
        <v>0.51419686648919516</v>
      </c>
      <c r="O147" s="134">
        <v>0.52745920159536885</v>
      </c>
      <c r="P147" s="134">
        <v>0.54023796839999394</v>
      </c>
      <c r="Q147" s="134">
        <v>0.55556266912941954</v>
      </c>
      <c r="R147" s="134">
        <v>0.58412862976839131</v>
      </c>
      <c r="S147" s="134">
        <v>0.61837373072555513</v>
      </c>
      <c r="T147" s="134">
        <v>0.64297328052713443</v>
      </c>
      <c r="U147" s="134">
        <v>0.66324718684308148</v>
      </c>
      <c r="V147" s="134">
        <v>0.68337956059152527</v>
      </c>
      <c r="X147" s="132" t="str">
        <f>_xlfn.CONCAT(F_Inputs[[#This Row],[Item Code]], "_",F_Inputs[[#This Row],[Company Acronym]])</f>
        <v>C_HHMHH_PR24CA008_NES</v>
      </c>
    </row>
    <row r="148" spans="1:24">
      <c r="A148" s="132" t="s">
        <v>98</v>
      </c>
      <c r="B148" s="132" t="s">
        <v>57</v>
      </c>
      <c r="C148" s="132" t="s">
        <v>58</v>
      </c>
      <c r="D148" s="132" t="s">
        <v>59</v>
      </c>
      <c r="E148" s="132" t="s">
        <v>40</v>
      </c>
      <c r="F148" s="133">
        <v>1843.8420000000001</v>
      </c>
      <c r="G148" s="133">
        <v>1852.55</v>
      </c>
      <c r="H148" s="133">
        <v>1860.6630000000002</v>
      </c>
      <c r="I148" s="133">
        <v>1869.0800000000002</v>
      </c>
      <c r="J148" s="133">
        <v>1878.4920000000002</v>
      </c>
      <c r="K148" s="133">
        <v>1888.3319999999999</v>
      </c>
      <c r="L148" s="133">
        <v>1901.2950000000001</v>
      </c>
      <c r="M148" s="133">
        <v>1935.713</v>
      </c>
      <c r="N148" s="133">
        <v>1954.8679999999999</v>
      </c>
      <c r="O148" s="133">
        <v>1971.7070000000001</v>
      </c>
      <c r="P148" s="133">
        <v>1987.9109999999998</v>
      </c>
      <c r="Q148" s="133">
        <v>1983.6880000000001</v>
      </c>
      <c r="R148" s="133">
        <v>1992.7580000000003</v>
      </c>
      <c r="S148" s="133">
        <v>2002.5220000000004</v>
      </c>
      <c r="T148" s="133">
        <v>2012.39</v>
      </c>
      <c r="U148" s="133">
        <v>2021.75</v>
      </c>
      <c r="V148" s="133">
        <v>2030.5479999999998</v>
      </c>
      <c r="X148" s="132" t="str">
        <f>_xlfn.CONCAT(F_Inputs[[#This Row],[Item Code]], "_",F_Inputs[[#This Row],[Company Acronym]])</f>
        <v>C_HHT_PR24CA008_NES</v>
      </c>
    </row>
    <row r="149" spans="1:24">
      <c r="A149" s="132" t="s">
        <v>98</v>
      </c>
      <c r="B149" s="132" t="s">
        <v>60</v>
      </c>
      <c r="C149" s="132" t="s">
        <v>61</v>
      </c>
      <c r="D149" s="132" t="s">
        <v>50</v>
      </c>
      <c r="E149" s="132" t="s">
        <v>40</v>
      </c>
      <c r="F149" s="134">
        <v>17.398328297211766</v>
      </c>
      <c r="G149" s="134">
        <v>17.397904553773483</v>
      </c>
      <c r="H149" s="134">
        <v>17.398069274740141</v>
      </c>
      <c r="I149" s="134">
        <v>16.966696777355594</v>
      </c>
      <c r="J149" s="134">
        <v>16.536465161823426</v>
      </c>
      <c r="K149" s="134">
        <v>16.10960870621949</v>
      </c>
      <c r="L149" s="134">
        <v>15.677606266651466</v>
      </c>
      <c r="M149" s="134">
        <v>15.677606266651466</v>
      </c>
      <c r="N149" s="134">
        <v>15.677606266651466</v>
      </c>
      <c r="O149" s="134">
        <v>15.677606266651466</v>
      </c>
      <c r="P149" s="134">
        <v>15.677606266651466</v>
      </c>
      <c r="Q149" s="134">
        <v>15.677606266651466</v>
      </c>
      <c r="R149" s="134">
        <v>15.677606266651466</v>
      </c>
      <c r="S149" s="134">
        <v>15.677606266651466</v>
      </c>
      <c r="T149" s="134">
        <v>15.677606266651466</v>
      </c>
      <c r="U149" s="134">
        <v>15.677606266651466</v>
      </c>
      <c r="V149" s="134">
        <v>15.677606266651466</v>
      </c>
      <c r="X149" s="132" t="str">
        <f>_xlfn.CONCAT(F_Inputs[[#This Row],[Item Code]], "_",F_Inputs[[#This Row],[Company Acronym]])</f>
        <v>C_INCSCOREINT_PR24CA008_NES</v>
      </c>
    </row>
    <row r="150" spans="1:24">
      <c r="A150" s="132" t="s">
        <v>98</v>
      </c>
      <c r="B150" s="132" t="s">
        <v>62</v>
      </c>
      <c r="C150" s="132" t="s">
        <v>63</v>
      </c>
      <c r="D150" s="132" t="s">
        <v>45</v>
      </c>
      <c r="E150" s="132" t="s">
        <v>40</v>
      </c>
      <c r="F150" s="133">
        <v>34.875948275862065</v>
      </c>
      <c r="G150" s="133">
        <v>35.525081056238093</v>
      </c>
      <c r="H150" s="133">
        <v>24.413841514143094</v>
      </c>
      <c r="I150" s="133">
        <v>33.346967583093964</v>
      </c>
      <c r="J150" s="133">
        <v>38.945550535742832</v>
      </c>
      <c r="K150" s="133">
        <v>43.956278969621053</v>
      </c>
      <c r="L150" s="133">
        <v>11.111546308414816</v>
      </c>
      <c r="M150" s="133">
        <v>14.141380890552202</v>
      </c>
      <c r="N150" s="133">
        <v>25.529287608663623</v>
      </c>
      <c r="O150" s="133">
        <v>16.258999999999997</v>
      </c>
      <c r="P150" s="133">
        <v>17.529647715605748</v>
      </c>
      <c r="Q150" s="133">
        <v>36.225000000000009</v>
      </c>
      <c r="R150" s="133">
        <v>36.384</v>
      </c>
      <c r="S150" s="133">
        <v>36.689</v>
      </c>
      <c r="T150" s="133">
        <v>37.046999999999997</v>
      </c>
      <c r="U150" s="133">
        <v>37.377000000000002</v>
      </c>
      <c r="V150" s="133">
        <v>37.730000000000004</v>
      </c>
      <c r="X150" s="132" t="str">
        <f>_xlfn.CONCAT(F_Inputs[[#This Row],[Item Code]], "_",F_Inputs[[#This Row],[Company Acronym]])</f>
        <v>C_OCSDEBTTR_PR24CA008_NES</v>
      </c>
    </row>
    <row r="151" spans="1:24">
      <c r="A151" s="132" t="s">
        <v>98</v>
      </c>
      <c r="B151" s="132" t="s">
        <v>64</v>
      </c>
      <c r="C151" s="132" t="s">
        <v>65</v>
      </c>
      <c r="D151" s="132" t="s">
        <v>45</v>
      </c>
      <c r="E151" s="132" t="s">
        <v>40</v>
      </c>
      <c r="F151" s="133">
        <v>34.875948275862065</v>
      </c>
      <c r="G151" s="133">
        <v>35.525081056238093</v>
      </c>
      <c r="H151" s="133">
        <v>24.413841514143094</v>
      </c>
      <c r="I151" s="133">
        <v>33.346967583093964</v>
      </c>
      <c r="J151" s="133">
        <v>38.945550535742832</v>
      </c>
      <c r="K151" s="133">
        <v>43.956278969621053</v>
      </c>
      <c r="L151" s="133">
        <v>43.049142736161372</v>
      </c>
      <c r="M151" s="133">
        <v>40.513815779424107</v>
      </c>
      <c r="N151" s="133">
        <v>40.096318697509943</v>
      </c>
      <c r="O151" s="133">
        <v>34.298999999999992</v>
      </c>
      <c r="P151" s="133">
        <v>37.242211242299803</v>
      </c>
      <c r="Q151" s="133">
        <v>36.224999999999994</v>
      </c>
      <c r="R151" s="133">
        <v>36.384</v>
      </c>
      <c r="S151" s="133">
        <v>36.689000000000007</v>
      </c>
      <c r="T151" s="133">
        <v>37.047000000000011</v>
      </c>
      <c r="U151" s="133">
        <v>37.376999999999995</v>
      </c>
      <c r="V151" s="133">
        <v>37.730000000000004</v>
      </c>
      <c r="X151" s="132" t="str">
        <f>_xlfn.CONCAT(F_Inputs[[#This Row],[Item Code]], "_",F_Inputs[[#This Row],[Company Acronym]])</f>
        <v>C_OCTR_PR24CA008_NES</v>
      </c>
    </row>
    <row r="152" spans="1:24">
      <c r="A152" s="132" t="s">
        <v>98</v>
      </c>
      <c r="B152" s="132" t="s">
        <v>66</v>
      </c>
      <c r="C152" s="132" t="s">
        <v>67</v>
      </c>
      <c r="D152" s="132" t="s">
        <v>68</v>
      </c>
      <c r="E152" s="132" t="s">
        <v>40</v>
      </c>
      <c r="F152" s="133">
        <v>380.94921368087336</v>
      </c>
      <c r="G152" s="133">
        <v>390.42710486465313</v>
      </c>
      <c r="H152" s="133">
        <v>384.85557631769058</v>
      </c>
      <c r="I152" s="133">
        <v>383.86456384454482</v>
      </c>
      <c r="J152" s="133">
        <v>385.76296642719882</v>
      </c>
      <c r="K152" s="133">
        <v>389.72541628728419</v>
      </c>
      <c r="L152" s="133">
        <v>390.39787301909013</v>
      </c>
      <c r="M152" s="133">
        <v>323.04941942258995</v>
      </c>
      <c r="N152" s="133">
        <v>310.16129365266926</v>
      </c>
      <c r="O152" s="133">
        <v>307.31797371516154</v>
      </c>
      <c r="P152" s="133">
        <v>308.41132488933056</v>
      </c>
      <c r="Q152" s="133">
        <v>330.88267913099236</v>
      </c>
      <c r="R152" s="133">
        <v>355.7752622245149</v>
      </c>
      <c r="S152" s="133">
        <v>365.69286130189823</v>
      </c>
      <c r="T152" s="133">
        <v>376.41113303087366</v>
      </c>
      <c r="U152" s="133">
        <v>387.37034747125017</v>
      </c>
      <c r="V152" s="133">
        <v>399.67043379422705</v>
      </c>
      <c r="X152" s="132" t="str">
        <f>_xlfn.CONCAT(F_Inputs[[#This Row],[Item Code]], "_",F_Inputs[[#This Row],[Company Acronym]])</f>
        <v>C_REVHH_PR24CA008_NES</v>
      </c>
    </row>
    <row r="153" spans="1:24">
      <c r="A153" s="132" t="s">
        <v>98</v>
      </c>
      <c r="B153" s="132" t="s">
        <v>69</v>
      </c>
      <c r="C153" s="132" t="s">
        <v>70</v>
      </c>
      <c r="D153" s="132" t="s">
        <v>45</v>
      </c>
      <c r="E153" s="132" t="s">
        <v>40</v>
      </c>
      <c r="F153" s="133">
        <v>35.487072615096189</v>
      </c>
      <c r="G153" s="133">
        <v>36.091063188921048</v>
      </c>
      <c r="H153" s="133">
        <v>24.962587619119645</v>
      </c>
      <c r="I153" s="133">
        <v>34.909776215167675</v>
      </c>
      <c r="J153" s="133">
        <v>39.875567582106036</v>
      </c>
      <c r="K153" s="133">
        <v>43.491233806907161</v>
      </c>
      <c r="L153" s="133">
        <v>10.481487272447318</v>
      </c>
      <c r="M153" s="133">
        <v>14.057623400429097</v>
      </c>
      <c r="N153" s="133">
        <v>25.315793663018873</v>
      </c>
      <c r="O153" s="133">
        <v>15.294727272727268</v>
      </c>
      <c r="P153" s="133">
        <v>16.315710868956501</v>
      </c>
      <c r="Q153" s="133">
        <v>11.394000000000005</v>
      </c>
      <c r="R153" s="133">
        <v>10.251000000000005</v>
      </c>
      <c r="S153" s="133">
        <v>9.3960000000000079</v>
      </c>
      <c r="T153" s="133">
        <v>7.7259999999999991</v>
      </c>
      <c r="U153" s="133">
        <v>7.0210000000000008</v>
      </c>
      <c r="V153" s="133">
        <v>5.9060000000000059</v>
      </c>
      <c r="X153" s="132" t="str">
        <f>_xlfn.CONCAT(F_Inputs[[#This Row],[Item Code]], "_",F_Inputs[[#This Row],[Company Acronym]])</f>
        <v>C_SOCSDEBTTR_PR24CA008_NES</v>
      </c>
    </row>
    <row r="154" spans="1:24">
      <c r="A154" s="132" t="s">
        <v>98</v>
      </c>
      <c r="B154" s="132" t="s">
        <v>71</v>
      </c>
      <c r="C154" s="132" t="s">
        <v>72</v>
      </c>
      <c r="D154" s="132" t="s">
        <v>45</v>
      </c>
      <c r="E154" s="132" t="s">
        <v>40</v>
      </c>
      <c r="F154" s="133">
        <v>35.487072615096189</v>
      </c>
      <c r="G154" s="133">
        <v>36.091063188921048</v>
      </c>
      <c r="H154" s="133">
        <v>24.962587619119645</v>
      </c>
      <c r="I154" s="133">
        <v>34.909776215167675</v>
      </c>
      <c r="J154" s="133">
        <v>39.875567582106036</v>
      </c>
      <c r="K154" s="133">
        <v>43.491233806907161</v>
      </c>
      <c r="L154" s="133">
        <v>42.419083700193866</v>
      </c>
      <c r="M154" s="133">
        <v>40.430058289301002</v>
      </c>
      <c r="N154" s="133">
        <v>39.882824751865193</v>
      </c>
      <c r="O154" s="133">
        <v>33.334727272727264</v>
      </c>
      <c r="P154" s="133">
        <v>36.028274395650556</v>
      </c>
      <c r="Q154" s="133">
        <v>32.001999999999995</v>
      </c>
      <c r="R154" s="133">
        <v>32.144000000000005</v>
      </c>
      <c r="S154" s="133">
        <v>32.431000000000004</v>
      </c>
      <c r="T154" s="133">
        <v>32.75500000000001</v>
      </c>
      <c r="U154" s="133">
        <v>33.052999999999997</v>
      </c>
      <c r="V154" s="133">
        <v>33.373000000000005</v>
      </c>
      <c r="X154" s="132" t="str">
        <f>_xlfn.CONCAT(F_Inputs[[#This Row],[Item Code]], "_",F_Inputs[[#This Row],[Company Acronym]])</f>
        <v>C_SOCTR_PR24CA008_NES</v>
      </c>
    </row>
    <row r="155" spans="1:24">
      <c r="A155" s="132" t="s">
        <v>98</v>
      </c>
      <c r="B155" s="132" t="s">
        <v>73</v>
      </c>
      <c r="C155" s="132" t="s">
        <v>74</v>
      </c>
      <c r="D155" s="132" t="s">
        <v>45</v>
      </c>
      <c r="E155" s="132" t="s">
        <v>40</v>
      </c>
      <c r="F155" s="133">
        <v>63.93889817290551</v>
      </c>
      <c r="G155" s="133">
        <v>65.33235173241566</v>
      </c>
      <c r="H155" s="133">
        <v>56.080869233096344</v>
      </c>
      <c r="I155" s="133">
        <v>57.998189017793855</v>
      </c>
      <c r="J155" s="133">
        <v>63.416214871407171</v>
      </c>
      <c r="K155" s="133">
        <v>69.414375053383822</v>
      </c>
      <c r="L155" s="133">
        <v>48.041355622589755</v>
      </c>
      <c r="M155" s="133">
        <v>45.555463085757125</v>
      </c>
      <c r="N155" s="133">
        <v>44.892961041831306</v>
      </c>
      <c r="O155" s="133">
        <v>37.848727272727267</v>
      </c>
      <c r="P155" s="133">
        <v>40.488850627683398</v>
      </c>
      <c r="Q155" s="133">
        <v>36.604000000000006</v>
      </c>
      <c r="R155" s="133">
        <v>36.790000000000006</v>
      </c>
      <c r="S155" s="133">
        <v>37.116000000000007</v>
      </c>
      <c r="T155" s="133">
        <v>37.484999999999999</v>
      </c>
      <c r="U155" s="133">
        <v>37.825000000000003</v>
      </c>
      <c r="V155" s="133">
        <v>38.191000000000003</v>
      </c>
      <c r="X155" s="132" t="str">
        <f>_xlfn.CONCAT(F_Inputs[[#This Row],[Item Code]], "_",F_Inputs[[#This Row],[Company Acronym]])</f>
        <v>C_STCSDEBTTR_PR24CA008_NES</v>
      </c>
    </row>
    <row r="156" spans="1:24">
      <c r="A156" s="132" t="s">
        <v>98</v>
      </c>
      <c r="B156" s="132" t="s">
        <v>75</v>
      </c>
      <c r="C156" s="132" t="s">
        <v>76</v>
      </c>
      <c r="D156" s="132" t="s">
        <v>45</v>
      </c>
      <c r="E156" s="132" t="s">
        <v>40</v>
      </c>
      <c r="F156" s="133">
        <v>63.93889817290551</v>
      </c>
      <c r="G156" s="133">
        <v>65.33235173241566</v>
      </c>
      <c r="H156" s="133">
        <v>56.080869233096344</v>
      </c>
      <c r="I156" s="133">
        <v>57.998189017793855</v>
      </c>
      <c r="J156" s="133">
        <v>63.416214871407171</v>
      </c>
      <c r="K156" s="133">
        <v>69.414375053383822</v>
      </c>
      <c r="L156" s="133">
        <v>79.978952050336304</v>
      </c>
      <c r="M156" s="133">
        <v>71.927897974629033</v>
      </c>
      <c r="N156" s="133">
        <v>59.459992130677627</v>
      </c>
      <c r="O156" s="133">
        <v>55.888727272727266</v>
      </c>
      <c r="P156" s="133">
        <v>60.201414154377453</v>
      </c>
      <c r="Q156" s="133">
        <v>57.211999999999996</v>
      </c>
      <c r="R156" s="133">
        <v>58.683000000000007</v>
      </c>
      <c r="S156" s="133">
        <v>60.15100000000001</v>
      </c>
      <c r="T156" s="133">
        <v>62.51400000000001</v>
      </c>
      <c r="U156" s="133">
        <v>63.856999999999999</v>
      </c>
      <c r="V156" s="133">
        <v>65.658000000000001</v>
      </c>
      <c r="X156" s="132" t="str">
        <f>_xlfn.CONCAT(F_Inputs[[#This Row],[Item Code]], "_",F_Inputs[[#This Row],[Company Acronym]])</f>
        <v>C_STCTR_PR24CA008_NES</v>
      </c>
    </row>
    <row r="157" spans="1:24">
      <c r="A157" s="132" t="s">
        <v>98</v>
      </c>
      <c r="B157" s="132" t="s">
        <v>77</v>
      </c>
      <c r="C157" s="132" t="s">
        <v>78</v>
      </c>
      <c r="D157" s="132" t="s">
        <v>45</v>
      </c>
      <c r="E157" s="132" t="s">
        <v>40</v>
      </c>
      <c r="F157" s="133">
        <v>63.327773833671387</v>
      </c>
      <c r="G157" s="133">
        <v>64.766369599732613</v>
      </c>
      <c r="H157" s="133">
        <v>55.532123128119792</v>
      </c>
      <c r="I157" s="133">
        <v>56.435380385720144</v>
      </c>
      <c r="J157" s="133">
        <v>62.486197825043966</v>
      </c>
      <c r="K157" s="133">
        <v>69.879420216097714</v>
      </c>
      <c r="L157" s="133">
        <v>48.671414658557254</v>
      </c>
      <c r="M157" s="133">
        <v>45.639220575880231</v>
      </c>
      <c r="N157" s="133">
        <v>45.106454987476056</v>
      </c>
      <c r="O157" s="133">
        <v>38.812999999999995</v>
      </c>
      <c r="P157" s="133">
        <v>41.702787474332645</v>
      </c>
      <c r="Q157" s="133">
        <v>40.827000000000005</v>
      </c>
      <c r="R157" s="133">
        <v>41.03</v>
      </c>
      <c r="S157" s="133">
        <v>41.374000000000002</v>
      </c>
      <c r="T157" s="133">
        <v>41.777000000000001</v>
      </c>
      <c r="U157" s="133">
        <v>42.149000000000001</v>
      </c>
      <c r="V157" s="133">
        <v>42.548000000000002</v>
      </c>
      <c r="X157" s="132" t="str">
        <f>_xlfn.CONCAT(F_Inputs[[#This Row],[Item Code]], "_",F_Inputs[[#This Row],[Company Acronym]])</f>
        <v>C_TCSDEBTTR_PR24CA008_NES</v>
      </c>
    </row>
    <row r="158" spans="1:24">
      <c r="A158" s="132" t="s">
        <v>98</v>
      </c>
      <c r="B158" s="132" t="s">
        <v>79</v>
      </c>
      <c r="C158" s="132" t="s">
        <v>80</v>
      </c>
      <c r="D158" s="132" t="s">
        <v>45</v>
      </c>
      <c r="E158" s="132" t="s">
        <v>40</v>
      </c>
      <c r="F158" s="133">
        <v>63.327773833671387</v>
      </c>
      <c r="G158" s="133">
        <v>64.766369599732613</v>
      </c>
      <c r="H158" s="133">
        <v>55.532123128119792</v>
      </c>
      <c r="I158" s="133">
        <v>56.435380385720144</v>
      </c>
      <c r="J158" s="133">
        <v>62.486197825043966</v>
      </c>
      <c r="K158" s="133">
        <v>69.879420216097714</v>
      </c>
      <c r="L158" s="133">
        <v>80.609011086303809</v>
      </c>
      <c r="M158" s="133">
        <v>72.011655464752138</v>
      </c>
      <c r="N158" s="133">
        <v>59.673486076322376</v>
      </c>
      <c r="O158" s="133">
        <v>56.852999999999994</v>
      </c>
      <c r="P158" s="133">
        <v>61.4153510010267</v>
      </c>
      <c r="Q158" s="133">
        <v>61.434999999999995</v>
      </c>
      <c r="R158" s="133">
        <v>62.923000000000002</v>
      </c>
      <c r="S158" s="133">
        <v>64.409000000000006</v>
      </c>
      <c r="T158" s="133">
        <v>66.806000000000012</v>
      </c>
      <c r="U158" s="133">
        <v>68.180999999999997</v>
      </c>
      <c r="V158" s="133">
        <v>70.015000000000001</v>
      </c>
      <c r="X158" s="132" t="str">
        <f>_xlfn.CONCAT(F_Inputs[[#This Row],[Item Code]], "_",F_Inputs[[#This Row],[Company Acronym]])</f>
        <v>C_TCTR_PR24CA008_NES</v>
      </c>
    </row>
    <row r="159" spans="1:24">
      <c r="A159" s="132" t="s">
        <v>98</v>
      </c>
      <c r="B159" s="132" t="s">
        <v>81</v>
      </c>
      <c r="C159" s="132" t="s">
        <v>82</v>
      </c>
      <c r="D159" s="132" t="s">
        <v>83</v>
      </c>
      <c r="E159" s="132" t="s">
        <v>40</v>
      </c>
      <c r="F159" s="135" t="s">
        <v>84</v>
      </c>
      <c r="G159" s="135" t="s">
        <v>84</v>
      </c>
      <c r="H159" s="135" t="s">
        <v>84</v>
      </c>
      <c r="I159" s="135" t="s">
        <v>84</v>
      </c>
      <c r="J159" s="135" t="s">
        <v>84</v>
      </c>
      <c r="K159" s="135" t="s">
        <v>84</v>
      </c>
      <c r="L159" s="135" t="s">
        <v>84</v>
      </c>
      <c r="M159" s="135" t="s">
        <v>84</v>
      </c>
      <c r="N159" s="135" t="s">
        <v>84</v>
      </c>
      <c r="O159" s="135" t="s">
        <v>84</v>
      </c>
      <c r="P159" s="135" t="s">
        <v>84</v>
      </c>
      <c r="Q159" s="135" t="s">
        <v>84</v>
      </c>
      <c r="R159" s="135" t="s">
        <v>84</v>
      </c>
      <c r="S159" s="135" t="s">
        <v>84</v>
      </c>
      <c r="T159" s="135" t="s">
        <v>84</v>
      </c>
      <c r="U159" s="135" t="s">
        <v>84</v>
      </c>
      <c r="V159" s="135" t="s">
        <v>84</v>
      </c>
      <c r="X159" s="132" t="str">
        <f>_xlfn.CONCAT(F_Inputs[[#This Row],[Item Code]], "_",F_Inputs[[#This Row],[Company Acronym]])</f>
        <v>PR24QA_PR24CA10_OUT1_NES</v>
      </c>
    </row>
    <row r="160" spans="1:24">
      <c r="A160" s="132" t="s">
        <v>98</v>
      </c>
      <c r="B160" s="132" t="s">
        <v>85</v>
      </c>
      <c r="C160" s="132" t="s">
        <v>86</v>
      </c>
      <c r="D160" s="132" t="s">
        <v>83</v>
      </c>
      <c r="E160" s="132" t="s">
        <v>40</v>
      </c>
      <c r="F160" s="135" t="s">
        <v>87</v>
      </c>
      <c r="G160" s="135" t="s">
        <v>87</v>
      </c>
      <c r="H160" s="135" t="s">
        <v>87</v>
      </c>
      <c r="I160" s="135" t="s">
        <v>87</v>
      </c>
      <c r="J160" s="135" t="s">
        <v>87</v>
      </c>
      <c r="K160" s="135" t="s">
        <v>87</v>
      </c>
      <c r="L160" s="135" t="s">
        <v>87</v>
      </c>
      <c r="M160" s="135" t="s">
        <v>87</v>
      </c>
      <c r="N160" s="135" t="s">
        <v>87</v>
      </c>
      <c r="O160" s="135" t="s">
        <v>87</v>
      </c>
      <c r="P160" s="135" t="s">
        <v>87</v>
      </c>
      <c r="Q160" s="135" t="s">
        <v>87</v>
      </c>
      <c r="R160" s="135" t="s">
        <v>87</v>
      </c>
      <c r="S160" s="135" t="s">
        <v>87</v>
      </c>
      <c r="T160" s="135" t="s">
        <v>87</v>
      </c>
      <c r="U160" s="135" t="s">
        <v>87</v>
      </c>
      <c r="V160" s="135" t="s">
        <v>87</v>
      </c>
      <c r="X160" s="132" t="str">
        <f>_xlfn.CONCAT(F_Inputs[[#This Row],[Item Code]], "_",F_Inputs[[#This Row],[Company Acronym]])</f>
        <v>PR24QA_PR24CA10_OUT2_NES</v>
      </c>
    </row>
    <row r="161" spans="1:24">
      <c r="A161" s="132" t="s">
        <v>98</v>
      </c>
      <c r="B161" s="132" t="s">
        <v>88</v>
      </c>
      <c r="C161" s="132" t="s">
        <v>89</v>
      </c>
      <c r="D161" s="132" t="s">
        <v>83</v>
      </c>
      <c r="E161" s="132" t="s">
        <v>40</v>
      </c>
      <c r="F161" s="136">
        <v>0</v>
      </c>
      <c r="G161" s="136">
        <v>0</v>
      </c>
      <c r="H161" s="136">
        <v>0</v>
      </c>
      <c r="I161" s="136">
        <v>0</v>
      </c>
      <c r="J161" s="136">
        <v>0</v>
      </c>
      <c r="K161" s="136">
        <v>0</v>
      </c>
      <c r="L161" s="136">
        <v>0</v>
      </c>
      <c r="M161" s="136">
        <v>0</v>
      </c>
      <c r="N161" s="136">
        <v>0</v>
      </c>
      <c r="O161" s="136">
        <v>0</v>
      </c>
      <c r="P161" s="136">
        <v>0</v>
      </c>
      <c r="Q161" s="136">
        <v>0</v>
      </c>
      <c r="R161" s="136">
        <v>0</v>
      </c>
      <c r="S161" s="136">
        <v>0</v>
      </c>
      <c r="T161" s="136">
        <v>0</v>
      </c>
      <c r="U161" s="136">
        <v>0</v>
      </c>
      <c r="V161" s="136">
        <v>0</v>
      </c>
      <c r="X161" s="132" t="str">
        <f>_xlfn.CONCAT(F_Inputs[[#This Row],[Item Code]], "_",F_Inputs[[#This Row],[Company Acronym]])</f>
        <v>PR24QA_PR24CA10_OUT3_NES</v>
      </c>
    </row>
    <row r="162" spans="1:24">
      <c r="A162" s="132" t="s">
        <v>98</v>
      </c>
      <c r="B162" s="132" t="s">
        <v>90</v>
      </c>
      <c r="C162" s="132" t="s">
        <v>91</v>
      </c>
      <c r="D162" s="132" t="s">
        <v>39</v>
      </c>
      <c r="E162" s="132" t="s">
        <v>40</v>
      </c>
      <c r="F162" s="136">
        <v>0</v>
      </c>
      <c r="G162" s="136">
        <v>0</v>
      </c>
      <c r="H162" s="136">
        <v>0</v>
      </c>
      <c r="I162" s="136">
        <v>0</v>
      </c>
      <c r="J162" s="136">
        <v>0</v>
      </c>
      <c r="K162" s="136">
        <v>0</v>
      </c>
      <c r="L162" s="136">
        <v>0</v>
      </c>
      <c r="M162" s="136">
        <v>0</v>
      </c>
      <c r="N162" s="136">
        <v>0</v>
      </c>
      <c r="O162" s="136">
        <v>0</v>
      </c>
      <c r="P162" s="136">
        <v>0</v>
      </c>
      <c r="Q162" s="136">
        <v>0</v>
      </c>
      <c r="R162" s="136">
        <v>0</v>
      </c>
      <c r="S162" s="136">
        <v>0</v>
      </c>
      <c r="T162" s="136">
        <v>0</v>
      </c>
      <c r="U162" s="136">
        <v>0</v>
      </c>
      <c r="V162" s="136">
        <v>0</v>
      </c>
      <c r="X162" s="132" t="str">
        <f>_xlfn.CONCAT(F_Inputs[[#This Row],[Item Code]], "_",F_Inputs[[#This Row],[Company Acronym]])</f>
        <v>PR24QA_PR24CA10_OUT4_NES</v>
      </c>
    </row>
    <row r="163" spans="1:24">
      <c r="A163" s="132" t="s">
        <v>99</v>
      </c>
      <c r="B163" s="132" t="s">
        <v>37</v>
      </c>
      <c r="C163" s="132" t="s">
        <v>38</v>
      </c>
      <c r="D163" s="132" t="s">
        <v>39</v>
      </c>
      <c r="E163" s="132" t="s">
        <v>40</v>
      </c>
      <c r="F163" s="133">
        <v>0</v>
      </c>
      <c r="G163" s="133">
        <v>0</v>
      </c>
      <c r="H163" s="133">
        <v>0</v>
      </c>
      <c r="I163" s="133">
        <v>0</v>
      </c>
      <c r="J163" s="133">
        <v>0</v>
      </c>
      <c r="K163" s="133">
        <v>0</v>
      </c>
      <c r="L163" s="133">
        <v>1</v>
      </c>
      <c r="M163" s="133">
        <v>0</v>
      </c>
      <c r="N163" s="133">
        <v>0</v>
      </c>
      <c r="O163" s="133">
        <v>0</v>
      </c>
      <c r="P163" s="133">
        <v>0</v>
      </c>
      <c r="Q163" s="133">
        <v>0</v>
      </c>
      <c r="R163" s="133">
        <v>0</v>
      </c>
      <c r="S163" s="133">
        <v>0</v>
      </c>
      <c r="T163" s="133">
        <v>0</v>
      </c>
      <c r="U163" s="133">
        <v>0</v>
      </c>
      <c r="V163" s="133">
        <v>0</v>
      </c>
      <c r="X163" s="132" t="str">
        <f>_xlfn.CONCAT(F_Inputs[[#This Row],[Item Code]], "_",F_Inputs[[#This Row],[Company Acronym]])</f>
        <v>C_COVID20_PR24CA008_NWT</v>
      </c>
    </row>
    <row r="164" spans="1:24">
      <c r="A164" s="132" t="s">
        <v>99</v>
      </c>
      <c r="B164" s="132" t="s">
        <v>41</v>
      </c>
      <c r="C164" s="132" t="s">
        <v>42</v>
      </c>
      <c r="D164" s="132" t="s">
        <v>39</v>
      </c>
      <c r="E164" s="132" t="s">
        <v>40</v>
      </c>
      <c r="F164" s="133">
        <v>0</v>
      </c>
      <c r="G164" s="133">
        <v>0</v>
      </c>
      <c r="H164" s="133">
        <v>0</v>
      </c>
      <c r="I164" s="133">
        <v>0</v>
      </c>
      <c r="J164" s="133">
        <v>0</v>
      </c>
      <c r="K164" s="133">
        <v>0</v>
      </c>
      <c r="L164" s="133">
        <v>0</v>
      </c>
      <c r="M164" s="133">
        <v>1</v>
      </c>
      <c r="N164" s="133">
        <v>0</v>
      </c>
      <c r="O164" s="133">
        <v>0</v>
      </c>
      <c r="P164" s="133">
        <v>0</v>
      </c>
      <c r="Q164" s="133">
        <v>0</v>
      </c>
      <c r="R164" s="133">
        <v>0</v>
      </c>
      <c r="S164" s="133">
        <v>0</v>
      </c>
      <c r="T164" s="133">
        <v>0</v>
      </c>
      <c r="U164" s="133">
        <v>0</v>
      </c>
      <c r="V164" s="133">
        <v>0</v>
      </c>
      <c r="X164" s="132" t="str">
        <f>_xlfn.CONCAT(F_Inputs[[#This Row],[Item Code]], "_",F_Inputs[[#This Row],[Company Acronym]])</f>
        <v>C_COVID21_PR24CA008_NWT</v>
      </c>
    </row>
    <row r="165" spans="1:24">
      <c r="A165" s="132" t="s">
        <v>99</v>
      </c>
      <c r="B165" s="132" t="s">
        <v>43</v>
      </c>
      <c r="C165" s="132" t="s">
        <v>44</v>
      </c>
      <c r="D165" s="132" t="s">
        <v>45</v>
      </c>
      <c r="E165" s="132" t="s">
        <v>40</v>
      </c>
      <c r="F165" s="133">
        <v>95.088995943204836</v>
      </c>
      <c r="G165" s="133">
        <v>105.31675733266484</v>
      </c>
      <c r="H165" s="133">
        <v>87.395304070386587</v>
      </c>
      <c r="I165" s="133">
        <v>76.949756633820925</v>
      </c>
      <c r="J165" s="133">
        <v>73.07625758501905</v>
      </c>
      <c r="K165" s="133">
        <v>66.406357503129115</v>
      </c>
      <c r="L165" s="133">
        <v>87.367316222527606</v>
      </c>
      <c r="M165" s="133">
        <v>67.931811371851566</v>
      </c>
      <c r="N165" s="133">
        <v>64.066446142580588</v>
      </c>
      <c r="O165" s="133">
        <v>55.460785703781454</v>
      </c>
      <c r="P165" s="133">
        <v>63.940019567583668</v>
      </c>
      <c r="Q165" s="133">
        <v>60.826177531382399</v>
      </c>
      <c r="R165" s="133">
        <v>74.911604703769754</v>
      </c>
      <c r="S165" s="133">
        <v>77.803449253102116</v>
      </c>
      <c r="T165" s="133">
        <v>84.340091848218663</v>
      </c>
      <c r="U165" s="133">
        <v>87.629672081197683</v>
      </c>
      <c r="V165" s="133">
        <v>90.268299465955181</v>
      </c>
      <c r="X165" s="132" t="str">
        <f>_xlfn.CONCAT(F_Inputs[[#This Row],[Item Code]], "_",F_Inputs[[#This Row],[Company Acronym]])</f>
        <v>C_DCSDEBTT_PR24CA008_NWT</v>
      </c>
    </row>
    <row r="166" spans="1:24">
      <c r="A166" s="132" t="s">
        <v>99</v>
      </c>
      <c r="B166" s="132" t="s">
        <v>46</v>
      </c>
      <c r="C166" s="132" t="s">
        <v>47</v>
      </c>
      <c r="D166" s="132" t="s">
        <v>45</v>
      </c>
      <c r="E166" s="132" t="s">
        <v>40</v>
      </c>
      <c r="F166" s="133">
        <v>95.088995943204836</v>
      </c>
      <c r="G166" s="133">
        <v>105.31675733266484</v>
      </c>
      <c r="H166" s="133">
        <v>87.395304070386587</v>
      </c>
      <c r="I166" s="133">
        <v>76.949756633820925</v>
      </c>
      <c r="J166" s="133">
        <v>73.07625758501905</v>
      </c>
      <c r="K166" s="133">
        <v>66.406357503129115</v>
      </c>
      <c r="L166" s="133">
        <v>87.367316222527606</v>
      </c>
      <c r="M166" s="133">
        <v>67.931811371851566</v>
      </c>
      <c r="N166" s="133">
        <v>64.066446142580588</v>
      </c>
      <c r="O166" s="133">
        <v>55.460785703781454</v>
      </c>
      <c r="P166" s="133">
        <v>63.940019567583668</v>
      </c>
      <c r="Q166" s="133">
        <v>60.826177531382399</v>
      </c>
      <c r="R166" s="133">
        <v>74.911604703769754</v>
      </c>
      <c r="S166" s="133">
        <v>77.803449253102116</v>
      </c>
      <c r="T166" s="133">
        <v>84.340091848218663</v>
      </c>
      <c r="U166" s="133">
        <v>87.629672081197683</v>
      </c>
      <c r="V166" s="133">
        <v>90.268299465955181</v>
      </c>
      <c r="X166" s="132" t="str">
        <f>_xlfn.CONCAT(F_Inputs[[#This Row],[Item Code]], "_",F_Inputs[[#This Row],[Company Acronym]])</f>
        <v>C_DCT_PR24CA008_NWT</v>
      </c>
    </row>
    <row r="167" spans="1:24">
      <c r="A167" s="132" t="s">
        <v>99</v>
      </c>
      <c r="B167" s="132" t="s">
        <v>48</v>
      </c>
      <c r="C167" s="132" t="s">
        <v>49</v>
      </c>
      <c r="D167" s="132" t="s">
        <v>50</v>
      </c>
      <c r="E167" s="132" t="s">
        <v>40</v>
      </c>
      <c r="F167" s="134">
        <v>29.341781866724752</v>
      </c>
      <c r="G167" s="134">
        <v>29.767480764103812</v>
      </c>
      <c r="H167" s="134">
        <v>29.798683979464229</v>
      </c>
      <c r="I167" s="134">
        <v>29.635745060299016</v>
      </c>
      <c r="J167" s="134">
        <v>29.621920355259768</v>
      </c>
      <c r="K167" s="134">
        <v>29.092225449533245</v>
      </c>
      <c r="L167" s="134">
        <v>28.71952182376468</v>
      </c>
      <c r="M167" s="134">
        <v>28.514017844723174</v>
      </c>
      <c r="N167" s="134">
        <v>26.203064515276907</v>
      </c>
      <c r="O167" s="134">
        <v>27.862851421425479</v>
      </c>
      <c r="P167" s="134">
        <v>27.738530424306788</v>
      </c>
      <c r="Q167" s="134">
        <v>27.829738908905156</v>
      </c>
      <c r="R167" s="134">
        <v>27.829738908905156</v>
      </c>
      <c r="S167" s="134">
        <v>27.829738908905156</v>
      </c>
      <c r="T167" s="134">
        <v>27.829738908905156</v>
      </c>
      <c r="U167" s="134">
        <v>27.829738908905156</v>
      </c>
      <c r="V167" s="134">
        <v>27.829738908905156</v>
      </c>
      <c r="X167" s="132" t="str">
        <f>_xlfn.CONCAT(F_Inputs[[#This Row],[Item Code]], "_",F_Inputs[[#This Row],[Company Acronym]])</f>
        <v>C_EQLPCF62_PR24CA008_NWT</v>
      </c>
    </row>
    <row r="168" spans="1:24">
      <c r="A168" s="132" t="s">
        <v>99</v>
      </c>
      <c r="B168" s="132" t="s">
        <v>51</v>
      </c>
      <c r="C168" s="132" t="s">
        <v>52</v>
      </c>
      <c r="D168" s="132" t="s">
        <v>39</v>
      </c>
      <c r="E168" s="132" t="s">
        <v>40</v>
      </c>
      <c r="F168" s="133">
        <v>2.59822913932405</v>
      </c>
      <c r="G168" s="133">
        <v>2.6261873373078402</v>
      </c>
      <c r="H168" s="133">
        <v>2.60364550293954</v>
      </c>
      <c r="I168" s="133">
        <v>2.4778286435419798</v>
      </c>
      <c r="J168" s="133">
        <v>2.4942925205731301</v>
      </c>
      <c r="K168" s="133">
        <v>2.5325129822233299</v>
      </c>
      <c r="L168" s="133">
        <v>2.5902368697150799</v>
      </c>
      <c r="M168" s="133">
        <v>2.64768025319214</v>
      </c>
      <c r="N168" s="133">
        <v>2.6409800755340771</v>
      </c>
      <c r="O168" s="133">
        <v>2.6474971129896536</v>
      </c>
      <c r="P168" s="133">
        <v>2.6474971129896536</v>
      </c>
      <c r="Q168" s="133">
        <v>2.6474971129896536</v>
      </c>
      <c r="R168" s="133">
        <v>2.6474971129896536</v>
      </c>
      <c r="S168" s="133">
        <v>2.6474971129896536</v>
      </c>
      <c r="T168" s="133">
        <v>2.6474971129896536</v>
      </c>
      <c r="U168" s="133">
        <v>2.6474971129896536</v>
      </c>
      <c r="V168" s="133">
        <v>2.6474971129896536</v>
      </c>
      <c r="X168" s="132" t="str">
        <f>_xlfn.CONCAT(F_Inputs[[#This Row],[Item Code]], "_",F_Inputs[[#This Row],[Company Acronym]])</f>
        <v>C_EQXPCF2_PR24CA008_NWT</v>
      </c>
    </row>
    <row r="169" spans="1:24">
      <c r="A169" s="132" t="s">
        <v>99</v>
      </c>
      <c r="B169" s="132" t="s">
        <v>53</v>
      </c>
      <c r="C169" s="132" t="s">
        <v>54</v>
      </c>
      <c r="D169" s="132" t="s">
        <v>50</v>
      </c>
      <c r="E169" s="132" t="s">
        <v>40</v>
      </c>
      <c r="F169" s="134">
        <v>0.96152520187182122</v>
      </c>
      <c r="G169" s="134">
        <v>0.96170866262817112</v>
      </c>
      <c r="H169" s="134">
        <v>0.96173539419627607</v>
      </c>
      <c r="I169" s="134">
        <v>0.95300597048673719</v>
      </c>
      <c r="J169" s="134">
        <v>0.95111723253419866</v>
      </c>
      <c r="K169" s="134">
        <v>0.95121231146139895</v>
      </c>
      <c r="L169" s="134">
        <v>0.95125042985692132</v>
      </c>
      <c r="M169" s="134">
        <v>0.95082840489771803</v>
      </c>
      <c r="N169" s="134">
        <v>0.95075793605774661</v>
      </c>
      <c r="O169" s="134">
        <v>0.9504388376491919</v>
      </c>
      <c r="P169" s="134">
        <v>0.95033074493059788</v>
      </c>
      <c r="Q169" s="134">
        <v>0.95034465410971125</v>
      </c>
      <c r="R169" s="134">
        <v>0.95053757795513727</v>
      </c>
      <c r="S169" s="134">
        <v>0.95075059831617392</v>
      </c>
      <c r="T169" s="134">
        <v>0.95105553060353187</v>
      </c>
      <c r="U169" s="134">
        <v>0.95137792498087759</v>
      </c>
      <c r="V169" s="134">
        <v>0.95163157126305786</v>
      </c>
      <c r="X169" s="132" t="str">
        <f>_xlfn.CONCAT(F_Inputs[[#This Row],[Item Code]], "_",F_Inputs[[#This Row],[Company Acronym]])</f>
        <v>C_HHDUHH_PR24CA008_NWT</v>
      </c>
    </row>
    <row r="170" spans="1:24">
      <c r="A170" s="132" t="s">
        <v>99</v>
      </c>
      <c r="B170" s="132" t="s">
        <v>55</v>
      </c>
      <c r="C170" s="132" t="s">
        <v>56</v>
      </c>
      <c r="D170" s="132" t="s">
        <v>50</v>
      </c>
      <c r="E170" s="132" t="s">
        <v>40</v>
      </c>
      <c r="F170" s="134">
        <v>0.35899121090128444</v>
      </c>
      <c r="G170" s="134">
        <v>0.37607850352315725</v>
      </c>
      <c r="H170" s="134">
        <v>0.38986780752348765</v>
      </c>
      <c r="I170" s="134">
        <v>0.40838916644683354</v>
      </c>
      <c r="J170" s="134">
        <v>0.42482429756838125</v>
      </c>
      <c r="K170" s="134">
        <v>0.43952920642820975</v>
      </c>
      <c r="L170" s="134">
        <v>0.45505429233174849</v>
      </c>
      <c r="M170" s="134">
        <v>0.46481142334257458</v>
      </c>
      <c r="N170" s="134">
        <v>0.4746270203754272</v>
      </c>
      <c r="O170" s="134">
        <v>0.48549694703917029</v>
      </c>
      <c r="P170" s="134">
        <v>0.49578157970903353</v>
      </c>
      <c r="Q170" s="134">
        <v>0.50705513850740902</v>
      </c>
      <c r="R170" s="134">
        <v>0.52059853184427873</v>
      </c>
      <c r="S170" s="134">
        <v>0.53746298193148767</v>
      </c>
      <c r="T170" s="134">
        <v>0.55599669133166696</v>
      </c>
      <c r="U170" s="134">
        <v>0.57568109075516682</v>
      </c>
      <c r="V170" s="134">
        <v>0.59316981905183552</v>
      </c>
      <c r="X170" s="132" t="str">
        <f>_xlfn.CONCAT(F_Inputs[[#This Row],[Item Code]], "_",F_Inputs[[#This Row],[Company Acronym]])</f>
        <v>C_HHMHH_PR24CA008_NWT</v>
      </c>
    </row>
    <row r="171" spans="1:24">
      <c r="A171" s="132" t="s">
        <v>99</v>
      </c>
      <c r="B171" s="132" t="s">
        <v>57</v>
      </c>
      <c r="C171" s="132" t="s">
        <v>58</v>
      </c>
      <c r="D171" s="132" t="s">
        <v>59</v>
      </c>
      <c r="E171" s="132" t="s">
        <v>40</v>
      </c>
      <c r="F171" s="133">
        <v>2912.2439999999997</v>
      </c>
      <c r="G171" s="133">
        <v>2913.2959999999998</v>
      </c>
      <c r="H171" s="133">
        <v>2925.0529999999999</v>
      </c>
      <c r="I171" s="133">
        <v>2971.9520000000002</v>
      </c>
      <c r="J171" s="133">
        <v>2975.3429999999998</v>
      </c>
      <c r="K171" s="133">
        <v>2997.6619999999998</v>
      </c>
      <c r="L171" s="133">
        <v>3030.078</v>
      </c>
      <c r="M171" s="133">
        <v>3086.172</v>
      </c>
      <c r="N171" s="133">
        <v>3164.4489999999996</v>
      </c>
      <c r="O171" s="133">
        <v>3190.018</v>
      </c>
      <c r="P171" s="133">
        <v>3233.9120000000003</v>
      </c>
      <c r="Q171" s="133">
        <v>3251.9560000000001</v>
      </c>
      <c r="R171" s="133">
        <v>3276.0829999999996</v>
      </c>
      <c r="S171" s="133">
        <v>3301.7659999999996</v>
      </c>
      <c r="T171" s="133">
        <v>3333.0630000000001</v>
      </c>
      <c r="U171" s="133">
        <v>3366.4749999999999</v>
      </c>
      <c r="V171" s="133">
        <v>3397.2159999999994</v>
      </c>
      <c r="X171" s="132" t="str">
        <f>_xlfn.CONCAT(F_Inputs[[#This Row],[Item Code]], "_",F_Inputs[[#This Row],[Company Acronym]])</f>
        <v>C_HHT_PR24CA008_NWT</v>
      </c>
    </row>
    <row r="172" spans="1:24">
      <c r="A172" s="132" t="s">
        <v>99</v>
      </c>
      <c r="B172" s="132" t="s">
        <v>60</v>
      </c>
      <c r="C172" s="132" t="s">
        <v>61</v>
      </c>
      <c r="D172" s="132" t="s">
        <v>50</v>
      </c>
      <c r="E172" s="132" t="s">
        <v>40</v>
      </c>
      <c r="F172" s="134">
        <v>17.326142675376964</v>
      </c>
      <c r="G172" s="134">
        <v>17.339598574106692</v>
      </c>
      <c r="H172" s="134">
        <v>17.354454388349666</v>
      </c>
      <c r="I172" s="134">
        <v>17.031652661195317</v>
      </c>
      <c r="J172" s="134">
        <v>16.707274053633306</v>
      </c>
      <c r="K172" s="134">
        <v>16.381282681626992</v>
      </c>
      <c r="L172" s="134">
        <v>16.056939658260902</v>
      </c>
      <c r="M172" s="134">
        <v>16.056939658260902</v>
      </c>
      <c r="N172" s="134">
        <v>16.056939658260902</v>
      </c>
      <c r="O172" s="134">
        <v>16.056939658260902</v>
      </c>
      <c r="P172" s="134">
        <v>16.056939658260902</v>
      </c>
      <c r="Q172" s="134">
        <v>16.056939658260902</v>
      </c>
      <c r="R172" s="134">
        <v>16.056939658260902</v>
      </c>
      <c r="S172" s="134">
        <v>16.056939658260902</v>
      </c>
      <c r="T172" s="134">
        <v>16.056939658260902</v>
      </c>
      <c r="U172" s="134">
        <v>16.056939658260902</v>
      </c>
      <c r="V172" s="134">
        <v>16.056939658260902</v>
      </c>
      <c r="X172" s="132" t="str">
        <f>_xlfn.CONCAT(F_Inputs[[#This Row],[Item Code]], "_",F_Inputs[[#This Row],[Company Acronym]])</f>
        <v>C_INCSCOREINT_PR24CA008_NWT</v>
      </c>
    </row>
    <row r="173" spans="1:24">
      <c r="A173" s="132" t="s">
        <v>99</v>
      </c>
      <c r="B173" s="132" t="s">
        <v>62</v>
      </c>
      <c r="C173" s="132" t="s">
        <v>63</v>
      </c>
      <c r="D173" s="132" t="s">
        <v>45</v>
      </c>
      <c r="E173" s="132" t="s">
        <v>40</v>
      </c>
      <c r="F173" s="133">
        <v>69.833357038266215</v>
      </c>
      <c r="G173" s="133">
        <v>71.072374950966392</v>
      </c>
      <c r="H173" s="133">
        <v>65.499815265255549</v>
      </c>
      <c r="I173" s="133">
        <v>66.852730492938946</v>
      </c>
      <c r="J173" s="133">
        <v>65.998295230871406</v>
      </c>
      <c r="K173" s="133">
        <v>66.861421431523482</v>
      </c>
      <c r="L173" s="133">
        <v>-12.505075557732965</v>
      </c>
      <c r="M173" s="133">
        <v>-3.8803962275963499E-2</v>
      </c>
      <c r="N173" s="133">
        <v>4.5639155757060053</v>
      </c>
      <c r="O173" s="133">
        <v>8.6605067309431831</v>
      </c>
      <c r="P173" s="133">
        <v>-1.5495564155431012</v>
      </c>
      <c r="Q173" s="133">
        <v>45.760338430764264</v>
      </c>
      <c r="R173" s="133">
        <v>49.966572426926575</v>
      </c>
      <c r="S173" s="133">
        <v>50.403610161686601</v>
      </c>
      <c r="T173" s="133">
        <v>45.792680827426182</v>
      </c>
      <c r="U173" s="133">
        <v>45.328684548964631</v>
      </c>
      <c r="V173" s="133">
        <v>45.659930568176264</v>
      </c>
      <c r="X173" s="132" t="str">
        <f>_xlfn.CONCAT(F_Inputs[[#This Row],[Item Code]], "_",F_Inputs[[#This Row],[Company Acronym]])</f>
        <v>C_OCSDEBTTR_PR24CA008_NWT</v>
      </c>
    </row>
    <row r="174" spans="1:24">
      <c r="A174" s="132" t="s">
        <v>99</v>
      </c>
      <c r="B174" s="132" t="s">
        <v>64</v>
      </c>
      <c r="C174" s="132" t="s">
        <v>65</v>
      </c>
      <c r="D174" s="132" t="s">
        <v>45</v>
      </c>
      <c r="E174" s="132" t="s">
        <v>40</v>
      </c>
      <c r="F174" s="133">
        <v>69.833357038266215</v>
      </c>
      <c r="G174" s="133">
        <v>71.072374950966392</v>
      </c>
      <c r="H174" s="133">
        <v>65.499815265255549</v>
      </c>
      <c r="I174" s="133">
        <v>66.852730492938946</v>
      </c>
      <c r="J174" s="133">
        <v>65.998295230871406</v>
      </c>
      <c r="K174" s="133">
        <v>66.861421431523482</v>
      </c>
      <c r="L174" s="133">
        <v>60.663976045931705</v>
      </c>
      <c r="M174" s="133">
        <v>53.555526228505357</v>
      </c>
      <c r="N174" s="133">
        <v>51.306047487950011</v>
      </c>
      <c r="O174" s="133">
        <v>50.832186320943151</v>
      </c>
      <c r="P174" s="133">
        <v>49.345106344707808</v>
      </c>
      <c r="Q174" s="133">
        <v>45.760338430764264</v>
      </c>
      <c r="R174" s="133">
        <v>49.966572426926575</v>
      </c>
      <c r="S174" s="133">
        <v>50.403610161686601</v>
      </c>
      <c r="T174" s="133">
        <v>45.792680827426182</v>
      </c>
      <c r="U174" s="133">
        <v>45.328684548964631</v>
      </c>
      <c r="V174" s="133">
        <v>45.659930568176264</v>
      </c>
      <c r="X174" s="132" t="str">
        <f>_xlfn.CONCAT(F_Inputs[[#This Row],[Item Code]], "_",F_Inputs[[#This Row],[Company Acronym]])</f>
        <v>C_OCTR_PR24CA008_NWT</v>
      </c>
    </row>
    <row r="175" spans="1:24">
      <c r="A175" s="132" t="s">
        <v>99</v>
      </c>
      <c r="B175" s="132" t="s">
        <v>66</v>
      </c>
      <c r="C175" s="132" t="s">
        <v>67</v>
      </c>
      <c r="D175" s="132" t="s">
        <v>68</v>
      </c>
      <c r="E175" s="132" t="s">
        <v>40</v>
      </c>
      <c r="F175" s="133">
        <v>507.19988971877621</v>
      </c>
      <c r="G175" s="133">
        <v>518.07431010583105</v>
      </c>
      <c r="H175" s="133">
        <v>493.07155520955217</v>
      </c>
      <c r="I175" s="133">
        <v>482.55015803183494</v>
      </c>
      <c r="J175" s="133">
        <v>477.76249047749508</v>
      </c>
      <c r="K175" s="133">
        <v>491.03049333530458</v>
      </c>
      <c r="L175" s="133">
        <v>490.68022405748366</v>
      </c>
      <c r="M175" s="133">
        <v>479.73475389488971</v>
      </c>
      <c r="N175" s="133">
        <v>450.04495306195832</v>
      </c>
      <c r="O175" s="133">
        <v>405.44003518788924</v>
      </c>
      <c r="P175" s="133">
        <v>411.81250741197471</v>
      </c>
      <c r="Q175" s="133">
        <v>435.6546388904697</v>
      </c>
      <c r="R175" s="133">
        <v>465.82550513373224</v>
      </c>
      <c r="S175" s="133">
        <v>490.69995207452916</v>
      </c>
      <c r="T175" s="133">
        <v>500.26887289968801</v>
      </c>
      <c r="U175" s="133">
        <v>515.28333722118418</v>
      </c>
      <c r="V175" s="133">
        <v>539.85222005078572</v>
      </c>
      <c r="X175" s="132" t="str">
        <f>_xlfn.CONCAT(F_Inputs[[#This Row],[Item Code]], "_",F_Inputs[[#This Row],[Company Acronym]])</f>
        <v>C_REVHH_PR24CA008_NWT</v>
      </c>
    </row>
    <row r="176" spans="1:24">
      <c r="A176" s="132" t="s">
        <v>99</v>
      </c>
      <c r="B176" s="132" t="s">
        <v>69</v>
      </c>
      <c r="C176" s="132" t="s">
        <v>70</v>
      </c>
      <c r="D176" s="132" t="s">
        <v>45</v>
      </c>
      <c r="E176" s="132" t="s">
        <v>40</v>
      </c>
      <c r="F176" s="133">
        <v>67.350968184031629</v>
      </c>
      <c r="G176" s="133">
        <v>68.175302758804335</v>
      </c>
      <c r="H176" s="133">
        <v>66.951991595402447</v>
      </c>
      <c r="I176" s="133">
        <v>67.462744125733821</v>
      </c>
      <c r="J176" s="133">
        <v>65.971697564059184</v>
      </c>
      <c r="K176" s="133">
        <v>67.950364117594305</v>
      </c>
      <c r="L176" s="133">
        <v>-12.494814537322881</v>
      </c>
      <c r="M176" s="133">
        <v>2.0631429320948058</v>
      </c>
      <c r="N176" s="133">
        <v>5.1566578224716295</v>
      </c>
      <c r="O176" s="133">
        <v>8.2663008560902469</v>
      </c>
      <c r="P176" s="133">
        <v>-1.8256176270358822</v>
      </c>
      <c r="Q176" s="133">
        <v>39.507271205537677</v>
      </c>
      <c r="R176" s="133">
        <v>44.854864293075991</v>
      </c>
      <c r="S176" s="133">
        <v>46.080442463077858</v>
      </c>
      <c r="T176" s="133">
        <v>42.479540923897986</v>
      </c>
      <c r="U176" s="133">
        <v>42.172557358995149</v>
      </c>
      <c r="V176" s="133">
        <v>42.562561740839158</v>
      </c>
      <c r="X176" s="132" t="str">
        <f>_xlfn.CONCAT(F_Inputs[[#This Row],[Item Code]], "_",F_Inputs[[#This Row],[Company Acronym]])</f>
        <v>C_SOCSDEBTTR_PR24CA008_NWT</v>
      </c>
    </row>
    <row r="177" spans="1:24">
      <c r="A177" s="132" t="s">
        <v>99</v>
      </c>
      <c r="B177" s="132" t="s">
        <v>71</v>
      </c>
      <c r="C177" s="132" t="s">
        <v>72</v>
      </c>
      <c r="D177" s="132" t="s">
        <v>45</v>
      </c>
      <c r="E177" s="132" t="s">
        <v>40</v>
      </c>
      <c r="F177" s="133">
        <v>67.350968184031629</v>
      </c>
      <c r="G177" s="133">
        <v>68.175302758804335</v>
      </c>
      <c r="H177" s="133">
        <v>66.951991595402447</v>
      </c>
      <c r="I177" s="133">
        <v>67.462744125733821</v>
      </c>
      <c r="J177" s="133">
        <v>65.971697564059184</v>
      </c>
      <c r="K177" s="133">
        <v>67.950364117594305</v>
      </c>
      <c r="L177" s="133">
        <v>60.674237066341774</v>
      </c>
      <c r="M177" s="133">
        <v>55.657473122876127</v>
      </c>
      <c r="N177" s="133">
        <v>51.898789734715621</v>
      </c>
      <c r="O177" s="133">
        <v>50.437980446090236</v>
      </c>
      <c r="P177" s="133">
        <v>49.06904513321502</v>
      </c>
      <c r="Q177" s="133">
        <v>39.507271205537677</v>
      </c>
      <c r="R177" s="133">
        <v>44.854864293075991</v>
      </c>
      <c r="S177" s="133">
        <v>46.080442463077873</v>
      </c>
      <c r="T177" s="133">
        <v>42.479540923897986</v>
      </c>
      <c r="U177" s="133">
        <v>42.172557358995149</v>
      </c>
      <c r="V177" s="133">
        <v>42.562561740839158</v>
      </c>
      <c r="X177" s="132" t="str">
        <f>_xlfn.CONCAT(F_Inputs[[#This Row],[Item Code]], "_",F_Inputs[[#This Row],[Company Acronym]])</f>
        <v>C_SOCTR_PR24CA008_NWT</v>
      </c>
    </row>
    <row r="178" spans="1:24">
      <c r="A178" s="132" t="s">
        <v>99</v>
      </c>
      <c r="B178" s="132" t="s">
        <v>73</v>
      </c>
      <c r="C178" s="132" t="s">
        <v>74</v>
      </c>
      <c r="D178" s="132" t="s">
        <v>45</v>
      </c>
      <c r="E178" s="132" t="s">
        <v>40</v>
      </c>
      <c r="F178" s="133">
        <v>162.43996412723646</v>
      </c>
      <c r="G178" s="133">
        <v>173.49206009146917</v>
      </c>
      <c r="H178" s="133">
        <v>154.34729566578903</v>
      </c>
      <c r="I178" s="133">
        <v>144.41250075955475</v>
      </c>
      <c r="J178" s="133">
        <v>139.04795514907823</v>
      </c>
      <c r="K178" s="133">
        <v>134.35672162072342</v>
      </c>
      <c r="L178" s="133">
        <v>74.872501685204725</v>
      </c>
      <c r="M178" s="133">
        <v>69.994954303946372</v>
      </c>
      <c r="N178" s="133">
        <v>69.223103965052218</v>
      </c>
      <c r="O178" s="133">
        <v>63.727086559871701</v>
      </c>
      <c r="P178" s="133">
        <v>62.114401940547786</v>
      </c>
      <c r="Q178" s="133">
        <v>100.33344873692008</v>
      </c>
      <c r="R178" s="133">
        <v>119.76646899684575</v>
      </c>
      <c r="S178" s="133">
        <v>123.88389171617997</v>
      </c>
      <c r="T178" s="133">
        <v>126.81963277211665</v>
      </c>
      <c r="U178" s="133">
        <v>129.80222944019283</v>
      </c>
      <c r="V178" s="133">
        <v>132.83086120679434</v>
      </c>
      <c r="X178" s="132" t="str">
        <f>_xlfn.CONCAT(F_Inputs[[#This Row],[Item Code]], "_",F_Inputs[[#This Row],[Company Acronym]])</f>
        <v>C_STCSDEBTTR_PR24CA008_NWT</v>
      </c>
    </row>
    <row r="179" spans="1:24">
      <c r="A179" s="132" t="s">
        <v>99</v>
      </c>
      <c r="B179" s="132" t="s">
        <v>75</v>
      </c>
      <c r="C179" s="132" t="s">
        <v>76</v>
      </c>
      <c r="D179" s="132" t="s">
        <v>45</v>
      </c>
      <c r="E179" s="132" t="s">
        <v>40</v>
      </c>
      <c r="F179" s="133">
        <v>162.43996412723646</v>
      </c>
      <c r="G179" s="133">
        <v>173.49206009146917</v>
      </c>
      <c r="H179" s="133">
        <v>154.34729566578903</v>
      </c>
      <c r="I179" s="133">
        <v>144.41250075955475</v>
      </c>
      <c r="J179" s="133">
        <v>139.04795514907823</v>
      </c>
      <c r="K179" s="133">
        <v>134.35672162072342</v>
      </c>
      <c r="L179" s="133">
        <v>148.04155328886938</v>
      </c>
      <c r="M179" s="133">
        <v>123.58928449472769</v>
      </c>
      <c r="N179" s="133">
        <v>115.96523587729621</v>
      </c>
      <c r="O179" s="133">
        <v>105.89876614987169</v>
      </c>
      <c r="P179" s="133">
        <v>113.00906470079869</v>
      </c>
      <c r="Q179" s="133">
        <v>100.33344873692008</v>
      </c>
      <c r="R179" s="133">
        <v>119.76646899684575</v>
      </c>
      <c r="S179" s="133">
        <v>123.88389171617999</v>
      </c>
      <c r="T179" s="133">
        <v>126.81963277211665</v>
      </c>
      <c r="U179" s="133">
        <v>129.80222944019283</v>
      </c>
      <c r="V179" s="133">
        <v>132.83086120679434</v>
      </c>
      <c r="X179" s="132" t="str">
        <f>_xlfn.CONCAT(F_Inputs[[#This Row],[Item Code]], "_",F_Inputs[[#This Row],[Company Acronym]])</f>
        <v>C_STCTR_PR24CA008_NWT</v>
      </c>
    </row>
    <row r="180" spans="1:24">
      <c r="A180" s="132" t="s">
        <v>99</v>
      </c>
      <c r="B180" s="132" t="s">
        <v>77</v>
      </c>
      <c r="C180" s="132" t="s">
        <v>78</v>
      </c>
      <c r="D180" s="132" t="s">
        <v>45</v>
      </c>
      <c r="E180" s="132" t="s">
        <v>40</v>
      </c>
      <c r="F180" s="133">
        <v>164.92235298147105</v>
      </c>
      <c r="G180" s="133">
        <v>176.38913228363123</v>
      </c>
      <c r="H180" s="133">
        <v>152.89511933564214</v>
      </c>
      <c r="I180" s="133">
        <v>143.80248712675987</v>
      </c>
      <c r="J180" s="133">
        <v>139.07455281589046</v>
      </c>
      <c r="K180" s="133">
        <v>133.2677789346526</v>
      </c>
      <c r="L180" s="133">
        <v>74.862240664794641</v>
      </c>
      <c r="M180" s="133">
        <v>67.893007409575603</v>
      </c>
      <c r="N180" s="133">
        <v>68.630361718286593</v>
      </c>
      <c r="O180" s="133">
        <v>64.121292434724637</v>
      </c>
      <c r="P180" s="133">
        <v>62.390463152040567</v>
      </c>
      <c r="Q180" s="133">
        <v>106.58651596214666</v>
      </c>
      <c r="R180" s="133">
        <v>124.87817713069633</v>
      </c>
      <c r="S180" s="133">
        <v>128.20705941478872</v>
      </c>
      <c r="T180" s="133">
        <v>130.13277267564484</v>
      </c>
      <c r="U180" s="133">
        <v>132.95835663016231</v>
      </c>
      <c r="V180" s="133">
        <v>135.92823003413145</v>
      </c>
      <c r="X180" s="132" t="str">
        <f>_xlfn.CONCAT(F_Inputs[[#This Row],[Item Code]], "_",F_Inputs[[#This Row],[Company Acronym]])</f>
        <v>C_TCSDEBTTR_PR24CA008_NWT</v>
      </c>
    </row>
    <row r="181" spans="1:24">
      <c r="A181" s="132" t="s">
        <v>99</v>
      </c>
      <c r="B181" s="132" t="s">
        <v>79</v>
      </c>
      <c r="C181" s="132" t="s">
        <v>80</v>
      </c>
      <c r="D181" s="132" t="s">
        <v>45</v>
      </c>
      <c r="E181" s="132" t="s">
        <v>40</v>
      </c>
      <c r="F181" s="133">
        <v>164.92235298147105</v>
      </c>
      <c r="G181" s="133">
        <v>176.38913228363123</v>
      </c>
      <c r="H181" s="133">
        <v>152.89511933564214</v>
      </c>
      <c r="I181" s="133">
        <v>143.80248712675987</v>
      </c>
      <c r="J181" s="133">
        <v>139.07455281589046</v>
      </c>
      <c r="K181" s="133">
        <v>133.2677789346526</v>
      </c>
      <c r="L181" s="133">
        <v>148.03129226845931</v>
      </c>
      <c r="M181" s="133">
        <v>121.48733760035692</v>
      </c>
      <c r="N181" s="133">
        <v>115.3724936305306</v>
      </c>
      <c r="O181" s="133">
        <v>106.29297202472461</v>
      </c>
      <c r="P181" s="133">
        <v>113.28512591229148</v>
      </c>
      <c r="Q181" s="133">
        <v>106.58651596214666</v>
      </c>
      <c r="R181" s="133">
        <v>124.87817713069633</v>
      </c>
      <c r="S181" s="133">
        <v>128.20705941478872</v>
      </c>
      <c r="T181" s="133">
        <v>130.13277267564484</v>
      </c>
      <c r="U181" s="133">
        <v>132.95835663016231</v>
      </c>
      <c r="V181" s="133">
        <v>135.92823003413145</v>
      </c>
      <c r="X181" s="132" t="str">
        <f>_xlfn.CONCAT(F_Inputs[[#This Row],[Item Code]], "_",F_Inputs[[#This Row],[Company Acronym]])</f>
        <v>C_TCTR_PR24CA008_NWT</v>
      </c>
    </row>
    <row r="182" spans="1:24">
      <c r="A182" s="132" t="s">
        <v>99</v>
      </c>
      <c r="B182" s="132" t="s">
        <v>81</v>
      </c>
      <c r="C182" s="132" t="s">
        <v>82</v>
      </c>
      <c r="D182" s="132" t="s">
        <v>83</v>
      </c>
      <c r="E182" s="132" t="s">
        <v>40</v>
      </c>
      <c r="F182" s="135" t="s">
        <v>84</v>
      </c>
      <c r="G182" s="135" t="s">
        <v>84</v>
      </c>
      <c r="H182" s="135" t="s">
        <v>84</v>
      </c>
      <c r="I182" s="135" t="s">
        <v>84</v>
      </c>
      <c r="J182" s="135" t="s">
        <v>84</v>
      </c>
      <c r="K182" s="135" t="s">
        <v>84</v>
      </c>
      <c r="L182" s="135" t="s">
        <v>84</v>
      </c>
      <c r="M182" s="135" t="s">
        <v>84</v>
      </c>
      <c r="N182" s="135" t="s">
        <v>84</v>
      </c>
      <c r="O182" s="135" t="s">
        <v>84</v>
      </c>
      <c r="P182" s="135" t="s">
        <v>84</v>
      </c>
      <c r="Q182" s="135" t="s">
        <v>84</v>
      </c>
      <c r="R182" s="135" t="s">
        <v>84</v>
      </c>
      <c r="S182" s="135" t="s">
        <v>84</v>
      </c>
      <c r="T182" s="135" t="s">
        <v>84</v>
      </c>
      <c r="U182" s="135" t="s">
        <v>84</v>
      </c>
      <c r="V182" s="135" t="s">
        <v>84</v>
      </c>
      <c r="X182" s="132" t="str">
        <f>_xlfn.CONCAT(F_Inputs[[#This Row],[Item Code]], "_",F_Inputs[[#This Row],[Company Acronym]])</f>
        <v>PR24QA_PR24CA10_OUT1_NWT</v>
      </c>
    </row>
    <row r="183" spans="1:24">
      <c r="A183" s="132" t="s">
        <v>99</v>
      </c>
      <c r="B183" s="132" t="s">
        <v>85</v>
      </c>
      <c r="C183" s="132" t="s">
        <v>86</v>
      </c>
      <c r="D183" s="132" t="s">
        <v>83</v>
      </c>
      <c r="E183" s="132" t="s">
        <v>40</v>
      </c>
      <c r="F183" s="135" t="s">
        <v>87</v>
      </c>
      <c r="G183" s="135" t="s">
        <v>87</v>
      </c>
      <c r="H183" s="135" t="s">
        <v>87</v>
      </c>
      <c r="I183" s="135" t="s">
        <v>87</v>
      </c>
      <c r="J183" s="135" t="s">
        <v>87</v>
      </c>
      <c r="K183" s="135" t="s">
        <v>87</v>
      </c>
      <c r="L183" s="135" t="s">
        <v>87</v>
      </c>
      <c r="M183" s="135" t="s">
        <v>87</v>
      </c>
      <c r="N183" s="135" t="s">
        <v>87</v>
      </c>
      <c r="O183" s="135" t="s">
        <v>87</v>
      </c>
      <c r="P183" s="135" t="s">
        <v>87</v>
      </c>
      <c r="Q183" s="135" t="s">
        <v>87</v>
      </c>
      <c r="R183" s="135" t="s">
        <v>87</v>
      </c>
      <c r="S183" s="135" t="s">
        <v>87</v>
      </c>
      <c r="T183" s="135" t="s">
        <v>87</v>
      </c>
      <c r="U183" s="135" t="s">
        <v>87</v>
      </c>
      <c r="V183" s="135" t="s">
        <v>87</v>
      </c>
      <c r="X183" s="132" t="str">
        <f>_xlfn.CONCAT(F_Inputs[[#This Row],[Item Code]], "_",F_Inputs[[#This Row],[Company Acronym]])</f>
        <v>PR24QA_PR24CA10_OUT2_NWT</v>
      </c>
    </row>
    <row r="184" spans="1:24">
      <c r="A184" s="132" t="s">
        <v>99</v>
      </c>
      <c r="B184" s="132" t="s">
        <v>88</v>
      </c>
      <c r="C184" s="132" t="s">
        <v>89</v>
      </c>
      <c r="D184" s="132" t="s">
        <v>83</v>
      </c>
      <c r="E184" s="132" t="s">
        <v>40</v>
      </c>
      <c r="F184" s="136">
        <v>0</v>
      </c>
      <c r="G184" s="136">
        <v>0</v>
      </c>
      <c r="H184" s="136">
        <v>0</v>
      </c>
      <c r="I184" s="136">
        <v>0</v>
      </c>
      <c r="J184" s="136">
        <v>0</v>
      </c>
      <c r="K184" s="136">
        <v>0</v>
      </c>
      <c r="L184" s="136">
        <v>0</v>
      </c>
      <c r="M184" s="136">
        <v>0</v>
      </c>
      <c r="N184" s="136">
        <v>0</v>
      </c>
      <c r="O184" s="136">
        <v>0</v>
      </c>
      <c r="P184" s="136">
        <v>0</v>
      </c>
      <c r="Q184" s="136">
        <v>0</v>
      </c>
      <c r="R184" s="136">
        <v>0</v>
      </c>
      <c r="S184" s="136">
        <v>0</v>
      </c>
      <c r="T184" s="136">
        <v>0</v>
      </c>
      <c r="U184" s="136">
        <v>0</v>
      </c>
      <c r="V184" s="136">
        <v>0</v>
      </c>
      <c r="X184" s="132" t="str">
        <f>_xlfn.CONCAT(F_Inputs[[#This Row],[Item Code]], "_",F_Inputs[[#This Row],[Company Acronym]])</f>
        <v>PR24QA_PR24CA10_OUT3_NWT</v>
      </c>
    </row>
    <row r="185" spans="1:24">
      <c r="A185" s="132" t="s">
        <v>99</v>
      </c>
      <c r="B185" s="132" t="s">
        <v>90</v>
      </c>
      <c r="C185" s="132" t="s">
        <v>91</v>
      </c>
      <c r="D185" s="132" t="s">
        <v>39</v>
      </c>
      <c r="E185" s="132" t="s">
        <v>40</v>
      </c>
      <c r="F185" s="136">
        <v>0</v>
      </c>
      <c r="G185" s="136">
        <v>0</v>
      </c>
      <c r="H185" s="136">
        <v>0</v>
      </c>
      <c r="I185" s="136">
        <v>0</v>
      </c>
      <c r="J185" s="136">
        <v>0</v>
      </c>
      <c r="K185" s="136">
        <v>0</v>
      </c>
      <c r="L185" s="136">
        <v>0</v>
      </c>
      <c r="M185" s="136">
        <v>0</v>
      </c>
      <c r="N185" s="136">
        <v>0</v>
      </c>
      <c r="O185" s="136">
        <v>0</v>
      </c>
      <c r="P185" s="136">
        <v>0</v>
      </c>
      <c r="Q185" s="136">
        <v>0</v>
      </c>
      <c r="R185" s="136">
        <v>0</v>
      </c>
      <c r="S185" s="136">
        <v>0</v>
      </c>
      <c r="T185" s="136">
        <v>0</v>
      </c>
      <c r="U185" s="136">
        <v>0</v>
      </c>
      <c r="V185" s="136">
        <v>0</v>
      </c>
      <c r="X185" s="132" t="str">
        <f>_xlfn.CONCAT(F_Inputs[[#This Row],[Item Code]], "_",F_Inputs[[#This Row],[Company Acronym]])</f>
        <v>PR24QA_PR24CA10_OUT4_NWT</v>
      </c>
    </row>
    <row r="186" spans="1:24">
      <c r="A186" s="132" t="s">
        <v>100</v>
      </c>
      <c r="B186" s="132" t="s">
        <v>37</v>
      </c>
      <c r="C186" s="132" t="s">
        <v>38</v>
      </c>
      <c r="D186" s="132" t="s">
        <v>39</v>
      </c>
      <c r="E186" s="132" t="s">
        <v>40</v>
      </c>
      <c r="F186" s="133">
        <v>0</v>
      </c>
      <c r="G186" s="133">
        <v>0</v>
      </c>
      <c r="H186" s="133">
        <v>0</v>
      </c>
      <c r="I186" s="133">
        <v>0</v>
      </c>
      <c r="J186" s="133">
        <v>0</v>
      </c>
      <c r="K186" s="133">
        <v>0</v>
      </c>
      <c r="L186" s="133">
        <v>1</v>
      </c>
      <c r="M186" s="133">
        <v>0</v>
      </c>
      <c r="N186" s="133">
        <v>0</v>
      </c>
      <c r="O186" s="133">
        <v>0</v>
      </c>
      <c r="P186" s="133">
        <v>0</v>
      </c>
      <c r="Q186" s="133">
        <v>0</v>
      </c>
      <c r="R186" s="133">
        <v>0</v>
      </c>
      <c r="S186" s="133">
        <v>0</v>
      </c>
      <c r="T186" s="133">
        <v>0</v>
      </c>
      <c r="U186" s="133">
        <v>0</v>
      </c>
      <c r="V186" s="133">
        <v>0</v>
      </c>
      <c r="X186" s="132" t="str">
        <f>_xlfn.CONCAT(F_Inputs[[#This Row],[Item Code]], "_",F_Inputs[[#This Row],[Company Acronym]])</f>
        <v>C_COVID20_PR24CA008_PRT</v>
      </c>
    </row>
    <row r="187" spans="1:24">
      <c r="A187" s="132" t="s">
        <v>100</v>
      </c>
      <c r="B187" s="132" t="s">
        <v>41</v>
      </c>
      <c r="C187" s="132" t="s">
        <v>42</v>
      </c>
      <c r="D187" s="132" t="s">
        <v>39</v>
      </c>
      <c r="E187" s="132" t="s">
        <v>40</v>
      </c>
      <c r="F187" s="133">
        <v>0</v>
      </c>
      <c r="G187" s="133">
        <v>0</v>
      </c>
      <c r="H187" s="133">
        <v>0</v>
      </c>
      <c r="I187" s="133">
        <v>0</v>
      </c>
      <c r="J187" s="133">
        <v>0</v>
      </c>
      <c r="K187" s="133">
        <v>0</v>
      </c>
      <c r="L187" s="133">
        <v>0</v>
      </c>
      <c r="M187" s="133">
        <v>1</v>
      </c>
      <c r="N187" s="133">
        <v>0</v>
      </c>
      <c r="O187" s="133">
        <v>0</v>
      </c>
      <c r="P187" s="133">
        <v>0</v>
      </c>
      <c r="Q187" s="133">
        <v>0</v>
      </c>
      <c r="R187" s="133">
        <v>0</v>
      </c>
      <c r="S187" s="133">
        <v>0</v>
      </c>
      <c r="T187" s="133">
        <v>0</v>
      </c>
      <c r="U187" s="133">
        <v>0</v>
      </c>
      <c r="V187" s="133">
        <v>0</v>
      </c>
      <c r="X187" s="132" t="str">
        <f>_xlfn.CONCAT(F_Inputs[[#This Row],[Item Code]], "_",F_Inputs[[#This Row],[Company Acronym]])</f>
        <v>C_COVID21_PR24CA008_PRT</v>
      </c>
    </row>
    <row r="188" spans="1:24">
      <c r="A188" s="132" t="s">
        <v>100</v>
      </c>
      <c r="B188" s="132" t="s">
        <v>43</v>
      </c>
      <c r="C188" s="132" t="s">
        <v>44</v>
      </c>
      <c r="D188" s="132" t="s">
        <v>45</v>
      </c>
      <c r="E188" s="132" t="s">
        <v>40</v>
      </c>
      <c r="F188" s="133">
        <v>1.232912440838404</v>
      </c>
      <c r="G188" s="133">
        <v>1.8174016044121335</v>
      </c>
      <c r="H188" s="133">
        <v>1.5022957570715472</v>
      </c>
      <c r="I188" s="133">
        <v>0.86033237587197364</v>
      </c>
      <c r="J188" s="133">
        <v>1.2975159923236845</v>
      </c>
      <c r="K188" s="133">
        <v>0.70518712809270268</v>
      </c>
      <c r="L188" s="133">
        <v>2.71337708830549</v>
      </c>
      <c r="M188" s="133">
        <v>0.61572519666997616</v>
      </c>
      <c r="N188" s="133">
        <v>0.36548106674524816</v>
      </c>
      <c r="O188" s="133">
        <v>1.288</v>
      </c>
      <c r="P188" s="133">
        <v>0.75795687885010254</v>
      </c>
      <c r="Q188" s="133">
        <v>0.67</v>
      </c>
      <c r="R188" s="133">
        <v>0.82899999999999996</v>
      </c>
      <c r="S188" s="133">
        <v>0.84200000000000008</v>
      </c>
      <c r="T188" s="133">
        <v>0.85600000000000009</v>
      </c>
      <c r="U188" s="133">
        <v>0.86099999999999999</v>
      </c>
      <c r="V188" s="133">
        <v>0.871</v>
      </c>
      <c r="X188" s="132" t="str">
        <f>_xlfn.CONCAT(F_Inputs[[#This Row],[Item Code]], "_",F_Inputs[[#This Row],[Company Acronym]])</f>
        <v>C_DCSDEBTT_PR24CA008_PRT</v>
      </c>
    </row>
    <row r="189" spans="1:24">
      <c r="A189" s="132" t="s">
        <v>100</v>
      </c>
      <c r="B189" s="132" t="s">
        <v>46</v>
      </c>
      <c r="C189" s="132" t="s">
        <v>47</v>
      </c>
      <c r="D189" s="132" t="s">
        <v>45</v>
      </c>
      <c r="E189" s="132" t="s">
        <v>40</v>
      </c>
      <c r="F189" s="133">
        <v>1.232912440838404</v>
      </c>
      <c r="G189" s="133">
        <v>1.8174016044121335</v>
      </c>
      <c r="H189" s="133">
        <v>1.5022957570715472</v>
      </c>
      <c r="I189" s="133">
        <v>0.86033237587197364</v>
      </c>
      <c r="J189" s="133">
        <v>1.2975159923236845</v>
      </c>
      <c r="K189" s="133">
        <v>0.70518712809270268</v>
      </c>
      <c r="L189" s="133">
        <v>2.713377088305494</v>
      </c>
      <c r="M189" s="133">
        <v>0.61572519666997616</v>
      </c>
      <c r="N189" s="133">
        <v>0.36548106674524816</v>
      </c>
      <c r="O189" s="133">
        <v>1.288</v>
      </c>
      <c r="P189" s="133">
        <v>0.75795687885010254</v>
      </c>
      <c r="Q189" s="133">
        <v>0.67</v>
      </c>
      <c r="R189" s="133">
        <v>0.82899999999999996</v>
      </c>
      <c r="S189" s="133">
        <v>0.84200000000000008</v>
      </c>
      <c r="T189" s="133">
        <v>0.85600000000000009</v>
      </c>
      <c r="U189" s="133">
        <v>0.86099999999999999</v>
      </c>
      <c r="V189" s="133">
        <v>0.871</v>
      </c>
      <c r="X189" s="132" t="str">
        <f>_xlfn.CONCAT(F_Inputs[[#This Row],[Item Code]], "_",F_Inputs[[#This Row],[Company Acronym]])</f>
        <v>C_DCT_PR24CA008_PRT</v>
      </c>
    </row>
    <row r="190" spans="1:24">
      <c r="A190" s="132" t="s">
        <v>100</v>
      </c>
      <c r="B190" s="132" t="s">
        <v>48</v>
      </c>
      <c r="C190" s="132" t="s">
        <v>49</v>
      </c>
      <c r="D190" s="132" t="s">
        <v>50</v>
      </c>
      <c r="E190" s="132" t="s">
        <v>40</v>
      </c>
      <c r="F190" s="134">
        <v>26.859055413315911</v>
      </c>
      <c r="G190" s="134">
        <v>26.584012639517823</v>
      </c>
      <c r="H190" s="134">
        <v>26.147851294855446</v>
      </c>
      <c r="I190" s="134">
        <v>25.135724447196086</v>
      </c>
      <c r="J190" s="134">
        <v>25.118699617578635</v>
      </c>
      <c r="K190" s="134">
        <v>24.224364324706425</v>
      </c>
      <c r="L190" s="134">
        <v>23.46074554319037</v>
      </c>
      <c r="M190" s="134">
        <v>23.146912048691163</v>
      </c>
      <c r="N190" s="134">
        <v>21.223682582694416</v>
      </c>
      <c r="O190" s="134">
        <v>22.49486956486728</v>
      </c>
      <c r="P190" s="134">
        <v>23.231664683834083</v>
      </c>
      <c r="Q190" s="134">
        <v>22.502229710964908</v>
      </c>
      <c r="R190" s="134">
        <v>22.502229710964908</v>
      </c>
      <c r="S190" s="134">
        <v>22.502229710964908</v>
      </c>
      <c r="T190" s="134">
        <v>22.502229710964908</v>
      </c>
      <c r="U190" s="134">
        <v>22.502229710964908</v>
      </c>
      <c r="V190" s="134">
        <v>22.502229710964908</v>
      </c>
      <c r="X190" s="132" t="str">
        <f>_xlfn.CONCAT(F_Inputs[[#This Row],[Item Code]], "_",F_Inputs[[#This Row],[Company Acronym]])</f>
        <v>C_EQLPCF62_PR24CA008_PRT</v>
      </c>
    </row>
    <row r="191" spans="1:24">
      <c r="A191" s="132" t="s">
        <v>100</v>
      </c>
      <c r="B191" s="132" t="s">
        <v>51</v>
      </c>
      <c r="C191" s="132" t="s">
        <v>52</v>
      </c>
      <c r="D191" s="132" t="s">
        <v>39</v>
      </c>
      <c r="E191" s="132" t="s">
        <v>40</v>
      </c>
      <c r="F191" s="133">
        <v>2.3507447938817694</v>
      </c>
      <c r="G191" s="133">
        <v>2.27666461581817</v>
      </c>
      <c r="H191" s="133">
        <v>2.1992792426846299</v>
      </c>
      <c r="I191" s="133">
        <v>1.9696443000784001</v>
      </c>
      <c r="J191" s="133">
        <v>1.96076581847922</v>
      </c>
      <c r="K191" s="133">
        <v>1.9308237471594201</v>
      </c>
      <c r="L191" s="133">
        <v>1.93937894063189</v>
      </c>
      <c r="M191" s="133">
        <v>1.96460388893914</v>
      </c>
      <c r="N191" s="133">
        <v>1.9520020833997047</v>
      </c>
      <c r="O191" s="133">
        <v>1.9661801144252209</v>
      </c>
      <c r="P191" s="133">
        <v>1.9661801144252209</v>
      </c>
      <c r="Q191" s="133">
        <v>1.9661801144252209</v>
      </c>
      <c r="R191" s="133">
        <v>1.9661801144252209</v>
      </c>
      <c r="S191" s="133">
        <v>1.9661801144252209</v>
      </c>
      <c r="T191" s="133">
        <v>1.9661801144252209</v>
      </c>
      <c r="U191" s="133">
        <v>1.9661801144252209</v>
      </c>
      <c r="V191" s="133">
        <v>1.9661801144252209</v>
      </c>
      <c r="X191" s="132" t="str">
        <f>_xlfn.CONCAT(F_Inputs[[#This Row],[Item Code]], "_",F_Inputs[[#This Row],[Company Acronym]])</f>
        <v>C_EQXPCF2_PR24CA008_PRT</v>
      </c>
    </row>
    <row r="192" spans="1:24">
      <c r="A192" s="132" t="s">
        <v>100</v>
      </c>
      <c r="B192" s="132" t="s">
        <v>53</v>
      </c>
      <c r="C192" s="132" t="s">
        <v>54</v>
      </c>
      <c r="D192" s="132" t="s">
        <v>50</v>
      </c>
      <c r="E192" s="132" t="s">
        <v>40</v>
      </c>
      <c r="F192" s="134">
        <v>0</v>
      </c>
      <c r="G192" s="134">
        <v>0</v>
      </c>
      <c r="H192" s="134">
        <v>0</v>
      </c>
      <c r="I192" s="134">
        <v>0</v>
      </c>
      <c r="J192" s="134">
        <v>0</v>
      </c>
      <c r="K192" s="134">
        <v>0</v>
      </c>
      <c r="L192" s="134">
        <v>0</v>
      </c>
      <c r="M192" s="134">
        <v>0</v>
      </c>
      <c r="N192" s="134">
        <v>0</v>
      </c>
      <c r="O192" s="134">
        <v>0</v>
      </c>
      <c r="P192" s="134">
        <v>0</v>
      </c>
      <c r="Q192" s="134">
        <v>0</v>
      </c>
      <c r="R192" s="134">
        <v>0</v>
      </c>
      <c r="S192" s="134">
        <v>0</v>
      </c>
      <c r="T192" s="134">
        <v>0</v>
      </c>
      <c r="U192" s="134">
        <v>0</v>
      </c>
      <c r="V192" s="134">
        <v>0</v>
      </c>
      <c r="X192" s="132" t="str">
        <f>_xlfn.CONCAT(F_Inputs[[#This Row],[Item Code]], "_",F_Inputs[[#This Row],[Company Acronym]])</f>
        <v>C_HHDUHH_PR24CA008_PRT</v>
      </c>
    </row>
    <row r="193" spans="1:24">
      <c r="A193" s="132" t="s">
        <v>100</v>
      </c>
      <c r="B193" s="132" t="s">
        <v>55</v>
      </c>
      <c r="C193" s="132" t="s">
        <v>56</v>
      </c>
      <c r="D193" s="132" t="s">
        <v>50</v>
      </c>
      <c r="E193" s="132" t="s">
        <v>40</v>
      </c>
      <c r="F193" s="134">
        <v>0.23398355157815465</v>
      </c>
      <c r="G193" s="134">
        <v>0.25319742316561511</v>
      </c>
      <c r="H193" s="134">
        <v>0.27197270192091177</v>
      </c>
      <c r="I193" s="134">
        <v>0.28898215223277252</v>
      </c>
      <c r="J193" s="134">
        <v>0.30427670812744934</v>
      </c>
      <c r="K193" s="134">
        <v>0.31548059494796576</v>
      </c>
      <c r="L193" s="134">
        <v>0.32487559505347052</v>
      </c>
      <c r="M193" s="134">
        <v>0.33282275272068118</v>
      </c>
      <c r="N193" s="134">
        <v>0.33991626957340043</v>
      </c>
      <c r="O193" s="134">
        <v>0.35315846090194453</v>
      </c>
      <c r="P193" s="134">
        <v>0.36926599451013514</v>
      </c>
      <c r="Q193" s="134">
        <v>0.3905602652573249</v>
      </c>
      <c r="R193" s="134">
        <v>0.40131381542974959</v>
      </c>
      <c r="S193" s="134">
        <v>0.41655006169463071</v>
      </c>
      <c r="T193" s="134">
        <v>0.46545518668148744</v>
      </c>
      <c r="U193" s="134">
        <v>0.54022669254823152</v>
      </c>
      <c r="V193" s="134">
        <v>0.63974288349292219</v>
      </c>
      <c r="X193" s="132" t="str">
        <f>_xlfn.CONCAT(F_Inputs[[#This Row],[Item Code]], "_",F_Inputs[[#This Row],[Company Acronym]])</f>
        <v>C_HHMHH_PR24CA008_PRT</v>
      </c>
    </row>
    <row r="194" spans="1:24">
      <c r="A194" s="132" t="s">
        <v>100</v>
      </c>
      <c r="B194" s="132" t="s">
        <v>57</v>
      </c>
      <c r="C194" s="132" t="s">
        <v>58</v>
      </c>
      <c r="D194" s="132" t="s">
        <v>59</v>
      </c>
      <c r="E194" s="132" t="s">
        <v>40</v>
      </c>
      <c r="F194" s="133">
        <v>284.161</v>
      </c>
      <c r="G194" s="133">
        <v>285.77700000000004</v>
      </c>
      <c r="H194" s="133">
        <v>288.66500000000002</v>
      </c>
      <c r="I194" s="133">
        <v>291.40899999999999</v>
      </c>
      <c r="J194" s="133">
        <v>293.45</v>
      </c>
      <c r="K194" s="133">
        <v>294.61400000000003</v>
      </c>
      <c r="L194" s="133">
        <v>296.61199999999997</v>
      </c>
      <c r="M194" s="133">
        <v>299.00600000000003</v>
      </c>
      <c r="N194" s="133">
        <v>300.72699999999998</v>
      </c>
      <c r="O194" s="133">
        <v>302.125</v>
      </c>
      <c r="P194" s="133">
        <v>303.10399999999998</v>
      </c>
      <c r="Q194" s="133">
        <v>308.22900000000004</v>
      </c>
      <c r="R194" s="133">
        <v>311.27660000000003</v>
      </c>
      <c r="S194" s="133">
        <v>314.452</v>
      </c>
      <c r="T194" s="133">
        <v>317.57299999999998</v>
      </c>
      <c r="U194" s="133">
        <v>320.43399999999997</v>
      </c>
      <c r="V194" s="133">
        <v>323.12200000000001</v>
      </c>
      <c r="X194" s="132" t="str">
        <f>_xlfn.CONCAT(F_Inputs[[#This Row],[Item Code]], "_",F_Inputs[[#This Row],[Company Acronym]])</f>
        <v>C_HHT_PR24CA008_PRT</v>
      </c>
    </row>
    <row r="195" spans="1:24">
      <c r="A195" s="132" t="s">
        <v>100</v>
      </c>
      <c r="B195" s="132" t="s">
        <v>60</v>
      </c>
      <c r="C195" s="132" t="s">
        <v>61</v>
      </c>
      <c r="D195" s="132" t="s">
        <v>50</v>
      </c>
      <c r="E195" s="132" t="s">
        <v>40</v>
      </c>
      <c r="F195" s="134">
        <v>11.666179533803735</v>
      </c>
      <c r="G195" s="134">
        <v>11.669433980140003</v>
      </c>
      <c r="H195" s="134">
        <v>11.674932961106514</v>
      </c>
      <c r="I195" s="134">
        <v>11.272212031665994</v>
      </c>
      <c r="J195" s="134">
        <v>10.866162646482733</v>
      </c>
      <c r="K195" s="134">
        <v>10.459688655924952</v>
      </c>
      <c r="L195" s="134">
        <v>10.049387522712809</v>
      </c>
      <c r="M195" s="134">
        <v>10.049387522712809</v>
      </c>
      <c r="N195" s="134">
        <v>10.049387522712809</v>
      </c>
      <c r="O195" s="134">
        <v>10.049387522712809</v>
      </c>
      <c r="P195" s="134">
        <v>10.049387522712809</v>
      </c>
      <c r="Q195" s="134">
        <v>10.049387522712809</v>
      </c>
      <c r="R195" s="134">
        <v>10.049387522712809</v>
      </c>
      <c r="S195" s="134">
        <v>10.049387522712809</v>
      </c>
      <c r="T195" s="134">
        <v>10.049387522712809</v>
      </c>
      <c r="U195" s="134">
        <v>10.049387522712809</v>
      </c>
      <c r="V195" s="134">
        <v>10.049387522712809</v>
      </c>
      <c r="X195" s="132" t="str">
        <f>_xlfn.CONCAT(F_Inputs[[#This Row],[Item Code]], "_",F_Inputs[[#This Row],[Company Acronym]])</f>
        <v>C_INCSCOREINT_PR24CA008_PRT</v>
      </c>
    </row>
    <row r="196" spans="1:24">
      <c r="A196" s="132" t="s">
        <v>100</v>
      </c>
      <c r="B196" s="132" t="s">
        <v>62</v>
      </c>
      <c r="C196" s="132" t="s">
        <v>63</v>
      </c>
      <c r="D196" s="132" t="s">
        <v>45</v>
      </c>
      <c r="E196" s="132" t="s">
        <v>40</v>
      </c>
      <c r="F196" s="133">
        <v>4.4112808485463137</v>
      </c>
      <c r="G196" s="133">
        <v>4.1653413553939984</v>
      </c>
      <c r="H196" s="133">
        <v>4.4331851081530775</v>
      </c>
      <c r="I196" s="133">
        <v>4.3755777595404179</v>
      </c>
      <c r="J196" s="133">
        <v>4.6021085878778187</v>
      </c>
      <c r="K196" s="133">
        <v>4.6565471343564049</v>
      </c>
      <c r="L196" s="133">
        <v>2.2200357995226736</v>
      </c>
      <c r="M196" s="133">
        <v>4.3484182387535331</v>
      </c>
      <c r="N196" s="133">
        <v>4.3259470310888455</v>
      </c>
      <c r="O196" s="133">
        <v>3.6819999999999995</v>
      </c>
      <c r="P196" s="133">
        <v>3.8542107289527716</v>
      </c>
      <c r="Q196" s="133">
        <v>4.1829999999999998</v>
      </c>
      <c r="R196" s="133">
        <v>5.13</v>
      </c>
      <c r="S196" s="133">
        <v>5.2059999999999995</v>
      </c>
      <c r="T196" s="133">
        <v>5.2729999999999997</v>
      </c>
      <c r="U196" s="133">
        <v>5.3280000000000003</v>
      </c>
      <c r="V196" s="133">
        <v>5.4019999999999992</v>
      </c>
      <c r="X196" s="132" t="str">
        <f>_xlfn.CONCAT(F_Inputs[[#This Row],[Item Code]], "_",F_Inputs[[#This Row],[Company Acronym]])</f>
        <v>C_OCSDEBTTR_PR24CA008_PRT</v>
      </c>
    </row>
    <row r="197" spans="1:24">
      <c r="A197" s="132" t="s">
        <v>100</v>
      </c>
      <c r="B197" s="132" t="s">
        <v>64</v>
      </c>
      <c r="C197" s="132" t="s">
        <v>65</v>
      </c>
      <c r="D197" s="132" t="s">
        <v>45</v>
      </c>
      <c r="E197" s="132" t="s">
        <v>40</v>
      </c>
      <c r="F197" s="133">
        <v>4.4112808485463137</v>
      </c>
      <c r="G197" s="133">
        <v>4.1653413553939984</v>
      </c>
      <c r="H197" s="133">
        <v>4.4331851081530775</v>
      </c>
      <c r="I197" s="133">
        <v>4.3755777595404179</v>
      </c>
      <c r="J197" s="133">
        <v>4.6021085878778187</v>
      </c>
      <c r="K197" s="133">
        <v>4.6565471343564049</v>
      </c>
      <c r="L197" s="133">
        <v>4.5219162368157759</v>
      </c>
      <c r="M197" s="133">
        <v>4.6055342549453897</v>
      </c>
      <c r="N197" s="133">
        <v>4.3542283041107996</v>
      </c>
      <c r="O197" s="133">
        <v>4.6469999999999994</v>
      </c>
      <c r="P197" s="133">
        <v>4.327933778234085</v>
      </c>
      <c r="Q197" s="133">
        <v>4.1829999999999998</v>
      </c>
      <c r="R197" s="133">
        <v>5.13</v>
      </c>
      <c r="S197" s="133">
        <v>5.2059999999999995</v>
      </c>
      <c r="T197" s="133">
        <v>5.2730000000000015</v>
      </c>
      <c r="U197" s="133">
        <v>5.3279999999999994</v>
      </c>
      <c r="V197" s="133">
        <v>5.4019999999999992</v>
      </c>
      <c r="X197" s="132" t="str">
        <f>_xlfn.CONCAT(F_Inputs[[#This Row],[Item Code]], "_",F_Inputs[[#This Row],[Company Acronym]])</f>
        <v>C_OCTR_PR24CA008_PRT</v>
      </c>
    </row>
    <row r="198" spans="1:24">
      <c r="A198" s="132" t="s">
        <v>100</v>
      </c>
      <c r="B198" s="132" t="s">
        <v>66</v>
      </c>
      <c r="C198" s="132" t="s">
        <v>67</v>
      </c>
      <c r="D198" s="132" t="s">
        <v>68</v>
      </c>
      <c r="E198" s="132" t="s">
        <v>40</v>
      </c>
      <c r="F198" s="133">
        <v>119.89350791514222</v>
      </c>
      <c r="G198" s="133">
        <v>121.91697930069662</v>
      </c>
      <c r="H198" s="133">
        <v>122.37523342077374</v>
      </c>
      <c r="I198" s="133">
        <v>123.53584521895036</v>
      </c>
      <c r="J198" s="133">
        <v>120.20774107487871</v>
      </c>
      <c r="K198" s="133">
        <v>120.9590409912612</v>
      </c>
      <c r="L198" s="133">
        <v>121.19147892673614</v>
      </c>
      <c r="M198" s="133">
        <v>117.34652346636996</v>
      </c>
      <c r="N198" s="133">
        <v>112.15714353047798</v>
      </c>
      <c r="O198" s="133">
        <v>109.02110053785685</v>
      </c>
      <c r="P198" s="133">
        <v>109.25025268839217</v>
      </c>
      <c r="Q198" s="133">
        <v>107.55963909950069</v>
      </c>
      <c r="R198" s="133">
        <v>128.2814063119425</v>
      </c>
      <c r="S198" s="133">
        <v>130.58590818312493</v>
      </c>
      <c r="T198" s="133">
        <v>132.99304411898999</v>
      </c>
      <c r="U198" s="133">
        <v>133.26613280738002</v>
      </c>
      <c r="V198" s="133">
        <v>134.77262458142744</v>
      </c>
      <c r="X198" s="132" t="str">
        <f>_xlfn.CONCAT(F_Inputs[[#This Row],[Item Code]], "_",F_Inputs[[#This Row],[Company Acronym]])</f>
        <v>C_REVHH_PR24CA008_PRT</v>
      </c>
    </row>
    <row r="199" spans="1:24">
      <c r="A199" s="132" t="s">
        <v>100</v>
      </c>
      <c r="B199" s="132" t="s">
        <v>69</v>
      </c>
      <c r="C199" s="132" t="s">
        <v>70</v>
      </c>
      <c r="D199" s="132" t="s">
        <v>45</v>
      </c>
      <c r="E199" s="132" t="s">
        <v>40</v>
      </c>
      <c r="F199" s="133">
        <v>4.3777013415083887</v>
      </c>
      <c r="G199" s="133">
        <v>4.1358420884705662</v>
      </c>
      <c r="H199" s="133">
        <v>4.4013591741037654</v>
      </c>
      <c r="I199" s="133">
        <v>4.3781113888163539</v>
      </c>
      <c r="J199" s="133">
        <v>4.4038695244464474</v>
      </c>
      <c r="K199" s="133">
        <v>4.6890214745323568</v>
      </c>
      <c r="L199" s="133">
        <v>2.2485574157153958</v>
      </c>
      <c r="M199" s="133">
        <v>4.3259667205932377</v>
      </c>
      <c r="N199" s="133">
        <v>4.3401865531698292</v>
      </c>
      <c r="O199" s="133">
        <v>3.7650909090909082</v>
      </c>
      <c r="P199" s="133">
        <v>3.9613582695538541</v>
      </c>
      <c r="Q199" s="133">
        <v>4.1109999999999998</v>
      </c>
      <c r="R199" s="133">
        <v>5.0580000000000007</v>
      </c>
      <c r="S199" s="133">
        <v>5.1110000000000007</v>
      </c>
      <c r="T199" s="133">
        <v>5.1690000000000005</v>
      </c>
      <c r="U199" s="133">
        <v>5.2330000000000005</v>
      </c>
      <c r="V199" s="133">
        <v>5.3010000000000002</v>
      </c>
      <c r="X199" s="132" t="str">
        <f>_xlfn.CONCAT(F_Inputs[[#This Row],[Item Code]], "_",F_Inputs[[#This Row],[Company Acronym]])</f>
        <v>C_SOCSDEBTTR_PR24CA008_PRT</v>
      </c>
    </row>
    <row r="200" spans="1:24">
      <c r="A200" s="132" t="s">
        <v>100</v>
      </c>
      <c r="B200" s="132" t="s">
        <v>71</v>
      </c>
      <c r="C200" s="132" t="s">
        <v>72</v>
      </c>
      <c r="D200" s="132" t="s">
        <v>45</v>
      </c>
      <c r="E200" s="132" t="s">
        <v>40</v>
      </c>
      <c r="F200" s="133">
        <v>4.3777013415083887</v>
      </c>
      <c r="G200" s="133">
        <v>4.1358420884705662</v>
      </c>
      <c r="H200" s="133">
        <v>4.4013591741037654</v>
      </c>
      <c r="I200" s="133">
        <v>4.3781113888163539</v>
      </c>
      <c r="J200" s="133">
        <v>4.4038695244464474</v>
      </c>
      <c r="K200" s="133">
        <v>4.6890214745323568</v>
      </c>
      <c r="L200" s="133">
        <v>4.550437853008491</v>
      </c>
      <c r="M200" s="133">
        <v>4.5830827367850961</v>
      </c>
      <c r="N200" s="133">
        <v>4.3684678261917833</v>
      </c>
      <c r="O200" s="133">
        <v>4.730090909090908</v>
      </c>
      <c r="P200" s="133">
        <v>4.4350813188351683</v>
      </c>
      <c r="Q200" s="133">
        <v>4.1109999999999998</v>
      </c>
      <c r="R200" s="133">
        <v>5.0580000000000007</v>
      </c>
      <c r="S200" s="133">
        <v>5.1110000000000007</v>
      </c>
      <c r="T200" s="133">
        <v>5.1690000000000005</v>
      </c>
      <c r="U200" s="133">
        <v>5.2329999999999997</v>
      </c>
      <c r="V200" s="133">
        <v>5.3010000000000002</v>
      </c>
      <c r="X200" s="132" t="str">
        <f>_xlfn.CONCAT(F_Inputs[[#This Row],[Item Code]], "_",F_Inputs[[#This Row],[Company Acronym]])</f>
        <v>C_SOCTR_PR24CA008_PRT</v>
      </c>
    </row>
    <row r="201" spans="1:24">
      <c r="A201" s="132" t="s">
        <v>100</v>
      </c>
      <c r="B201" s="132" t="s">
        <v>73</v>
      </c>
      <c r="C201" s="132" t="s">
        <v>74</v>
      </c>
      <c r="D201" s="132" t="s">
        <v>45</v>
      </c>
      <c r="E201" s="132" t="s">
        <v>40</v>
      </c>
      <c r="F201" s="133">
        <v>5.6106137823467925</v>
      </c>
      <c r="G201" s="133">
        <v>5.9532436928826993</v>
      </c>
      <c r="H201" s="133">
        <v>5.9036549311753124</v>
      </c>
      <c r="I201" s="133">
        <v>5.2384437646883271</v>
      </c>
      <c r="J201" s="133">
        <v>5.7013855167701317</v>
      </c>
      <c r="K201" s="133">
        <v>5.39420860262506</v>
      </c>
      <c r="L201" s="133">
        <v>4.9619345040208858</v>
      </c>
      <c r="M201" s="133">
        <v>4.9416919172632143</v>
      </c>
      <c r="N201" s="133">
        <v>4.7056676199150775</v>
      </c>
      <c r="O201" s="133">
        <v>5.0530909090909084</v>
      </c>
      <c r="P201" s="133">
        <v>4.7193151484039566</v>
      </c>
      <c r="Q201" s="133">
        <v>4.7809999999999997</v>
      </c>
      <c r="R201" s="133">
        <v>5.8870000000000005</v>
      </c>
      <c r="S201" s="133">
        <v>5.9530000000000012</v>
      </c>
      <c r="T201" s="133">
        <v>6.0250000000000004</v>
      </c>
      <c r="U201" s="133">
        <v>6.0940000000000003</v>
      </c>
      <c r="V201" s="133">
        <v>6.1720000000000006</v>
      </c>
      <c r="X201" s="132" t="str">
        <f>_xlfn.CONCAT(F_Inputs[[#This Row],[Item Code]], "_",F_Inputs[[#This Row],[Company Acronym]])</f>
        <v>C_STCSDEBTTR_PR24CA008_PRT</v>
      </c>
    </row>
    <row r="202" spans="1:24">
      <c r="A202" s="132" t="s">
        <v>100</v>
      </c>
      <c r="B202" s="132" t="s">
        <v>75</v>
      </c>
      <c r="C202" s="132" t="s">
        <v>76</v>
      </c>
      <c r="D202" s="132" t="s">
        <v>45</v>
      </c>
      <c r="E202" s="132" t="s">
        <v>40</v>
      </c>
      <c r="F202" s="133">
        <v>5.6106137823467925</v>
      </c>
      <c r="G202" s="133">
        <v>5.9532436928826993</v>
      </c>
      <c r="H202" s="133">
        <v>5.9036549311753124</v>
      </c>
      <c r="I202" s="133">
        <v>5.2384437646883271</v>
      </c>
      <c r="J202" s="133">
        <v>5.7013855167701317</v>
      </c>
      <c r="K202" s="133">
        <v>5.39420860262506</v>
      </c>
      <c r="L202" s="133">
        <v>7.2638149413139814</v>
      </c>
      <c r="M202" s="133">
        <v>5.1988079334550719</v>
      </c>
      <c r="N202" s="133">
        <v>4.7339488929370317</v>
      </c>
      <c r="O202" s="133">
        <v>6.0180909090909083</v>
      </c>
      <c r="P202" s="133">
        <v>5.1930381976852704</v>
      </c>
      <c r="Q202" s="133">
        <v>4.7809999999999997</v>
      </c>
      <c r="R202" s="133">
        <v>5.8870000000000005</v>
      </c>
      <c r="S202" s="133">
        <v>5.9530000000000012</v>
      </c>
      <c r="T202" s="133">
        <v>6.0250000000000004</v>
      </c>
      <c r="U202" s="133">
        <v>6.0939999999999994</v>
      </c>
      <c r="V202" s="133">
        <v>6.1720000000000006</v>
      </c>
      <c r="X202" s="132" t="str">
        <f>_xlfn.CONCAT(F_Inputs[[#This Row],[Item Code]], "_",F_Inputs[[#This Row],[Company Acronym]])</f>
        <v>C_STCTR_PR24CA008_PRT</v>
      </c>
    </row>
    <row r="203" spans="1:24">
      <c r="A203" s="132" t="s">
        <v>100</v>
      </c>
      <c r="B203" s="132" t="s">
        <v>77</v>
      </c>
      <c r="C203" s="132" t="s">
        <v>78</v>
      </c>
      <c r="D203" s="132" t="s">
        <v>45</v>
      </c>
      <c r="E203" s="132" t="s">
        <v>40</v>
      </c>
      <c r="F203" s="133">
        <v>5.6441932893847175</v>
      </c>
      <c r="G203" s="133">
        <v>5.9827429598061324</v>
      </c>
      <c r="H203" s="133">
        <v>5.9354808652246245</v>
      </c>
      <c r="I203" s="133">
        <v>5.2359101354123911</v>
      </c>
      <c r="J203" s="133">
        <v>5.899624580201503</v>
      </c>
      <c r="K203" s="133">
        <v>5.3617342624491071</v>
      </c>
      <c r="L203" s="133">
        <v>4.9334128878281636</v>
      </c>
      <c r="M203" s="133">
        <v>4.9641434354235088</v>
      </c>
      <c r="N203" s="133">
        <v>4.6914280978340939</v>
      </c>
      <c r="O203" s="133">
        <v>4.97</v>
      </c>
      <c r="P203" s="133">
        <v>4.6121676078028742</v>
      </c>
      <c r="Q203" s="133">
        <v>4.8529999999999998</v>
      </c>
      <c r="R203" s="133">
        <v>5.9589999999999996</v>
      </c>
      <c r="S203" s="133">
        <v>6.048</v>
      </c>
      <c r="T203" s="133">
        <v>6.1289999999999996</v>
      </c>
      <c r="U203" s="133">
        <v>6.1890000000000001</v>
      </c>
      <c r="V203" s="133">
        <v>6.2729999999999997</v>
      </c>
      <c r="X203" s="132" t="str">
        <f>_xlfn.CONCAT(F_Inputs[[#This Row],[Item Code]], "_",F_Inputs[[#This Row],[Company Acronym]])</f>
        <v>C_TCSDEBTTR_PR24CA008_PRT</v>
      </c>
    </row>
    <row r="204" spans="1:24">
      <c r="A204" s="132" t="s">
        <v>100</v>
      </c>
      <c r="B204" s="132" t="s">
        <v>79</v>
      </c>
      <c r="C204" s="132" t="s">
        <v>80</v>
      </c>
      <c r="D204" s="132" t="s">
        <v>45</v>
      </c>
      <c r="E204" s="132" t="s">
        <v>40</v>
      </c>
      <c r="F204" s="133">
        <v>5.6441932893847175</v>
      </c>
      <c r="G204" s="133">
        <v>5.9827429598061324</v>
      </c>
      <c r="H204" s="133">
        <v>5.9354808652246245</v>
      </c>
      <c r="I204" s="133">
        <v>5.2359101354123911</v>
      </c>
      <c r="J204" s="133">
        <v>5.899624580201503</v>
      </c>
      <c r="K204" s="133">
        <v>5.3617342624491071</v>
      </c>
      <c r="L204" s="133">
        <v>7.2352933251212592</v>
      </c>
      <c r="M204" s="133">
        <v>5.2212594516153663</v>
      </c>
      <c r="N204" s="133">
        <v>4.719709370856048</v>
      </c>
      <c r="O204" s="133">
        <v>5.9349999999999996</v>
      </c>
      <c r="P204" s="133">
        <v>5.085890657084188</v>
      </c>
      <c r="Q204" s="133">
        <v>4.8529999999999998</v>
      </c>
      <c r="R204" s="133">
        <v>5.9589999999999996</v>
      </c>
      <c r="S204" s="133">
        <v>6.048</v>
      </c>
      <c r="T204" s="133">
        <v>6.1290000000000013</v>
      </c>
      <c r="U204" s="133">
        <v>6.1889999999999992</v>
      </c>
      <c r="V204" s="133">
        <v>6.2729999999999997</v>
      </c>
      <c r="X204" s="132" t="str">
        <f>_xlfn.CONCAT(F_Inputs[[#This Row],[Item Code]], "_",F_Inputs[[#This Row],[Company Acronym]])</f>
        <v>C_TCTR_PR24CA008_PRT</v>
      </c>
    </row>
    <row r="205" spans="1:24">
      <c r="A205" s="132" t="s">
        <v>100</v>
      </c>
      <c r="B205" s="132" t="s">
        <v>81</v>
      </c>
      <c r="C205" s="132" t="s">
        <v>82</v>
      </c>
      <c r="D205" s="132" t="s">
        <v>83</v>
      </c>
      <c r="E205" s="132" t="s">
        <v>40</v>
      </c>
      <c r="F205" s="135" t="s">
        <v>84</v>
      </c>
      <c r="G205" s="135" t="s">
        <v>84</v>
      </c>
      <c r="H205" s="135" t="s">
        <v>84</v>
      </c>
      <c r="I205" s="135" t="s">
        <v>84</v>
      </c>
      <c r="J205" s="135" t="s">
        <v>84</v>
      </c>
      <c r="K205" s="135" t="s">
        <v>84</v>
      </c>
      <c r="L205" s="135" t="s">
        <v>84</v>
      </c>
      <c r="M205" s="135" t="s">
        <v>84</v>
      </c>
      <c r="N205" s="135" t="s">
        <v>84</v>
      </c>
      <c r="O205" s="135" t="s">
        <v>84</v>
      </c>
      <c r="P205" s="135" t="s">
        <v>84</v>
      </c>
      <c r="Q205" s="135" t="s">
        <v>84</v>
      </c>
      <c r="R205" s="135" t="s">
        <v>84</v>
      </c>
      <c r="S205" s="135" t="s">
        <v>84</v>
      </c>
      <c r="T205" s="135" t="s">
        <v>84</v>
      </c>
      <c r="U205" s="135" t="s">
        <v>84</v>
      </c>
      <c r="V205" s="135" t="s">
        <v>84</v>
      </c>
      <c r="X205" s="132" t="str">
        <f>_xlfn.CONCAT(F_Inputs[[#This Row],[Item Code]], "_",F_Inputs[[#This Row],[Company Acronym]])</f>
        <v>PR24QA_PR24CA10_OUT1_PRT</v>
      </c>
    </row>
    <row r="206" spans="1:24">
      <c r="A206" s="132" t="s">
        <v>100</v>
      </c>
      <c r="B206" s="132" t="s">
        <v>85</v>
      </c>
      <c r="C206" s="132" t="s">
        <v>86</v>
      </c>
      <c r="D206" s="132" t="s">
        <v>83</v>
      </c>
      <c r="E206" s="132" t="s">
        <v>40</v>
      </c>
      <c r="F206" s="135" t="s">
        <v>87</v>
      </c>
      <c r="G206" s="135" t="s">
        <v>87</v>
      </c>
      <c r="H206" s="135" t="s">
        <v>87</v>
      </c>
      <c r="I206" s="135" t="s">
        <v>87</v>
      </c>
      <c r="J206" s="135" t="s">
        <v>87</v>
      </c>
      <c r="K206" s="135" t="s">
        <v>87</v>
      </c>
      <c r="L206" s="135" t="s">
        <v>87</v>
      </c>
      <c r="M206" s="135" t="s">
        <v>87</v>
      </c>
      <c r="N206" s="135" t="s">
        <v>87</v>
      </c>
      <c r="O206" s="135" t="s">
        <v>87</v>
      </c>
      <c r="P206" s="135" t="s">
        <v>87</v>
      </c>
      <c r="Q206" s="135" t="s">
        <v>87</v>
      </c>
      <c r="R206" s="135" t="s">
        <v>87</v>
      </c>
      <c r="S206" s="135" t="s">
        <v>87</v>
      </c>
      <c r="T206" s="135" t="s">
        <v>87</v>
      </c>
      <c r="U206" s="135" t="s">
        <v>87</v>
      </c>
      <c r="V206" s="135" t="s">
        <v>87</v>
      </c>
      <c r="X206" s="132" t="str">
        <f>_xlfn.CONCAT(F_Inputs[[#This Row],[Item Code]], "_",F_Inputs[[#This Row],[Company Acronym]])</f>
        <v>PR24QA_PR24CA10_OUT2_PRT</v>
      </c>
    </row>
    <row r="207" spans="1:24">
      <c r="A207" s="132" t="s">
        <v>100</v>
      </c>
      <c r="B207" s="132" t="s">
        <v>88</v>
      </c>
      <c r="C207" s="132" t="s">
        <v>89</v>
      </c>
      <c r="D207" s="132" t="s">
        <v>83</v>
      </c>
      <c r="E207" s="132" t="s">
        <v>40</v>
      </c>
      <c r="F207" s="136">
        <v>0</v>
      </c>
      <c r="G207" s="136">
        <v>0</v>
      </c>
      <c r="H207" s="136">
        <v>0</v>
      </c>
      <c r="I207" s="136">
        <v>0</v>
      </c>
      <c r="J207" s="136">
        <v>0</v>
      </c>
      <c r="K207" s="136">
        <v>0</v>
      </c>
      <c r="L207" s="136">
        <v>0</v>
      </c>
      <c r="M207" s="136">
        <v>0</v>
      </c>
      <c r="N207" s="136">
        <v>0</v>
      </c>
      <c r="O207" s="136">
        <v>0</v>
      </c>
      <c r="P207" s="136">
        <v>0</v>
      </c>
      <c r="Q207" s="136">
        <v>0</v>
      </c>
      <c r="R207" s="136">
        <v>0</v>
      </c>
      <c r="S207" s="136">
        <v>0</v>
      </c>
      <c r="T207" s="136">
        <v>0</v>
      </c>
      <c r="U207" s="136">
        <v>0</v>
      </c>
      <c r="V207" s="136">
        <v>0</v>
      </c>
      <c r="X207" s="132" t="str">
        <f>_xlfn.CONCAT(F_Inputs[[#This Row],[Item Code]], "_",F_Inputs[[#This Row],[Company Acronym]])</f>
        <v>PR24QA_PR24CA10_OUT3_PRT</v>
      </c>
    </row>
    <row r="208" spans="1:24">
      <c r="A208" s="132" t="s">
        <v>100</v>
      </c>
      <c r="B208" s="132" t="s">
        <v>90</v>
      </c>
      <c r="C208" s="132" t="s">
        <v>91</v>
      </c>
      <c r="D208" s="132" t="s">
        <v>39</v>
      </c>
      <c r="E208" s="132" t="s">
        <v>40</v>
      </c>
      <c r="F208" s="136">
        <v>0</v>
      </c>
      <c r="G208" s="136">
        <v>0</v>
      </c>
      <c r="H208" s="136">
        <v>0</v>
      </c>
      <c r="I208" s="136">
        <v>0</v>
      </c>
      <c r="J208" s="136">
        <v>0</v>
      </c>
      <c r="K208" s="136">
        <v>0</v>
      </c>
      <c r="L208" s="136">
        <v>0</v>
      </c>
      <c r="M208" s="136">
        <v>0</v>
      </c>
      <c r="N208" s="136">
        <v>0</v>
      </c>
      <c r="O208" s="136">
        <v>0</v>
      </c>
      <c r="P208" s="136">
        <v>0</v>
      </c>
      <c r="Q208" s="136">
        <v>0</v>
      </c>
      <c r="R208" s="136">
        <v>0</v>
      </c>
      <c r="S208" s="136">
        <v>0</v>
      </c>
      <c r="T208" s="136">
        <v>0</v>
      </c>
      <c r="U208" s="136">
        <v>0</v>
      </c>
      <c r="V208" s="136">
        <v>0</v>
      </c>
      <c r="X208" s="132" t="str">
        <f>_xlfn.CONCAT(F_Inputs[[#This Row],[Item Code]], "_",F_Inputs[[#This Row],[Company Acronym]])</f>
        <v>PR24QA_PR24CA10_OUT4_PRT</v>
      </c>
    </row>
    <row r="209" spans="1:24">
      <c r="A209" s="132" t="s">
        <v>101</v>
      </c>
      <c r="B209" s="132" t="s">
        <v>37</v>
      </c>
      <c r="C209" s="132" t="s">
        <v>38</v>
      </c>
      <c r="D209" s="132" t="s">
        <v>39</v>
      </c>
      <c r="E209" s="132" t="s">
        <v>40</v>
      </c>
      <c r="F209" s="133">
        <v>0</v>
      </c>
      <c r="G209" s="133">
        <v>0</v>
      </c>
      <c r="H209" s="133">
        <v>0</v>
      </c>
      <c r="I209" s="133">
        <v>0</v>
      </c>
      <c r="J209" s="133">
        <v>0</v>
      </c>
      <c r="K209" s="133">
        <v>0</v>
      </c>
      <c r="L209" s="133">
        <v>1</v>
      </c>
      <c r="M209" s="133">
        <v>0</v>
      </c>
      <c r="N209" s="133">
        <v>0</v>
      </c>
      <c r="O209" s="133">
        <v>0</v>
      </c>
      <c r="P209" s="133">
        <v>0</v>
      </c>
      <c r="Q209" s="133">
        <v>0</v>
      </c>
      <c r="R209" s="133">
        <v>0</v>
      </c>
      <c r="S209" s="133">
        <v>0</v>
      </c>
      <c r="T209" s="133">
        <v>0</v>
      </c>
      <c r="U209" s="133">
        <v>0</v>
      </c>
      <c r="V209" s="133">
        <v>0</v>
      </c>
      <c r="X209" s="132" t="str">
        <f>_xlfn.CONCAT(F_Inputs[[#This Row],[Item Code]], "_",F_Inputs[[#This Row],[Company Acronym]])</f>
        <v>C_COVID20_PR24CA008_SBB</v>
      </c>
    </row>
    <row r="210" spans="1:24">
      <c r="A210" s="132" t="s">
        <v>101</v>
      </c>
      <c r="B210" s="132" t="s">
        <v>41</v>
      </c>
      <c r="C210" s="132" t="s">
        <v>42</v>
      </c>
      <c r="D210" s="132" t="s">
        <v>39</v>
      </c>
      <c r="E210" s="132" t="s">
        <v>40</v>
      </c>
      <c r="F210" s="133">
        <v>0</v>
      </c>
      <c r="G210" s="133">
        <v>0</v>
      </c>
      <c r="H210" s="133">
        <v>0</v>
      </c>
      <c r="I210" s="133">
        <v>0</v>
      </c>
      <c r="J210" s="133">
        <v>0</v>
      </c>
      <c r="K210" s="133">
        <v>0</v>
      </c>
      <c r="L210" s="133">
        <v>0</v>
      </c>
      <c r="M210" s="133">
        <v>1</v>
      </c>
      <c r="N210" s="133">
        <v>0</v>
      </c>
      <c r="O210" s="133">
        <v>0</v>
      </c>
      <c r="P210" s="133">
        <v>0</v>
      </c>
      <c r="Q210" s="133">
        <v>0</v>
      </c>
      <c r="R210" s="133">
        <v>0</v>
      </c>
      <c r="S210" s="133">
        <v>0</v>
      </c>
      <c r="T210" s="133">
        <v>0</v>
      </c>
      <c r="U210" s="133">
        <v>0</v>
      </c>
      <c r="V210" s="133">
        <v>0</v>
      </c>
      <c r="X210" s="132" t="str">
        <f>_xlfn.CONCAT(F_Inputs[[#This Row],[Item Code]], "_",F_Inputs[[#This Row],[Company Acronym]])</f>
        <v>C_COVID21_PR24CA008_SBB</v>
      </c>
    </row>
    <row r="211" spans="1:24">
      <c r="A211" s="132" t="s">
        <v>101</v>
      </c>
      <c r="B211" s="132" t="s">
        <v>43</v>
      </c>
      <c r="C211" s="132" t="s">
        <v>44</v>
      </c>
      <c r="D211" s="132" t="s">
        <v>45</v>
      </c>
      <c r="E211" s="132" t="s">
        <v>40</v>
      </c>
      <c r="F211" s="133">
        <v>27.034225828262333</v>
      </c>
      <c r="G211" s="133">
        <v>25.753308682209408</v>
      </c>
      <c r="H211" s="133">
        <v>22.922601081530779</v>
      </c>
      <c r="I211" s="133">
        <v>20.992109971276154</v>
      </c>
      <c r="J211" s="133">
        <v>20.143965296657605</v>
      </c>
      <c r="K211" s="133">
        <v>17.181132947071717</v>
      </c>
      <c r="L211" s="133">
        <v>20.008740472707682</v>
      </c>
      <c r="M211" s="133">
        <v>17.12979072786985</v>
      </c>
      <c r="N211" s="133">
        <v>14.16239133637837</v>
      </c>
      <c r="O211" s="133">
        <v>13.178000000000001</v>
      </c>
      <c r="P211" s="133">
        <v>12.399227091889115</v>
      </c>
      <c r="Q211" s="133">
        <v>1.1479518544974312</v>
      </c>
      <c r="R211" s="133">
        <v>1.1131236156022362</v>
      </c>
      <c r="S211" s="133">
        <v>1.2044505692359107</v>
      </c>
      <c r="T211" s="133">
        <v>1.2682855878918664</v>
      </c>
      <c r="U211" s="133">
        <v>1.2881768653612675</v>
      </c>
      <c r="V211" s="133">
        <v>1.292865861714978</v>
      </c>
      <c r="X211" s="132" t="str">
        <f>_xlfn.CONCAT(F_Inputs[[#This Row],[Item Code]], "_",F_Inputs[[#This Row],[Company Acronym]])</f>
        <v>C_DCSDEBTT_PR24CA008_SBB</v>
      </c>
    </row>
    <row r="212" spans="1:24">
      <c r="A212" s="132" t="s">
        <v>101</v>
      </c>
      <c r="B212" s="132" t="s">
        <v>46</v>
      </c>
      <c r="C212" s="132" t="s">
        <v>47</v>
      </c>
      <c r="D212" s="132" t="s">
        <v>45</v>
      </c>
      <c r="E212" s="132" t="s">
        <v>40</v>
      </c>
      <c r="F212" s="133">
        <v>27.034225828262333</v>
      </c>
      <c r="G212" s="133">
        <v>25.753308682209408</v>
      </c>
      <c r="H212" s="133">
        <v>22.922601081530779</v>
      </c>
      <c r="I212" s="133">
        <v>20.992109971276154</v>
      </c>
      <c r="J212" s="133">
        <v>20.143965296657605</v>
      </c>
      <c r="K212" s="133">
        <v>17.181132947071717</v>
      </c>
      <c r="L212" s="133">
        <v>20.008740472707682</v>
      </c>
      <c r="M212" s="133">
        <v>17.12979072786985</v>
      </c>
      <c r="N212" s="133">
        <v>14.16239133637837</v>
      </c>
      <c r="O212" s="133">
        <v>13.178000000000001</v>
      </c>
      <c r="P212" s="133">
        <v>12.399227091889115</v>
      </c>
      <c r="Q212" s="133">
        <v>14.451619789236153</v>
      </c>
      <c r="R212" s="133">
        <v>17.814123615602238</v>
      </c>
      <c r="S212" s="133">
        <v>18.025450569235911</v>
      </c>
      <c r="T212" s="133">
        <v>18.500285587891867</v>
      </c>
      <c r="U212" s="133">
        <v>19.143176865361269</v>
      </c>
      <c r="V212" s="133">
        <v>19.786865861714979</v>
      </c>
      <c r="X212" s="132" t="str">
        <f>_xlfn.CONCAT(F_Inputs[[#This Row],[Item Code]], "_",F_Inputs[[#This Row],[Company Acronym]])</f>
        <v>C_DCT_PR24CA008_SBB</v>
      </c>
    </row>
    <row r="213" spans="1:24">
      <c r="A213" s="132" t="s">
        <v>101</v>
      </c>
      <c r="B213" s="132" t="s">
        <v>48</v>
      </c>
      <c r="C213" s="132" t="s">
        <v>49</v>
      </c>
      <c r="D213" s="132" t="s">
        <v>50</v>
      </c>
      <c r="E213" s="132" t="s">
        <v>40</v>
      </c>
      <c r="F213" s="134">
        <v>21.876836956657815</v>
      </c>
      <c r="G213" s="134">
        <v>21.790562932517986</v>
      </c>
      <c r="H213" s="134">
        <v>21.513428821848287</v>
      </c>
      <c r="I213" s="134">
        <v>20.897452784653616</v>
      </c>
      <c r="J213" s="134">
        <v>20.854833520278863</v>
      </c>
      <c r="K213" s="134">
        <v>20.105660661908569</v>
      </c>
      <c r="L213" s="134">
        <v>19.377865736929806</v>
      </c>
      <c r="M213" s="134">
        <v>19.132560659574573</v>
      </c>
      <c r="N213" s="134">
        <v>17.337680691346218</v>
      </c>
      <c r="O213" s="134">
        <v>18.265992028587906</v>
      </c>
      <c r="P213" s="134">
        <v>18.061427096065064</v>
      </c>
      <c r="Q213" s="134">
        <v>18.307883448010859</v>
      </c>
      <c r="R213" s="134">
        <v>18.307883448010859</v>
      </c>
      <c r="S213" s="134">
        <v>18.307883448010859</v>
      </c>
      <c r="T213" s="134">
        <v>18.307883448010859</v>
      </c>
      <c r="U213" s="134">
        <v>18.307883448010859</v>
      </c>
      <c r="V213" s="134">
        <v>18.307883448010859</v>
      </c>
      <c r="X213" s="132" t="str">
        <f>_xlfn.CONCAT(F_Inputs[[#This Row],[Item Code]], "_",F_Inputs[[#This Row],[Company Acronym]])</f>
        <v>C_EQLPCF62_PR24CA008_SBB</v>
      </c>
    </row>
    <row r="214" spans="1:24">
      <c r="A214" s="132" t="s">
        <v>101</v>
      </c>
      <c r="B214" s="132" t="s">
        <v>51</v>
      </c>
      <c r="C214" s="132" t="s">
        <v>52</v>
      </c>
      <c r="D214" s="132" t="s">
        <v>39</v>
      </c>
      <c r="E214" s="132" t="s">
        <v>40</v>
      </c>
      <c r="F214" s="133">
        <v>1.7891293659725958</v>
      </c>
      <c r="G214" s="133">
        <v>1.7427853122762131</v>
      </c>
      <c r="H214" s="133">
        <v>1.6871850130689163</v>
      </c>
      <c r="I214" s="133">
        <v>1.5162217638563924</v>
      </c>
      <c r="J214" s="133">
        <v>1.507415814063366</v>
      </c>
      <c r="K214" s="133">
        <v>1.4817981408889811</v>
      </c>
      <c r="L214" s="133">
        <v>1.4871904444593798</v>
      </c>
      <c r="M214" s="133">
        <v>1.5086789037939752</v>
      </c>
      <c r="N214" s="133">
        <v>1.5046687275164767</v>
      </c>
      <c r="O214" s="133">
        <v>1.5008956667706872</v>
      </c>
      <c r="P214" s="133">
        <v>1.5008956667706872</v>
      </c>
      <c r="Q214" s="133">
        <v>1.5008956667706872</v>
      </c>
      <c r="R214" s="133">
        <v>1.5008956667706872</v>
      </c>
      <c r="S214" s="133">
        <v>1.5008956667706872</v>
      </c>
      <c r="T214" s="133">
        <v>1.5008956667706872</v>
      </c>
      <c r="U214" s="133">
        <v>1.5008956667706872</v>
      </c>
      <c r="V214" s="133">
        <v>1.5008956667706872</v>
      </c>
      <c r="X214" s="132" t="str">
        <f>_xlfn.CONCAT(F_Inputs[[#This Row],[Item Code]], "_",F_Inputs[[#This Row],[Company Acronym]])</f>
        <v>C_EQXPCF2_PR24CA008_SBB</v>
      </c>
    </row>
    <row r="215" spans="1:24">
      <c r="A215" s="132" t="s">
        <v>101</v>
      </c>
      <c r="B215" s="132" t="s">
        <v>53</v>
      </c>
      <c r="C215" s="132" t="s">
        <v>54</v>
      </c>
      <c r="D215" s="132" t="s">
        <v>50</v>
      </c>
      <c r="E215" s="132" t="s">
        <v>40</v>
      </c>
      <c r="F215" s="134">
        <v>0.47394803938328139</v>
      </c>
      <c r="G215" s="134">
        <v>0.47471377115137048</v>
      </c>
      <c r="H215" s="134">
        <v>0.47193298313535259</v>
      </c>
      <c r="I215" s="134">
        <v>0.4739379860095268</v>
      </c>
      <c r="J215" s="134">
        <v>0.47666882022160356</v>
      </c>
      <c r="K215" s="134">
        <v>0.48013602775571401</v>
      </c>
      <c r="L215" s="134">
        <v>0.48154380591173213</v>
      </c>
      <c r="M215" s="134">
        <v>0.47961433117319574</v>
      </c>
      <c r="N215" s="134">
        <v>0.47955357815433147</v>
      </c>
      <c r="O215" s="134">
        <v>0.47990537963616686</v>
      </c>
      <c r="P215" s="134">
        <v>0.48019656836503233</v>
      </c>
      <c r="Q215" s="134">
        <v>0.48484748130147864</v>
      </c>
      <c r="R215" s="134">
        <v>0.4876604501647549</v>
      </c>
      <c r="S215" s="134">
        <v>0.4900532555742762</v>
      </c>
      <c r="T215" s="134">
        <v>0.49207437642255125</v>
      </c>
      <c r="U215" s="134">
        <v>0.49370799561746642</v>
      </c>
      <c r="V215" s="134">
        <v>0.49540642353765735</v>
      </c>
      <c r="X215" s="132" t="str">
        <f>_xlfn.CONCAT(F_Inputs[[#This Row],[Item Code]], "_",F_Inputs[[#This Row],[Company Acronym]])</f>
        <v>C_HHDUHH_PR24CA008_SBB</v>
      </c>
    </row>
    <row r="216" spans="1:24">
      <c r="A216" s="132" t="s">
        <v>101</v>
      </c>
      <c r="B216" s="132" t="s">
        <v>55</v>
      </c>
      <c r="C216" s="132" t="s">
        <v>56</v>
      </c>
      <c r="D216" s="132" t="s">
        <v>50</v>
      </c>
      <c r="E216" s="132" t="s">
        <v>40</v>
      </c>
      <c r="F216" s="134">
        <v>0.62755665802232496</v>
      </c>
      <c r="G216" s="134">
        <v>0.64521862831343457</v>
      </c>
      <c r="H216" s="134">
        <v>0.66126218039922013</v>
      </c>
      <c r="I216" s="134">
        <v>0.68510480214105784</v>
      </c>
      <c r="J216" s="134">
        <v>0.69544758820332508</v>
      </c>
      <c r="K216" s="134">
        <v>0.71385550661398867</v>
      </c>
      <c r="L216" s="134">
        <v>0.73025703982826318</v>
      </c>
      <c r="M216" s="134">
        <v>0.74041686559136533</v>
      </c>
      <c r="N216" s="134">
        <v>0.75182738210338729</v>
      </c>
      <c r="O216" s="134">
        <v>0.7634141191530357</v>
      </c>
      <c r="P216" s="134">
        <v>0.77574740611694382</v>
      </c>
      <c r="Q216" s="134">
        <v>0.80315814696038335</v>
      </c>
      <c r="R216" s="134">
        <v>0.81438245914232321</v>
      </c>
      <c r="S216" s="134">
        <v>0.82254195392295837</v>
      </c>
      <c r="T216" s="134">
        <v>0.83016564318593344</v>
      </c>
      <c r="U216" s="134">
        <v>0.83729907596824493</v>
      </c>
      <c r="V216" s="134">
        <v>0.84390112399141348</v>
      </c>
      <c r="X216" s="132" t="str">
        <f>_xlfn.CONCAT(F_Inputs[[#This Row],[Item Code]], "_",F_Inputs[[#This Row],[Company Acronym]])</f>
        <v>C_HHMHH_PR24CA008_SBB</v>
      </c>
    </row>
    <row r="217" spans="1:24">
      <c r="A217" s="132" t="s">
        <v>101</v>
      </c>
      <c r="B217" s="132" t="s">
        <v>57</v>
      </c>
      <c r="C217" s="132" t="s">
        <v>58</v>
      </c>
      <c r="D217" s="132" t="s">
        <v>59</v>
      </c>
      <c r="E217" s="132" t="s">
        <v>40</v>
      </c>
      <c r="F217" s="133">
        <v>1374.6950000000002</v>
      </c>
      <c r="G217" s="133">
        <v>1383.4209999999998</v>
      </c>
      <c r="H217" s="133">
        <v>1403.587</v>
      </c>
      <c r="I217" s="133">
        <v>1423.9690000000001</v>
      </c>
      <c r="J217" s="133">
        <v>1442.576</v>
      </c>
      <c r="K217" s="133">
        <v>1454.1149999999998</v>
      </c>
      <c r="L217" s="133">
        <v>1467.827</v>
      </c>
      <c r="M217" s="133">
        <v>1489.2570000000001</v>
      </c>
      <c r="N217" s="133">
        <v>1502.3085000000003</v>
      </c>
      <c r="O217" s="133">
        <v>1515.53</v>
      </c>
      <c r="P217" s="133">
        <v>1528.018</v>
      </c>
      <c r="Q217" s="133">
        <v>1552.5335884583965</v>
      </c>
      <c r="R217" s="133">
        <v>1567.2838896937972</v>
      </c>
      <c r="S217" s="133">
        <v>1581.784928242804</v>
      </c>
      <c r="T217" s="133">
        <v>1595.817808816046</v>
      </c>
      <c r="U217" s="133">
        <v>1609.3732184752948</v>
      </c>
      <c r="V217" s="133">
        <v>1621.5913082165707</v>
      </c>
      <c r="X217" s="132" t="str">
        <f>_xlfn.CONCAT(F_Inputs[[#This Row],[Item Code]], "_",F_Inputs[[#This Row],[Company Acronym]])</f>
        <v>C_HHT_PR24CA008_SBB</v>
      </c>
    </row>
    <row r="218" spans="1:24">
      <c r="A218" s="132" t="s">
        <v>101</v>
      </c>
      <c r="B218" s="132" t="s">
        <v>60</v>
      </c>
      <c r="C218" s="132" t="s">
        <v>61</v>
      </c>
      <c r="D218" s="132" t="s">
        <v>50</v>
      </c>
      <c r="E218" s="132" t="s">
        <v>40</v>
      </c>
      <c r="F218" s="134">
        <v>12.905810919676833</v>
      </c>
      <c r="G218" s="134">
        <v>12.903920448498793</v>
      </c>
      <c r="H218" s="134">
        <v>12.903120553429344</v>
      </c>
      <c r="I218" s="134">
        <v>12.558788234746384</v>
      </c>
      <c r="J218" s="134">
        <v>12.209259208396524</v>
      </c>
      <c r="K218" s="134">
        <v>11.866394153920817</v>
      </c>
      <c r="L218" s="134">
        <v>11.516321557620319</v>
      </c>
      <c r="M218" s="134">
        <v>11.516321557620319</v>
      </c>
      <c r="N218" s="134">
        <v>11.516321557620319</v>
      </c>
      <c r="O218" s="134">
        <v>11.516321557620319</v>
      </c>
      <c r="P218" s="134">
        <v>11.516321557620319</v>
      </c>
      <c r="Q218" s="134">
        <v>11.509863663479686</v>
      </c>
      <c r="R218" s="134">
        <v>11.509863663479686</v>
      </c>
      <c r="S218" s="134">
        <v>11.509863663479686</v>
      </c>
      <c r="T218" s="134">
        <v>11.509863663479686</v>
      </c>
      <c r="U218" s="134">
        <v>11.509863663479686</v>
      </c>
      <c r="V218" s="134">
        <v>11.509863663479686</v>
      </c>
      <c r="X218" s="132" t="str">
        <f>_xlfn.CONCAT(F_Inputs[[#This Row],[Item Code]], "_",F_Inputs[[#This Row],[Company Acronym]])</f>
        <v>C_INCSCOREINT_PR24CA008_SBB</v>
      </c>
    </row>
    <row r="219" spans="1:24">
      <c r="A219" s="132" t="s">
        <v>101</v>
      </c>
      <c r="B219" s="132" t="s">
        <v>62</v>
      </c>
      <c r="C219" s="132" t="s">
        <v>63</v>
      </c>
      <c r="D219" s="132" t="s">
        <v>45</v>
      </c>
      <c r="E219" s="132" t="s">
        <v>40</v>
      </c>
      <c r="F219" s="133">
        <v>29.425177484787003</v>
      </c>
      <c r="G219" s="133">
        <v>30.546659145984805</v>
      </c>
      <c r="H219" s="133">
        <v>32.157482113144752</v>
      </c>
      <c r="I219" s="133">
        <v>29.991216943832395</v>
      </c>
      <c r="J219" s="133">
        <v>29.861757956181037</v>
      </c>
      <c r="K219" s="133">
        <v>30.080277168806766</v>
      </c>
      <c r="L219" s="133">
        <v>14.494786768288552</v>
      </c>
      <c r="M219" s="133">
        <v>12.449828152447868</v>
      </c>
      <c r="N219" s="133">
        <v>15.723300058936196</v>
      </c>
      <c r="O219" s="133">
        <v>15.773</v>
      </c>
      <c r="P219" s="133">
        <v>16.44008470225873</v>
      </c>
      <c r="Q219" s="133">
        <v>28.985025939475019</v>
      </c>
      <c r="R219" s="133">
        <v>28.80210438783724</v>
      </c>
      <c r="S219" s="133">
        <v>30.494207942721079</v>
      </c>
      <c r="T219" s="133">
        <v>31.810611133328031</v>
      </c>
      <c r="U219" s="133">
        <v>32.096725435821632</v>
      </c>
      <c r="V219" s="133">
        <v>32.129394738345674</v>
      </c>
      <c r="X219" s="132" t="str">
        <f>_xlfn.CONCAT(F_Inputs[[#This Row],[Item Code]], "_",F_Inputs[[#This Row],[Company Acronym]])</f>
        <v>C_OCSDEBTTR_PR24CA008_SBB</v>
      </c>
    </row>
    <row r="220" spans="1:24">
      <c r="A220" s="132" t="s">
        <v>101</v>
      </c>
      <c r="B220" s="132" t="s">
        <v>64</v>
      </c>
      <c r="C220" s="132" t="s">
        <v>65</v>
      </c>
      <c r="D220" s="132" t="s">
        <v>45</v>
      </c>
      <c r="E220" s="132" t="s">
        <v>40</v>
      </c>
      <c r="F220" s="133">
        <v>29.425177484787003</v>
      </c>
      <c r="G220" s="133">
        <v>30.546659145984805</v>
      </c>
      <c r="H220" s="133">
        <v>32.157482113144752</v>
      </c>
      <c r="I220" s="133">
        <v>29.991216943832395</v>
      </c>
      <c r="J220" s="133">
        <v>29.861757956181037</v>
      </c>
      <c r="K220" s="133">
        <v>30.080277168806766</v>
      </c>
      <c r="L220" s="133">
        <v>31.585538558264691</v>
      </c>
      <c r="M220" s="133">
        <v>26.528057740777509</v>
      </c>
      <c r="N220" s="133">
        <v>27.177215632827455</v>
      </c>
      <c r="O220" s="133">
        <v>27.884000000000004</v>
      </c>
      <c r="P220" s="133">
        <v>27.684374999999989</v>
      </c>
      <c r="Q220" s="133">
        <v>28.98502593947503</v>
      </c>
      <c r="R220" s="133">
        <v>28.802104387837243</v>
      </c>
      <c r="S220" s="133">
        <v>30.494207942721065</v>
      </c>
      <c r="T220" s="133">
        <v>31.810611133328031</v>
      </c>
      <c r="U220" s="133">
        <v>32.096725435821632</v>
      </c>
      <c r="V220" s="133">
        <v>32.129394738345674</v>
      </c>
      <c r="X220" s="132" t="str">
        <f>_xlfn.CONCAT(F_Inputs[[#This Row],[Item Code]], "_",F_Inputs[[#This Row],[Company Acronym]])</f>
        <v>C_OCTR_PR24CA008_SBB</v>
      </c>
    </row>
    <row r="221" spans="1:24">
      <c r="A221" s="132" t="s">
        <v>101</v>
      </c>
      <c r="B221" s="132" t="s">
        <v>66</v>
      </c>
      <c r="C221" s="132" t="s">
        <v>67</v>
      </c>
      <c r="D221" s="132" t="s">
        <v>68</v>
      </c>
      <c r="E221" s="132" t="s">
        <v>40</v>
      </c>
      <c r="F221" s="133">
        <v>470.69341361251543</v>
      </c>
      <c r="G221" s="133">
        <v>476.87722901015582</v>
      </c>
      <c r="H221" s="133">
        <v>425.82925528812387</v>
      </c>
      <c r="I221" s="133">
        <v>422.42333858629604</v>
      </c>
      <c r="J221" s="133">
        <v>414.91692914764184</v>
      </c>
      <c r="K221" s="133">
        <v>411.9835734401272</v>
      </c>
      <c r="L221" s="133">
        <v>403.81608889462558</v>
      </c>
      <c r="M221" s="133">
        <v>412.29508761685497</v>
      </c>
      <c r="N221" s="133">
        <v>390.49205541715043</v>
      </c>
      <c r="O221" s="133">
        <v>343.50557230803742</v>
      </c>
      <c r="P221" s="133">
        <v>339.85136065581088</v>
      </c>
      <c r="Q221" s="133">
        <v>335.97026437774622</v>
      </c>
      <c r="R221" s="133">
        <v>376.87939235782068</v>
      </c>
      <c r="S221" s="133">
        <v>398.5320562513507</v>
      </c>
      <c r="T221" s="133">
        <v>418.7169715167808</v>
      </c>
      <c r="U221" s="133">
        <v>426.18454944205274</v>
      </c>
      <c r="V221" s="133">
        <v>430.4463131142893</v>
      </c>
      <c r="X221" s="132" t="str">
        <f>_xlfn.CONCAT(F_Inputs[[#This Row],[Item Code]], "_",F_Inputs[[#This Row],[Company Acronym]])</f>
        <v>C_REVHH_PR24CA008_SBB</v>
      </c>
    </row>
    <row r="222" spans="1:24">
      <c r="A222" s="132" t="s">
        <v>101</v>
      </c>
      <c r="B222" s="132" t="s">
        <v>69</v>
      </c>
      <c r="C222" s="132" t="s">
        <v>70</v>
      </c>
      <c r="D222" s="132" t="s">
        <v>45</v>
      </c>
      <c r="E222" s="132" t="s">
        <v>40</v>
      </c>
      <c r="F222" s="133">
        <v>28.878408862970208</v>
      </c>
      <c r="G222" s="133">
        <v>30.220741511378272</v>
      </c>
      <c r="H222" s="133">
        <v>32.26293083749281</v>
      </c>
      <c r="I222" s="133">
        <v>29.711117531986982</v>
      </c>
      <c r="J222" s="133">
        <v>29.422378751532356</v>
      </c>
      <c r="K222" s="133">
        <v>29.44774104812587</v>
      </c>
      <c r="L222" s="133">
        <v>13.836113916903816</v>
      </c>
      <c r="M222" s="133">
        <v>12.738344433412021</v>
      </c>
      <c r="N222" s="133">
        <v>16.159315136780872</v>
      </c>
      <c r="O222" s="133">
        <v>16.520844474545456</v>
      </c>
      <c r="P222" s="133">
        <v>17.332431575119585</v>
      </c>
      <c r="Q222" s="133">
        <v>13.694358004736296</v>
      </c>
      <c r="R222" s="133">
        <v>10.41310438783724</v>
      </c>
      <c r="S222" s="133">
        <v>12.294207942721076</v>
      </c>
      <c r="T222" s="133">
        <v>13.19961113332803</v>
      </c>
      <c r="U222" s="133">
        <v>12.904725435821625</v>
      </c>
      <c r="V222" s="133">
        <v>12.27939473834568</v>
      </c>
      <c r="X222" s="132" t="str">
        <f>_xlfn.CONCAT(F_Inputs[[#This Row],[Item Code]], "_",F_Inputs[[#This Row],[Company Acronym]])</f>
        <v>C_SOCSDEBTTR_PR24CA008_SBB</v>
      </c>
    </row>
    <row r="223" spans="1:24">
      <c r="A223" s="132" t="s">
        <v>101</v>
      </c>
      <c r="B223" s="132" t="s">
        <v>71</v>
      </c>
      <c r="C223" s="132" t="s">
        <v>72</v>
      </c>
      <c r="D223" s="132" t="s">
        <v>45</v>
      </c>
      <c r="E223" s="132" t="s">
        <v>40</v>
      </c>
      <c r="F223" s="133">
        <v>28.878408862970208</v>
      </c>
      <c r="G223" s="133">
        <v>30.220741511378272</v>
      </c>
      <c r="H223" s="133">
        <v>32.26293083749281</v>
      </c>
      <c r="I223" s="133">
        <v>29.711117531986982</v>
      </c>
      <c r="J223" s="133">
        <v>29.422378751532356</v>
      </c>
      <c r="K223" s="133">
        <v>29.44774104812587</v>
      </c>
      <c r="L223" s="133">
        <v>30.926865706879948</v>
      </c>
      <c r="M223" s="133">
        <v>26.816574021741662</v>
      </c>
      <c r="N223" s="133">
        <v>27.613230710672127</v>
      </c>
      <c r="O223" s="133">
        <v>28.631844474545456</v>
      </c>
      <c r="P223" s="133">
        <v>28.576721872860844</v>
      </c>
      <c r="Q223" s="133">
        <v>26.998025939475028</v>
      </c>
      <c r="R223" s="133">
        <v>27.114104387837241</v>
      </c>
      <c r="S223" s="133">
        <v>29.115207942721067</v>
      </c>
      <c r="T223" s="133">
        <v>30.431611133328033</v>
      </c>
      <c r="U223" s="133">
        <v>30.759725435821629</v>
      </c>
      <c r="V223" s="133">
        <v>30.773394738345672</v>
      </c>
      <c r="X223" s="132" t="str">
        <f>_xlfn.CONCAT(F_Inputs[[#This Row],[Item Code]], "_",F_Inputs[[#This Row],[Company Acronym]])</f>
        <v>C_SOCTR_PR24CA008_SBB</v>
      </c>
    </row>
    <row r="224" spans="1:24">
      <c r="A224" s="132" t="s">
        <v>101</v>
      </c>
      <c r="B224" s="132" t="s">
        <v>73</v>
      </c>
      <c r="C224" s="132" t="s">
        <v>74</v>
      </c>
      <c r="D224" s="132" t="s">
        <v>45</v>
      </c>
      <c r="E224" s="132" t="s">
        <v>40</v>
      </c>
      <c r="F224" s="133">
        <v>55.91263469123254</v>
      </c>
      <c r="G224" s="133">
        <v>55.974050193587679</v>
      </c>
      <c r="H224" s="133">
        <v>55.185531919023589</v>
      </c>
      <c r="I224" s="133">
        <v>50.703227503263136</v>
      </c>
      <c r="J224" s="133">
        <v>49.566344048189961</v>
      </c>
      <c r="K224" s="133">
        <v>46.628873995197587</v>
      </c>
      <c r="L224" s="133">
        <v>33.844854389611498</v>
      </c>
      <c r="M224" s="133">
        <v>29.86813516128187</v>
      </c>
      <c r="N224" s="133">
        <v>30.321706473159242</v>
      </c>
      <c r="O224" s="133">
        <v>29.698844474545457</v>
      </c>
      <c r="P224" s="133">
        <v>29.731658667008702</v>
      </c>
      <c r="Q224" s="133">
        <v>28.145977793972449</v>
      </c>
      <c r="R224" s="133">
        <v>28.227228003439478</v>
      </c>
      <c r="S224" s="133">
        <v>30.319658511956987</v>
      </c>
      <c r="T224" s="133">
        <v>31.699896721219897</v>
      </c>
      <c r="U224" s="133">
        <v>32.047902301182894</v>
      </c>
      <c r="V224" s="133">
        <v>32.066260600060659</v>
      </c>
      <c r="X224" s="132" t="str">
        <f>_xlfn.CONCAT(F_Inputs[[#This Row],[Item Code]], "_",F_Inputs[[#This Row],[Company Acronym]])</f>
        <v>C_STCSDEBTTR_PR24CA008_SBB</v>
      </c>
    </row>
    <row r="225" spans="1:24">
      <c r="A225" s="132" t="s">
        <v>101</v>
      </c>
      <c r="B225" s="132" t="s">
        <v>75</v>
      </c>
      <c r="C225" s="132" t="s">
        <v>76</v>
      </c>
      <c r="D225" s="132" t="s">
        <v>45</v>
      </c>
      <c r="E225" s="132" t="s">
        <v>40</v>
      </c>
      <c r="F225" s="133">
        <v>55.91263469123254</v>
      </c>
      <c r="G225" s="133">
        <v>55.974050193587679</v>
      </c>
      <c r="H225" s="133">
        <v>55.185531919023589</v>
      </c>
      <c r="I225" s="133">
        <v>50.703227503263136</v>
      </c>
      <c r="J225" s="133">
        <v>49.566344048189961</v>
      </c>
      <c r="K225" s="133">
        <v>46.628873995197587</v>
      </c>
      <c r="L225" s="133">
        <v>50.93560617958763</v>
      </c>
      <c r="M225" s="133">
        <v>43.946364749611512</v>
      </c>
      <c r="N225" s="133">
        <v>41.775622047050497</v>
      </c>
      <c r="O225" s="133">
        <v>41.809844474545457</v>
      </c>
      <c r="P225" s="133">
        <v>40.975948964749961</v>
      </c>
      <c r="Q225" s="133">
        <v>41.449645728711182</v>
      </c>
      <c r="R225" s="133">
        <v>44.928228003439479</v>
      </c>
      <c r="S225" s="133">
        <v>47.140658511956978</v>
      </c>
      <c r="T225" s="133">
        <v>48.9318967212199</v>
      </c>
      <c r="U225" s="133">
        <v>49.902902301182898</v>
      </c>
      <c r="V225" s="133">
        <v>50.560260600060651</v>
      </c>
      <c r="X225" s="132" t="str">
        <f>_xlfn.CONCAT(F_Inputs[[#This Row],[Item Code]], "_",F_Inputs[[#This Row],[Company Acronym]])</f>
        <v>C_STCTR_PR24CA008_SBB</v>
      </c>
    </row>
    <row r="226" spans="1:24">
      <c r="A226" s="132" t="s">
        <v>101</v>
      </c>
      <c r="B226" s="132" t="s">
        <v>77</v>
      </c>
      <c r="C226" s="132" t="s">
        <v>78</v>
      </c>
      <c r="D226" s="132" t="s">
        <v>45</v>
      </c>
      <c r="E226" s="132" t="s">
        <v>40</v>
      </c>
      <c r="F226" s="133">
        <v>56.459403313049336</v>
      </c>
      <c r="G226" s="133">
        <v>56.299967828194212</v>
      </c>
      <c r="H226" s="133">
        <v>55.080083194675531</v>
      </c>
      <c r="I226" s="133">
        <v>50.983326915108549</v>
      </c>
      <c r="J226" s="133">
        <v>50.005723252838642</v>
      </c>
      <c r="K226" s="133">
        <v>47.261410115878483</v>
      </c>
      <c r="L226" s="133">
        <v>34.503527240996235</v>
      </c>
      <c r="M226" s="133">
        <v>29.579618880317717</v>
      </c>
      <c r="N226" s="133">
        <v>29.885691395314566</v>
      </c>
      <c r="O226" s="133">
        <v>28.951000000000001</v>
      </c>
      <c r="P226" s="133">
        <v>28.839311794147843</v>
      </c>
      <c r="Q226" s="133">
        <v>30.132977793972451</v>
      </c>
      <c r="R226" s="133">
        <v>29.915228003439477</v>
      </c>
      <c r="S226" s="133">
        <v>31.698658511956989</v>
      </c>
      <c r="T226" s="133">
        <v>33.078896721219898</v>
      </c>
      <c r="U226" s="133">
        <v>33.384902301182898</v>
      </c>
      <c r="V226" s="133">
        <v>33.422260600060653</v>
      </c>
      <c r="X226" s="132" t="str">
        <f>_xlfn.CONCAT(F_Inputs[[#This Row],[Item Code]], "_",F_Inputs[[#This Row],[Company Acronym]])</f>
        <v>C_TCSDEBTTR_PR24CA008_SBB</v>
      </c>
    </row>
    <row r="227" spans="1:24">
      <c r="A227" s="132" t="s">
        <v>101</v>
      </c>
      <c r="B227" s="132" t="s">
        <v>79</v>
      </c>
      <c r="C227" s="132" t="s">
        <v>80</v>
      </c>
      <c r="D227" s="132" t="s">
        <v>45</v>
      </c>
      <c r="E227" s="132" t="s">
        <v>40</v>
      </c>
      <c r="F227" s="133">
        <v>56.459403313049336</v>
      </c>
      <c r="G227" s="133">
        <v>56.299967828194212</v>
      </c>
      <c r="H227" s="133">
        <v>55.080083194675531</v>
      </c>
      <c r="I227" s="133">
        <v>50.983326915108549</v>
      </c>
      <c r="J227" s="133">
        <v>50.005723252838642</v>
      </c>
      <c r="K227" s="133">
        <v>47.261410115878483</v>
      </c>
      <c r="L227" s="133">
        <v>51.594279030972373</v>
      </c>
      <c r="M227" s="133">
        <v>43.657848468647359</v>
      </c>
      <c r="N227" s="133">
        <v>41.339606969205825</v>
      </c>
      <c r="O227" s="133">
        <v>41.062000000000005</v>
      </c>
      <c r="P227" s="133">
        <v>40.083602091889105</v>
      </c>
      <c r="Q227" s="133">
        <v>43.436645728711184</v>
      </c>
      <c r="R227" s="133">
        <v>46.616228003439481</v>
      </c>
      <c r="S227" s="133">
        <v>48.519658511956976</v>
      </c>
      <c r="T227" s="133">
        <v>50.310896721219898</v>
      </c>
      <c r="U227" s="133">
        <v>51.239902301182902</v>
      </c>
      <c r="V227" s="133">
        <v>51.916260600060653</v>
      </c>
      <c r="X227" s="132" t="str">
        <f>_xlfn.CONCAT(F_Inputs[[#This Row],[Item Code]], "_",F_Inputs[[#This Row],[Company Acronym]])</f>
        <v>C_TCTR_PR24CA008_SBB</v>
      </c>
    </row>
    <row r="228" spans="1:24">
      <c r="A228" s="132" t="s">
        <v>101</v>
      </c>
      <c r="B228" s="132" t="s">
        <v>81</v>
      </c>
      <c r="C228" s="132" t="s">
        <v>82</v>
      </c>
      <c r="D228" s="132" t="s">
        <v>83</v>
      </c>
      <c r="E228" s="132" t="s">
        <v>40</v>
      </c>
      <c r="F228" s="135" t="s">
        <v>84</v>
      </c>
      <c r="G228" s="135" t="s">
        <v>84</v>
      </c>
      <c r="H228" s="135" t="s">
        <v>84</v>
      </c>
      <c r="I228" s="135" t="s">
        <v>84</v>
      </c>
      <c r="J228" s="135" t="s">
        <v>84</v>
      </c>
      <c r="K228" s="135" t="s">
        <v>84</v>
      </c>
      <c r="L228" s="135" t="s">
        <v>84</v>
      </c>
      <c r="M228" s="135" t="s">
        <v>84</v>
      </c>
      <c r="N228" s="135" t="s">
        <v>84</v>
      </c>
      <c r="O228" s="135" t="s">
        <v>84</v>
      </c>
      <c r="P228" s="135" t="s">
        <v>84</v>
      </c>
      <c r="Q228" s="135" t="s">
        <v>84</v>
      </c>
      <c r="R228" s="135" t="s">
        <v>84</v>
      </c>
      <c r="S228" s="135" t="s">
        <v>84</v>
      </c>
      <c r="T228" s="135" t="s">
        <v>84</v>
      </c>
      <c r="U228" s="135" t="s">
        <v>84</v>
      </c>
      <c r="V228" s="135" t="s">
        <v>84</v>
      </c>
      <c r="X228" s="132" t="str">
        <f>_xlfn.CONCAT(F_Inputs[[#This Row],[Item Code]], "_",F_Inputs[[#This Row],[Company Acronym]])</f>
        <v>PR24QA_PR24CA10_OUT1_SBB</v>
      </c>
    </row>
    <row r="229" spans="1:24">
      <c r="A229" s="132" t="s">
        <v>101</v>
      </c>
      <c r="B229" s="132" t="s">
        <v>85</v>
      </c>
      <c r="C229" s="132" t="s">
        <v>86</v>
      </c>
      <c r="D229" s="132" t="s">
        <v>83</v>
      </c>
      <c r="E229" s="132" t="s">
        <v>40</v>
      </c>
      <c r="F229" s="135" t="s">
        <v>87</v>
      </c>
      <c r="G229" s="135" t="s">
        <v>87</v>
      </c>
      <c r="H229" s="135" t="s">
        <v>87</v>
      </c>
      <c r="I229" s="135" t="s">
        <v>87</v>
      </c>
      <c r="J229" s="135" t="s">
        <v>87</v>
      </c>
      <c r="K229" s="135" t="s">
        <v>87</v>
      </c>
      <c r="L229" s="135" t="s">
        <v>87</v>
      </c>
      <c r="M229" s="135" t="s">
        <v>87</v>
      </c>
      <c r="N229" s="135" t="s">
        <v>87</v>
      </c>
      <c r="O229" s="135" t="s">
        <v>87</v>
      </c>
      <c r="P229" s="135" t="s">
        <v>87</v>
      </c>
      <c r="Q229" s="135" t="s">
        <v>87</v>
      </c>
      <c r="R229" s="135" t="s">
        <v>87</v>
      </c>
      <c r="S229" s="135" t="s">
        <v>87</v>
      </c>
      <c r="T229" s="135" t="s">
        <v>87</v>
      </c>
      <c r="U229" s="135" t="s">
        <v>87</v>
      </c>
      <c r="V229" s="135" t="s">
        <v>87</v>
      </c>
      <c r="X229" s="132" t="str">
        <f>_xlfn.CONCAT(F_Inputs[[#This Row],[Item Code]], "_",F_Inputs[[#This Row],[Company Acronym]])</f>
        <v>PR24QA_PR24CA10_OUT2_SBB</v>
      </c>
    </row>
    <row r="230" spans="1:24">
      <c r="A230" s="132" t="s">
        <v>101</v>
      </c>
      <c r="B230" s="132" t="s">
        <v>88</v>
      </c>
      <c r="C230" s="132" t="s">
        <v>89</v>
      </c>
      <c r="D230" s="132" t="s">
        <v>83</v>
      </c>
      <c r="E230" s="132" t="s">
        <v>40</v>
      </c>
      <c r="F230" s="136">
        <v>0</v>
      </c>
      <c r="G230" s="136">
        <v>0</v>
      </c>
      <c r="H230" s="136">
        <v>0</v>
      </c>
      <c r="I230" s="136">
        <v>0</v>
      </c>
      <c r="J230" s="136">
        <v>0</v>
      </c>
      <c r="K230" s="136">
        <v>0</v>
      </c>
      <c r="L230" s="136">
        <v>0</v>
      </c>
      <c r="M230" s="136">
        <v>0</v>
      </c>
      <c r="N230" s="136">
        <v>0</v>
      </c>
      <c r="O230" s="136">
        <v>0</v>
      </c>
      <c r="P230" s="136">
        <v>0</v>
      </c>
      <c r="Q230" s="136">
        <v>0</v>
      </c>
      <c r="R230" s="136">
        <v>0</v>
      </c>
      <c r="S230" s="136">
        <v>0</v>
      </c>
      <c r="T230" s="136">
        <v>0</v>
      </c>
      <c r="U230" s="136">
        <v>0</v>
      </c>
      <c r="V230" s="136">
        <v>0</v>
      </c>
      <c r="X230" s="132" t="str">
        <f>_xlfn.CONCAT(F_Inputs[[#This Row],[Item Code]], "_",F_Inputs[[#This Row],[Company Acronym]])</f>
        <v>PR24QA_PR24CA10_OUT3_SBB</v>
      </c>
    </row>
    <row r="231" spans="1:24">
      <c r="A231" s="132" t="s">
        <v>101</v>
      </c>
      <c r="B231" s="132" t="s">
        <v>90</v>
      </c>
      <c r="C231" s="132" t="s">
        <v>91</v>
      </c>
      <c r="D231" s="132" t="s">
        <v>39</v>
      </c>
      <c r="E231" s="132" t="s">
        <v>40</v>
      </c>
      <c r="F231" s="136">
        <v>0</v>
      </c>
      <c r="G231" s="136">
        <v>0</v>
      </c>
      <c r="H231" s="136">
        <v>0</v>
      </c>
      <c r="I231" s="136">
        <v>0</v>
      </c>
      <c r="J231" s="136">
        <v>0</v>
      </c>
      <c r="K231" s="136">
        <v>0</v>
      </c>
      <c r="L231" s="136">
        <v>0</v>
      </c>
      <c r="M231" s="136">
        <v>0</v>
      </c>
      <c r="N231" s="136">
        <v>0</v>
      </c>
      <c r="O231" s="136">
        <v>0</v>
      </c>
      <c r="P231" s="136">
        <v>0</v>
      </c>
      <c r="Q231" s="136">
        <v>0</v>
      </c>
      <c r="R231" s="136">
        <v>0</v>
      </c>
      <c r="S231" s="136">
        <v>0</v>
      </c>
      <c r="T231" s="136">
        <v>0</v>
      </c>
      <c r="U231" s="136">
        <v>0</v>
      </c>
      <c r="V231" s="136">
        <v>0</v>
      </c>
      <c r="X231" s="132" t="str">
        <f>_xlfn.CONCAT(F_Inputs[[#This Row],[Item Code]], "_",F_Inputs[[#This Row],[Company Acronym]])</f>
        <v>PR24QA_PR24CA10_OUT4_SBB</v>
      </c>
    </row>
    <row r="232" spans="1:24">
      <c r="A232" s="132" t="s">
        <v>102</v>
      </c>
      <c r="B232" s="132" t="s">
        <v>37</v>
      </c>
      <c r="C232" s="132" t="s">
        <v>38</v>
      </c>
      <c r="D232" s="132" t="s">
        <v>39</v>
      </c>
      <c r="E232" s="132" t="s">
        <v>40</v>
      </c>
      <c r="F232" s="133">
        <v>0</v>
      </c>
      <c r="G232" s="133">
        <v>0</v>
      </c>
      <c r="H232" s="133">
        <v>0</v>
      </c>
      <c r="I232" s="133">
        <v>0</v>
      </c>
      <c r="J232" s="133">
        <v>0</v>
      </c>
      <c r="K232" s="133">
        <v>0</v>
      </c>
      <c r="L232" s="133">
        <v>1</v>
      </c>
      <c r="M232" s="133">
        <v>0</v>
      </c>
      <c r="N232" s="133">
        <v>0</v>
      </c>
      <c r="O232" s="133">
        <v>0</v>
      </c>
      <c r="P232" s="133">
        <v>0</v>
      </c>
      <c r="Q232" s="133">
        <v>0</v>
      </c>
      <c r="R232" s="133">
        <v>0</v>
      </c>
      <c r="S232" s="133">
        <v>0</v>
      </c>
      <c r="T232" s="133">
        <v>0</v>
      </c>
      <c r="U232" s="133">
        <v>0</v>
      </c>
      <c r="V232" s="133">
        <v>0</v>
      </c>
      <c r="X232" s="132" t="str">
        <f>_xlfn.CONCAT(F_Inputs[[#This Row],[Item Code]], "_",F_Inputs[[#This Row],[Company Acronym]])</f>
        <v>C_COVID20_PR24CA008_SES</v>
      </c>
    </row>
    <row r="233" spans="1:24">
      <c r="A233" s="132" t="s">
        <v>102</v>
      </c>
      <c r="B233" s="132" t="s">
        <v>41</v>
      </c>
      <c r="C233" s="132" t="s">
        <v>42</v>
      </c>
      <c r="D233" s="132" t="s">
        <v>39</v>
      </c>
      <c r="E233" s="132" t="s">
        <v>40</v>
      </c>
      <c r="F233" s="133">
        <v>0</v>
      </c>
      <c r="G233" s="133">
        <v>0</v>
      </c>
      <c r="H233" s="133">
        <v>0</v>
      </c>
      <c r="I233" s="133">
        <v>0</v>
      </c>
      <c r="J233" s="133">
        <v>0</v>
      </c>
      <c r="K233" s="133">
        <v>0</v>
      </c>
      <c r="L233" s="133">
        <v>0</v>
      </c>
      <c r="M233" s="133">
        <v>1</v>
      </c>
      <c r="N233" s="133">
        <v>0</v>
      </c>
      <c r="O233" s="133">
        <v>0</v>
      </c>
      <c r="P233" s="133">
        <v>0</v>
      </c>
      <c r="Q233" s="133">
        <v>0</v>
      </c>
      <c r="R233" s="133">
        <v>0</v>
      </c>
      <c r="S233" s="133">
        <v>0</v>
      </c>
      <c r="T233" s="133">
        <v>0</v>
      </c>
      <c r="U233" s="133">
        <v>0</v>
      </c>
      <c r="V233" s="133">
        <v>0</v>
      </c>
      <c r="X233" s="132" t="str">
        <f>_xlfn.CONCAT(F_Inputs[[#This Row],[Item Code]], "_",F_Inputs[[#This Row],[Company Acronym]])</f>
        <v>C_COVID21_PR24CA008_SES</v>
      </c>
    </row>
    <row r="234" spans="1:24">
      <c r="A234" s="132" t="s">
        <v>102</v>
      </c>
      <c r="B234" s="132" t="s">
        <v>43</v>
      </c>
      <c r="C234" s="132" t="s">
        <v>44</v>
      </c>
      <c r="D234" s="132" t="s">
        <v>45</v>
      </c>
      <c r="E234" s="132" t="s">
        <v>40</v>
      </c>
      <c r="F234" s="133">
        <v>1.4762504225828259</v>
      </c>
      <c r="G234" s="133">
        <v>1.3633596557198966</v>
      </c>
      <c r="H234" s="133">
        <v>1.4187666389351081</v>
      </c>
      <c r="I234" s="133">
        <v>1.5449630693475582</v>
      </c>
      <c r="J234" s="133">
        <v>1.7437953782184548</v>
      </c>
      <c r="K234" s="133">
        <v>1.6219303946132162</v>
      </c>
      <c r="L234" s="133">
        <v>2.0870382631457391</v>
      </c>
      <c r="M234" s="133">
        <v>3.0984158468649099</v>
      </c>
      <c r="N234" s="133">
        <v>0.15760683178442758</v>
      </c>
      <c r="O234" s="133">
        <v>2.0154162944202469</v>
      </c>
      <c r="P234" s="133">
        <v>2.101146133477148</v>
      </c>
      <c r="Q234" s="133">
        <v>0.46471015879454708</v>
      </c>
      <c r="R234" s="133">
        <v>0.45811954705151198</v>
      </c>
      <c r="S234" s="133">
        <v>0.46480459118909501</v>
      </c>
      <c r="T234" s="133">
        <v>0.46868292346766438</v>
      </c>
      <c r="U234" s="133">
        <v>0.46597060886399</v>
      </c>
      <c r="V234" s="133">
        <v>0.46331006677334169</v>
      </c>
      <c r="X234" s="132" t="str">
        <f>_xlfn.CONCAT(F_Inputs[[#This Row],[Item Code]], "_",F_Inputs[[#This Row],[Company Acronym]])</f>
        <v>C_DCSDEBTT_PR24CA008_SES</v>
      </c>
    </row>
    <row r="235" spans="1:24">
      <c r="A235" s="132" t="s">
        <v>102</v>
      </c>
      <c r="B235" s="132" t="s">
        <v>46</v>
      </c>
      <c r="C235" s="132" t="s">
        <v>47</v>
      </c>
      <c r="D235" s="132" t="s">
        <v>45</v>
      </c>
      <c r="E235" s="132" t="s">
        <v>40</v>
      </c>
      <c r="F235" s="133">
        <v>1.4762504225828259</v>
      </c>
      <c r="G235" s="133">
        <v>1.3633596557198966</v>
      </c>
      <c r="H235" s="133">
        <v>1.4187666389351081</v>
      </c>
      <c r="I235" s="133">
        <v>1.5449630693475582</v>
      </c>
      <c r="J235" s="133">
        <v>1.7437953782184548</v>
      </c>
      <c r="K235" s="133">
        <v>1.6219303946132162</v>
      </c>
      <c r="L235" s="133">
        <v>2.0870382631457391</v>
      </c>
      <c r="M235" s="133">
        <v>3.0984158468649188</v>
      </c>
      <c r="N235" s="133">
        <v>0.15760683178442758</v>
      </c>
      <c r="O235" s="133">
        <v>2.0154162944202469</v>
      </c>
      <c r="P235" s="133">
        <v>2.101146133477148</v>
      </c>
      <c r="Q235" s="133">
        <v>0.46471015879454708</v>
      </c>
      <c r="R235" s="133">
        <v>1.4176373028470881</v>
      </c>
      <c r="S235" s="133">
        <v>1.4468950761233377</v>
      </c>
      <c r="T235" s="133">
        <v>1.4629231018459299</v>
      </c>
      <c r="U235" s="133">
        <v>1.472657308131438</v>
      </c>
      <c r="V235" s="133">
        <v>1.4845190928658416</v>
      </c>
      <c r="X235" s="132" t="str">
        <f>_xlfn.CONCAT(F_Inputs[[#This Row],[Item Code]], "_",F_Inputs[[#This Row],[Company Acronym]])</f>
        <v>C_DCT_PR24CA008_SES</v>
      </c>
    </row>
    <row r="236" spans="1:24">
      <c r="A236" s="132" t="s">
        <v>102</v>
      </c>
      <c r="B236" s="132" t="s">
        <v>48</v>
      </c>
      <c r="C236" s="132" t="s">
        <v>49</v>
      </c>
      <c r="D236" s="132" t="s">
        <v>50</v>
      </c>
      <c r="E236" s="132" t="s">
        <v>40</v>
      </c>
      <c r="F236" s="134">
        <v>22.753051463463109</v>
      </c>
      <c r="G236" s="134">
        <v>22.543758405114161</v>
      </c>
      <c r="H236" s="134">
        <v>22.157481515474458</v>
      </c>
      <c r="I236" s="134">
        <v>21.659818758011951</v>
      </c>
      <c r="J236" s="134">
        <v>21.357521204619459</v>
      </c>
      <c r="K236" s="134">
        <v>20.759240544802783</v>
      </c>
      <c r="L236" s="134">
        <v>20.069473078409192</v>
      </c>
      <c r="M236" s="134">
        <v>19.98416307548667</v>
      </c>
      <c r="N236" s="134">
        <v>18.2645477748367</v>
      </c>
      <c r="O236" s="134">
        <v>19.368751826876281</v>
      </c>
      <c r="P236" s="134">
        <v>19.380899039615905</v>
      </c>
      <c r="Q236" s="134">
        <v>19.375633146314993</v>
      </c>
      <c r="R236" s="134">
        <v>19.375633146314993</v>
      </c>
      <c r="S236" s="134">
        <v>19.375633146314993</v>
      </c>
      <c r="T236" s="134">
        <v>19.375633146314993</v>
      </c>
      <c r="U236" s="134">
        <v>19.375633146314993</v>
      </c>
      <c r="V236" s="134">
        <v>19.375633146314993</v>
      </c>
      <c r="X236" s="132" t="str">
        <f>_xlfn.CONCAT(F_Inputs[[#This Row],[Item Code]], "_",F_Inputs[[#This Row],[Company Acronym]])</f>
        <v>C_EQLPCF62_PR24CA008_SES</v>
      </c>
    </row>
    <row r="237" spans="1:24">
      <c r="A237" s="132" t="s">
        <v>102</v>
      </c>
      <c r="B237" s="132" t="s">
        <v>51</v>
      </c>
      <c r="C237" s="132" t="s">
        <v>52</v>
      </c>
      <c r="D237" s="132" t="s">
        <v>39</v>
      </c>
      <c r="E237" s="132" t="s">
        <v>40</v>
      </c>
      <c r="F237" s="133">
        <v>1.96532765483786</v>
      </c>
      <c r="G237" s="133">
        <v>1.9066404176632401</v>
      </c>
      <c r="H237" s="133">
        <v>1.8381188657204</v>
      </c>
      <c r="I237" s="133">
        <v>1.6543318992726801</v>
      </c>
      <c r="J237" s="133">
        <v>1.64143468548355</v>
      </c>
      <c r="K237" s="133">
        <v>1.60797874013622</v>
      </c>
      <c r="L237" s="133">
        <v>1.6014320401234801</v>
      </c>
      <c r="M237" s="133">
        <v>1.6270184109039301</v>
      </c>
      <c r="N237" s="133">
        <v>1.6232486911026904</v>
      </c>
      <c r="O237" s="133">
        <v>1.6158537144869232</v>
      </c>
      <c r="P237" s="133">
        <v>1.6158537144869232</v>
      </c>
      <c r="Q237" s="133">
        <v>1.6158537144869232</v>
      </c>
      <c r="R237" s="133">
        <v>1.6158537144869232</v>
      </c>
      <c r="S237" s="133">
        <v>1.6158537144869232</v>
      </c>
      <c r="T237" s="133">
        <v>1.6158537144869232</v>
      </c>
      <c r="U237" s="133">
        <v>1.6158537144869232</v>
      </c>
      <c r="V237" s="133">
        <v>1.6158537144869232</v>
      </c>
      <c r="X237" s="132" t="str">
        <f>_xlfn.CONCAT(F_Inputs[[#This Row],[Item Code]], "_",F_Inputs[[#This Row],[Company Acronym]])</f>
        <v>C_EQXPCF2_PR24CA008_SES</v>
      </c>
    </row>
    <row r="238" spans="1:24">
      <c r="A238" s="132" t="s">
        <v>102</v>
      </c>
      <c r="B238" s="132" t="s">
        <v>53</v>
      </c>
      <c r="C238" s="132" t="s">
        <v>54</v>
      </c>
      <c r="D238" s="132" t="s">
        <v>50</v>
      </c>
      <c r="E238" s="132" t="s">
        <v>40</v>
      </c>
      <c r="F238" s="134">
        <v>0</v>
      </c>
      <c r="G238" s="134">
        <v>0</v>
      </c>
      <c r="H238" s="134">
        <v>0</v>
      </c>
      <c r="I238" s="134">
        <v>0</v>
      </c>
      <c r="J238" s="134">
        <v>0</v>
      </c>
      <c r="K238" s="134">
        <v>0</v>
      </c>
      <c r="L238" s="134">
        <v>0</v>
      </c>
      <c r="M238" s="134">
        <v>0</v>
      </c>
      <c r="N238" s="134">
        <v>0</v>
      </c>
      <c r="O238" s="134">
        <v>0</v>
      </c>
      <c r="P238" s="134">
        <v>0</v>
      </c>
      <c r="Q238" s="134">
        <v>0</v>
      </c>
      <c r="R238" s="134">
        <v>0</v>
      </c>
      <c r="S238" s="134">
        <v>0</v>
      </c>
      <c r="T238" s="134">
        <v>0</v>
      </c>
      <c r="U238" s="134">
        <v>0</v>
      </c>
      <c r="V238" s="134">
        <v>0</v>
      </c>
      <c r="X238" s="132" t="str">
        <f>_xlfn.CONCAT(F_Inputs[[#This Row],[Item Code]], "_",F_Inputs[[#This Row],[Company Acronym]])</f>
        <v>C_HHDUHH_PR24CA008_SES</v>
      </c>
    </row>
    <row r="239" spans="1:24">
      <c r="A239" s="132" t="s">
        <v>102</v>
      </c>
      <c r="B239" s="132" t="s">
        <v>55</v>
      </c>
      <c r="C239" s="132" t="s">
        <v>56</v>
      </c>
      <c r="D239" s="132" t="s">
        <v>50</v>
      </c>
      <c r="E239" s="132" t="s">
        <v>40</v>
      </c>
      <c r="F239" s="134">
        <v>0.42878987042948746</v>
      </c>
      <c r="G239" s="134">
        <v>0.45750677444803961</v>
      </c>
      <c r="H239" s="134">
        <v>0.48554772708271587</v>
      </c>
      <c r="I239" s="134">
        <v>0.51205356296113658</v>
      </c>
      <c r="J239" s="134">
        <v>0.53807381550637201</v>
      </c>
      <c r="K239" s="134">
        <v>0.56375861426708884</v>
      </c>
      <c r="L239" s="134">
        <v>0.59900752656434475</v>
      </c>
      <c r="M239" s="134">
        <v>0.6428465665916927</v>
      </c>
      <c r="N239" s="134">
        <v>0.67458970625266867</v>
      </c>
      <c r="O239" s="134">
        <v>0.71602172720137258</v>
      </c>
      <c r="P239" s="134">
        <v>0.75287662512886866</v>
      </c>
      <c r="Q239" s="134">
        <v>0.83468290691344582</v>
      </c>
      <c r="R239" s="134">
        <v>0.84261918437679495</v>
      </c>
      <c r="S239" s="134">
        <v>0.85040002678003546</v>
      </c>
      <c r="T239" s="134">
        <v>0.85768771557442303</v>
      </c>
      <c r="U239" s="134">
        <v>0.86429464814692902</v>
      </c>
      <c r="V239" s="134">
        <v>0.8704333050127443</v>
      </c>
      <c r="X239" s="132" t="str">
        <f>_xlfn.CONCAT(F_Inputs[[#This Row],[Item Code]], "_",F_Inputs[[#This Row],[Company Acronym]])</f>
        <v>C_HHMHH_PR24CA008_SES</v>
      </c>
    </row>
    <row r="240" spans="1:24">
      <c r="A240" s="132" t="s">
        <v>102</v>
      </c>
      <c r="B240" s="132" t="s">
        <v>57</v>
      </c>
      <c r="C240" s="132" t="s">
        <v>58</v>
      </c>
      <c r="D240" s="132" t="s">
        <v>59</v>
      </c>
      <c r="E240" s="132" t="s">
        <v>40</v>
      </c>
      <c r="F240" s="133">
        <v>260.93899999999996</v>
      </c>
      <c r="G240" s="133">
        <v>262.38300000000004</v>
      </c>
      <c r="H240" s="133">
        <v>263.142</v>
      </c>
      <c r="I240" s="133">
        <v>263.61500000000001</v>
      </c>
      <c r="J240" s="133">
        <v>265.85199999999998</v>
      </c>
      <c r="K240" s="133">
        <v>268.45</v>
      </c>
      <c r="L240" s="133">
        <v>271.03999999999996</v>
      </c>
      <c r="M240" s="133">
        <v>283.654</v>
      </c>
      <c r="N240" s="133">
        <v>274.01099999999997</v>
      </c>
      <c r="O240" s="133">
        <v>287.93399999999997</v>
      </c>
      <c r="P240" s="133">
        <v>289.05400000000003</v>
      </c>
      <c r="Q240" s="133">
        <v>293.92</v>
      </c>
      <c r="R240" s="133">
        <v>295.96999999999997</v>
      </c>
      <c r="S240" s="133">
        <v>298.73</v>
      </c>
      <c r="T240" s="133">
        <v>301.52</v>
      </c>
      <c r="U240" s="133">
        <v>303.82</v>
      </c>
      <c r="V240" s="133">
        <v>306.02</v>
      </c>
      <c r="X240" s="132" t="str">
        <f>_xlfn.CONCAT(F_Inputs[[#This Row],[Item Code]], "_",F_Inputs[[#This Row],[Company Acronym]])</f>
        <v>C_HHT_PR24CA008_SES</v>
      </c>
    </row>
    <row r="241" spans="1:24">
      <c r="A241" s="132" t="s">
        <v>102</v>
      </c>
      <c r="B241" s="132" t="s">
        <v>60</v>
      </c>
      <c r="C241" s="132" t="s">
        <v>61</v>
      </c>
      <c r="D241" s="132" t="s">
        <v>50</v>
      </c>
      <c r="E241" s="132" t="s">
        <v>40</v>
      </c>
      <c r="F241" s="134">
        <v>9.5774600293548886</v>
      </c>
      <c r="G241" s="134">
        <v>9.5824330340646586</v>
      </c>
      <c r="H241" s="134">
        <v>9.5851510682052048</v>
      </c>
      <c r="I241" s="134">
        <v>9.2470596010726673</v>
      </c>
      <c r="J241" s="134">
        <v>8.9071151554064141</v>
      </c>
      <c r="K241" s="134">
        <v>8.5693144429806392</v>
      </c>
      <c r="L241" s="134">
        <v>8.2320452331801874</v>
      </c>
      <c r="M241" s="134">
        <v>8.2320452331801874</v>
      </c>
      <c r="N241" s="134">
        <v>8.2320452331801874</v>
      </c>
      <c r="O241" s="134">
        <v>8.2320452331801874</v>
      </c>
      <c r="P241" s="134">
        <v>8.2320452331801874</v>
      </c>
      <c r="Q241" s="134">
        <v>8.2320452331801874</v>
      </c>
      <c r="R241" s="134">
        <v>8.2320452331801874</v>
      </c>
      <c r="S241" s="134">
        <v>8.2320452331801874</v>
      </c>
      <c r="T241" s="134">
        <v>8.2320452331801874</v>
      </c>
      <c r="U241" s="134">
        <v>8.2320452331801874</v>
      </c>
      <c r="V241" s="134">
        <v>8.2320452331801874</v>
      </c>
      <c r="X241" s="132" t="str">
        <f>_xlfn.CONCAT(F_Inputs[[#This Row],[Item Code]], "_",F_Inputs[[#This Row],[Company Acronym]])</f>
        <v>C_INCSCOREINT_PR24CA008_SES</v>
      </c>
    </row>
    <row r="242" spans="1:24">
      <c r="A242" s="132" t="s">
        <v>102</v>
      </c>
      <c r="B242" s="132" t="s">
        <v>62</v>
      </c>
      <c r="C242" s="132" t="s">
        <v>63</v>
      </c>
      <c r="D242" s="132" t="s">
        <v>45</v>
      </c>
      <c r="E242" s="132" t="s">
        <v>40</v>
      </c>
      <c r="F242" s="133">
        <v>5.9337030933062866</v>
      </c>
      <c r="G242" s="133">
        <v>5.9716386730174644</v>
      </c>
      <c r="H242" s="133">
        <v>6.3764654742096489</v>
      </c>
      <c r="I242" s="133">
        <v>6.2828498153467374</v>
      </c>
      <c r="J242" s="133">
        <v>7.0424776107468414</v>
      </c>
      <c r="K242" s="133">
        <v>8.0229486376448467</v>
      </c>
      <c r="L242" s="133">
        <v>5.8973608437909029</v>
      </c>
      <c r="M242" s="133">
        <v>3.5605066274315815</v>
      </c>
      <c r="N242" s="133">
        <v>9.8063992549627432</v>
      </c>
      <c r="O242" s="133">
        <v>4.8433148010253628</v>
      </c>
      <c r="P242" s="133">
        <v>5.2639595262808712</v>
      </c>
      <c r="Q242" s="133">
        <v>6.1953119800797829</v>
      </c>
      <c r="R242" s="133">
        <v>6.1044204641436925</v>
      </c>
      <c r="S242" s="133">
        <v>6.2186350692945513</v>
      </c>
      <c r="T242" s="133">
        <v>6.319394066945784</v>
      </c>
      <c r="U242" s="133">
        <v>6.3377970704749353</v>
      </c>
      <c r="V242" s="133">
        <v>6.3428000462212957</v>
      </c>
      <c r="X242" s="132" t="str">
        <f>_xlfn.CONCAT(F_Inputs[[#This Row],[Item Code]], "_",F_Inputs[[#This Row],[Company Acronym]])</f>
        <v>C_OCSDEBTTR_PR24CA008_SES</v>
      </c>
    </row>
    <row r="243" spans="1:24">
      <c r="A243" s="132" t="s">
        <v>102</v>
      </c>
      <c r="B243" s="132" t="s">
        <v>64</v>
      </c>
      <c r="C243" s="132" t="s">
        <v>65</v>
      </c>
      <c r="D243" s="132" t="s">
        <v>45</v>
      </c>
      <c r="E243" s="132" t="s">
        <v>40</v>
      </c>
      <c r="F243" s="133">
        <v>5.9337030933062866</v>
      </c>
      <c r="G243" s="133">
        <v>5.9716386730174644</v>
      </c>
      <c r="H243" s="133">
        <v>6.3764654742096489</v>
      </c>
      <c r="I243" s="133">
        <v>6.2828498153467374</v>
      </c>
      <c r="J243" s="133">
        <v>7.0424776107468414</v>
      </c>
      <c r="K243" s="133">
        <v>8.0229486376448467</v>
      </c>
      <c r="L243" s="133">
        <v>7.6490634382939415</v>
      </c>
      <c r="M243" s="133">
        <v>6.4792405616903448</v>
      </c>
      <c r="N243" s="133">
        <v>9.4226609622376802</v>
      </c>
      <c r="O243" s="133">
        <v>6.3918967710253636</v>
      </c>
      <c r="P243" s="133">
        <v>6.8328711259151138</v>
      </c>
      <c r="Q243" s="133">
        <v>6.1953119800797829</v>
      </c>
      <c r="R243" s="133">
        <v>6.1044204641436917</v>
      </c>
      <c r="S243" s="133">
        <v>6.2186350692945522</v>
      </c>
      <c r="T243" s="133">
        <v>6.3193940669457831</v>
      </c>
      <c r="U243" s="133">
        <v>6.3377970704749345</v>
      </c>
      <c r="V243" s="133">
        <v>6.3428000462212966</v>
      </c>
      <c r="X243" s="132" t="str">
        <f>_xlfn.CONCAT(F_Inputs[[#This Row],[Item Code]], "_",F_Inputs[[#This Row],[Company Acronym]])</f>
        <v>C_OCTR_PR24CA008_SES</v>
      </c>
    </row>
    <row r="244" spans="1:24">
      <c r="A244" s="132" t="s">
        <v>102</v>
      </c>
      <c r="B244" s="132" t="s">
        <v>66</v>
      </c>
      <c r="C244" s="132" t="s">
        <v>67</v>
      </c>
      <c r="D244" s="132" t="s">
        <v>68</v>
      </c>
      <c r="E244" s="132" t="s">
        <v>40</v>
      </c>
      <c r="F244" s="133">
        <v>238.25374894395227</v>
      </c>
      <c r="G244" s="133">
        <v>239.12256292173009</v>
      </c>
      <c r="H244" s="133">
        <v>226.16407986117233</v>
      </c>
      <c r="I244" s="133">
        <v>221.89682356789339</v>
      </c>
      <c r="J244" s="133">
        <v>223.79238706585096</v>
      </c>
      <c r="K244" s="133">
        <v>225.15414113932059</v>
      </c>
      <c r="L244" s="133">
        <v>227.74044832504271</v>
      </c>
      <c r="M244" s="133">
        <v>211.52620183218363</v>
      </c>
      <c r="N244" s="133">
        <v>196.92980092838908</v>
      </c>
      <c r="O244" s="133">
        <v>185.1108407652674</v>
      </c>
      <c r="P244" s="133">
        <v>190.66621252924708</v>
      </c>
      <c r="Q244" s="133">
        <v>252.56872618399564</v>
      </c>
      <c r="R244" s="133">
        <v>270.06791228840757</v>
      </c>
      <c r="S244" s="133">
        <v>289.15743313359889</v>
      </c>
      <c r="T244" s="133">
        <v>301.26691430087556</v>
      </c>
      <c r="U244" s="133">
        <v>307.74471726680275</v>
      </c>
      <c r="V244" s="133">
        <v>313.48277890333969</v>
      </c>
      <c r="X244" s="132" t="str">
        <f>_xlfn.CONCAT(F_Inputs[[#This Row],[Item Code]], "_",F_Inputs[[#This Row],[Company Acronym]])</f>
        <v>C_REVHH_PR24CA008_SES</v>
      </c>
    </row>
    <row r="245" spans="1:24">
      <c r="A245" s="132" t="s">
        <v>102</v>
      </c>
      <c r="B245" s="132" t="s">
        <v>69</v>
      </c>
      <c r="C245" s="132" t="s">
        <v>70</v>
      </c>
      <c r="D245" s="132" t="s">
        <v>45</v>
      </c>
      <c r="E245" s="132" t="s">
        <v>40</v>
      </c>
      <c r="F245" s="133">
        <v>5.943647351176387</v>
      </c>
      <c r="G245" s="133">
        <v>5.9728340819853774</v>
      </c>
      <c r="H245" s="133">
        <v>6.5705096055839434</v>
      </c>
      <c r="I245" s="133">
        <v>6.4682076700138715</v>
      </c>
      <c r="J245" s="133">
        <v>7.1912006604125231</v>
      </c>
      <c r="K245" s="133">
        <v>8.14892150478539</v>
      </c>
      <c r="L245" s="133">
        <v>6.0473739671351936</v>
      </c>
      <c r="M245" s="133">
        <v>3.7843658894394494</v>
      </c>
      <c r="N245" s="133">
        <v>9.6277398443920106</v>
      </c>
      <c r="O245" s="133">
        <v>4.5502285057246166</v>
      </c>
      <c r="P245" s="133">
        <v>4.8584933082303365</v>
      </c>
      <c r="Q245" s="133">
        <v>5.7555333599623877</v>
      </c>
      <c r="R245" s="133">
        <v>4.7143894872598899</v>
      </c>
      <c r="S245" s="133">
        <v>4.7746124401577132</v>
      </c>
      <c r="T245" s="133">
        <v>4.8104967102238216</v>
      </c>
      <c r="U245" s="133">
        <v>4.7644576007313368</v>
      </c>
      <c r="V245" s="133">
        <v>4.7169838987996346</v>
      </c>
      <c r="X245" s="132" t="str">
        <f>_xlfn.CONCAT(F_Inputs[[#This Row],[Item Code]], "_",F_Inputs[[#This Row],[Company Acronym]])</f>
        <v>C_SOCSDEBTTR_PR24CA008_SES</v>
      </c>
    </row>
    <row r="246" spans="1:24">
      <c r="A246" s="132" t="s">
        <v>102</v>
      </c>
      <c r="B246" s="132" t="s">
        <v>71</v>
      </c>
      <c r="C246" s="132" t="s">
        <v>72</v>
      </c>
      <c r="D246" s="132" t="s">
        <v>45</v>
      </c>
      <c r="E246" s="132" t="s">
        <v>40</v>
      </c>
      <c r="F246" s="133">
        <v>5.943647351176387</v>
      </c>
      <c r="G246" s="133">
        <v>5.9728340819853774</v>
      </c>
      <c r="H246" s="133">
        <v>6.5705096055839434</v>
      </c>
      <c r="I246" s="133">
        <v>6.4682076700138715</v>
      </c>
      <c r="J246" s="133">
        <v>7.1912006604125231</v>
      </c>
      <c r="K246" s="133">
        <v>8.14892150478539</v>
      </c>
      <c r="L246" s="133">
        <v>7.799076561638234</v>
      </c>
      <c r="M246" s="133">
        <v>6.7030998236982136</v>
      </c>
      <c r="N246" s="133">
        <v>9.2440015516669476</v>
      </c>
      <c r="O246" s="133">
        <v>6.0988104757246173</v>
      </c>
      <c r="P246" s="133">
        <v>6.4274049078645792</v>
      </c>
      <c r="Q246" s="133">
        <v>5.7555333599623877</v>
      </c>
      <c r="R246" s="133">
        <v>5.6739072430554653</v>
      </c>
      <c r="S246" s="133">
        <v>5.7567029250919566</v>
      </c>
      <c r="T246" s="133">
        <v>5.8047368886020863</v>
      </c>
      <c r="U246" s="133">
        <v>5.7711442999987845</v>
      </c>
      <c r="V246" s="133">
        <v>5.7381929248921359</v>
      </c>
      <c r="X246" s="132" t="str">
        <f>_xlfn.CONCAT(F_Inputs[[#This Row],[Item Code]], "_",F_Inputs[[#This Row],[Company Acronym]])</f>
        <v>C_SOCTR_PR24CA008_SES</v>
      </c>
    </row>
    <row r="247" spans="1:24">
      <c r="A247" s="132" t="s">
        <v>102</v>
      </c>
      <c r="B247" s="132" t="s">
        <v>73</v>
      </c>
      <c r="C247" s="132" t="s">
        <v>74</v>
      </c>
      <c r="D247" s="132" t="s">
        <v>45</v>
      </c>
      <c r="E247" s="132" t="s">
        <v>40</v>
      </c>
      <c r="F247" s="133">
        <v>7.4198977737592129</v>
      </c>
      <c r="G247" s="133">
        <v>7.3361937377052744</v>
      </c>
      <c r="H247" s="133">
        <v>7.9892762445190515</v>
      </c>
      <c r="I247" s="133">
        <v>8.0131707393614295</v>
      </c>
      <c r="J247" s="133">
        <v>8.9349960386309775</v>
      </c>
      <c r="K247" s="133">
        <v>9.7708518993986058</v>
      </c>
      <c r="L247" s="133">
        <v>8.1344122302809332</v>
      </c>
      <c r="M247" s="133">
        <v>6.8827817363043593</v>
      </c>
      <c r="N247" s="133">
        <v>9.7853466761764381</v>
      </c>
      <c r="O247" s="133">
        <v>6.565644800144864</v>
      </c>
      <c r="P247" s="133">
        <v>6.9596394417074841</v>
      </c>
      <c r="Q247" s="133">
        <v>6.2202435187569352</v>
      </c>
      <c r="R247" s="133">
        <v>6.1320267901069778</v>
      </c>
      <c r="S247" s="133">
        <v>6.2215075162810507</v>
      </c>
      <c r="T247" s="133">
        <v>6.2734198120697515</v>
      </c>
      <c r="U247" s="133">
        <v>6.2371149088627753</v>
      </c>
      <c r="V247" s="133">
        <v>6.2015029916654765</v>
      </c>
      <c r="X247" s="132" t="str">
        <f>_xlfn.CONCAT(F_Inputs[[#This Row],[Item Code]], "_",F_Inputs[[#This Row],[Company Acronym]])</f>
        <v>C_STCSDEBTTR_PR24CA008_SES</v>
      </c>
    </row>
    <row r="248" spans="1:24">
      <c r="A248" s="132" t="s">
        <v>102</v>
      </c>
      <c r="B248" s="132" t="s">
        <v>75</v>
      </c>
      <c r="C248" s="132" t="s">
        <v>76</v>
      </c>
      <c r="D248" s="132" t="s">
        <v>45</v>
      </c>
      <c r="E248" s="132" t="s">
        <v>40</v>
      </c>
      <c r="F248" s="133">
        <v>7.4198977737592129</v>
      </c>
      <c r="G248" s="133">
        <v>7.3361937377052744</v>
      </c>
      <c r="H248" s="133">
        <v>7.9892762445190515</v>
      </c>
      <c r="I248" s="133">
        <v>8.0131707393614295</v>
      </c>
      <c r="J248" s="133">
        <v>8.9349960386309775</v>
      </c>
      <c r="K248" s="133">
        <v>9.7708518993986058</v>
      </c>
      <c r="L248" s="133">
        <v>9.8861148247839736</v>
      </c>
      <c r="M248" s="133">
        <v>9.8015156705631235</v>
      </c>
      <c r="N248" s="133">
        <v>9.4016083834513751</v>
      </c>
      <c r="O248" s="133">
        <v>8.1142267701448638</v>
      </c>
      <c r="P248" s="133">
        <v>8.5285510413417267</v>
      </c>
      <c r="Q248" s="133">
        <v>6.2202435187569352</v>
      </c>
      <c r="R248" s="133">
        <v>7.0915445459025532</v>
      </c>
      <c r="S248" s="133">
        <v>7.203598001215294</v>
      </c>
      <c r="T248" s="133">
        <v>7.2676599904480161</v>
      </c>
      <c r="U248" s="133">
        <v>7.243801608130223</v>
      </c>
      <c r="V248" s="133">
        <v>7.2227120177579778</v>
      </c>
      <c r="X248" s="132" t="str">
        <f>_xlfn.CONCAT(F_Inputs[[#This Row],[Item Code]], "_",F_Inputs[[#This Row],[Company Acronym]])</f>
        <v>C_STCTR_PR24CA008_SES</v>
      </c>
    </row>
    <row r="249" spans="1:24">
      <c r="A249" s="132" t="s">
        <v>102</v>
      </c>
      <c r="B249" s="132" t="s">
        <v>77</v>
      </c>
      <c r="C249" s="132" t="s">
        <v>78</v>
      </c>
      <c r="D249" s="132" t="s">
        <v>45</v>
      </c>
      <c r="E249" s="132" t="s">
        <v>40</v>
      </c>
      <c r="F249" s="133">
        <v>7.4099535158891126</v>
      </c>
      <c r="G249" s="133">
        <v>7.3349983287373606</v>
      </c>
      <c r="H249" s="133">
        <v>7.7952321131447571</v>
      </c>
      <c r="I249" s="133">
        <v>7.8278128846942954</v>
      </c>
      <c r="J249" s="133">
        <v>8.7862729889652957</v>
      </c>
      <c r="K249" s="133">
        <v>9.6448790322580624</v>
      </c>
      <c r="L249" s="133">
        <v>7.9843991069366416</v>
      </c>
      <c r="M249" s="133">
        <v>6.6589224742964914</v>
      </c>
      <c r="N249" s="133">
        <v>9.9640060867471707</v>
      </c>
      <c r="O249" s="133">
        <v>6.8587310954456102</v>
      </c>
      <c r="P249" s="133">
        <v>7.3651056597580187</v>
      </c>
      <c r="Q249" s="133">
        <v>6.6600221388743304</v>
      </c>
      <c r="R249" s="133">
        <v>6.5625400111952041</v>
      </c>
      <c r="S249" s="133">
        <v>6.6834396604836463</v>
      </c>
      <c r="T249" s="133">
        <v>6.7880769904134484</v>
      </c>
      <c r="U249" s="133">
        <v>6.8037676793389252</v>
      </c>
      <c r="V249" s="133">
        <v>6.8061101129946371</v>
      </c>
      <c r="X249" s="132" t="str">
        <f>_xlfn.CONCAT(F_Inputs[[#This Row],[Item Code]], "_",F_Inputs[[#This Row],[Company Acronym]])</f>
        <v>C_TCSDEBTTR_PR24CA008_SES</v>
      </c>
    </row>
    <row r="250" spans="1:24">
      <c r="A250" s="132" t="s">
        <v>102</v>
      </c>
      <c r="B250" s="132" t="s">
        <v>79</v>
      </c>
      <c r="C250" s="132" t="s">
        <v>80</v>
      </c>
      <c r="D250" s="132" t="s">
        <v>45</v>
      </c>
      <c r="E250" s="132" t="s">
        <v>40</v>
      </c>
      <c r="F250" s="133">
        <v>7.4099535158891126</v>
      </c>
      <c r="G250" s="133">
        <v>7.3349983287373606</v>
      </c>
      <c r="H250" s="133">
        <v>7.7952321131447571</v>
      </c>
      <c r="I250" s="133">
        <v>7.8278128846942954</v>
      </c>
      <c r="J250" s="133">
        <v>8.7862729889652957</v>
      </c>
      <c r="K250" s="133">
        <v>9.6448790322580624</v>
      </c>
      <c r="L250" s="133">
        <v>9.7361017014396811</v>
      </c>
      <c r="M250" s="133">
        <v>9.5776564085552547</v>
      </c>
      <c r="N250" s="133">
        <v>9.5802677940221077</v>
      </c>
      <c r="O250" s="133">
        <v>8.4073130654456101</v>
      </c>
      <c r="P250" s="133">
        <v>8.9340172593922613</v>
      </c>
      <c r="Q250" s="133">
        <v>6.6600221388743304</v>
      </c>
      <c r="R250" s="133">
        <v>7.5220577669907795</v>
      </c>
      <c r="S250" s="133">
        <v>7.6655301454178897</v>
      </c>
      <c r="T250" s="133">
        <v>7.782317168791713</v>
      </c>
      <c r="U250" s="133">
        <v>7.8104543786063729</v>
      </c>
      <c r="V250" s="133">
        <v>7.8273191390871384</v>
      </c>
      <c r="X250" s="132" t="str">
        <f>_xlfn.CONCAT(F_Inputs[[#This Row],[Item Code]], "_",F_Inputs[[#This Row],[Company Acronym]])</f>
        <v>C_TCTR_PR24CA008_SES</v>
      </c>
    </row>
    <row r="251" spans="1:24">
      <c r="A251" s="132" t="s">
        <v>102</v>
      </c>
      <c r="B251" s="132" t="s">
        <v>81</v>
      </c>
      <c r="C251" s="132" t="s">
        <v>82</v>
      </c>
      <c r="D251" s="132" t="s">
        <v>83</v>
      </c>
      <c r="E251" s="132" t="s">
        <v>40</v>
      </c>
      <c r="F251" s="135" t="s">
        <v>84</v>
      </c>
      <c r="G251" s="135" t="s">
        <v>84</v>
      </c>
      <c r="H251" s="135" t="s">
        <v>84</v>
      </c>
      <c r="I251" s="135" t="s">
        <v>84</v>
      </c>
      <c r="J251" s="135" t="s">
        <v>84</v>
      </c>
      <c r="K251" s="135" t="s">
        <v>84</v>
      </c>
      <c r="L251" s="135" t="s">
        <v>84</v>
      </c>
      <c r="M251" s="135" t="s">
        <v>84</v>
      </c>
      <c r="N251" s="135" t="s">
        <v>84</v>
      </c>
      <c r="O251" s="135" t="s">
        <v>84</v>
      </c>
      <c r="P251" s="135" t="s">
        <v>84</v>
      </c>
      <c r="Q251" s="135" t="s">
        <v>84</v>
      </c>
      <c r="R251" s="135" t="s">
        <v>84</v>
      </c>
      <c r="S251" s="135" t="s">
        <v>84</v>
      </c>
      <c r="T251" s="135" t="s">
        <v>84</v>
      </c>
      <c r="U251" s="135" t="s">
        <v>84</v>
      </c>
      <c r="V251" s="135" t="s">
        <v>84</v>
      </c>
      <c r="X251" s="132" t="str">
        <f>_xlfn.CONCAT(F_Inputs[[#This Row],[Item Code]], "_",F_Inputs[[#This Row],[Company Acronym]])</f>
        <v>PR24QA_PR24CA10_OUT1_SES</v>
      </c>
    </row>
    <row r="252" spans="1:24">
      <c r="A252" s="132" t="s">
        <v>102</v>
      </c>
      <c r="B252" s="132" t="s">
        <v>85</v>
      </c>
      <c r="C252" s="132" t="s">
        <v>86</v>
      </c>
      <c r="D252" s="132" t="s">
        <v>83</v>
      </c>
      <c r="E252" s="132" t="s">
        <v>40</v>
      </c>
      <c r="F252" s="135" t="s">
        <v>87</v>
      </c>
      <c r="G252" s="135" t="s">
        <v>87</v>
      </c>
      <c r="H252" s="135" t="s">
        <v>87</v>
      </c>
      <c r="I252" s="135" t="s">
        <v>87</v>
      </c>
      <c r="J252" s="135" t="s">
        <v>87</v>
      </c>
      <c r="K252" s="135" t="s">
        <v>87</v>
      </c>
      <c r="L252" s="135" t="s">
        <v>87</v>
      </c>
      <c r="M252" s="135" t="s">
        <v>87</v>
      </c>
      <c r="N252" s="135" t="s">
        <v>87</v>
      </c>
      <c r="O252" s="135" t="s">
        <v>87</v>
      </c>
      <c r="P252" s="135" t="s">
        <v>87</v>
      </c>
      <c r="Q252" s="135" t="s">
        <v>87</v>
      </c>
      <c r="R252" s="135" t="s">
        <v>87</v>
      </c>
      <c r="S252" s="135" t="s">
        <v>87</v>
      </c>
      <c r="T252" s="135" t="s">
        <v>87</v>
      </c>
      <c r="U252" s="135" t="s">
        <v>87</v>
      </c>
      <c r="V252" s="135" t="s">
        <v>87</v>
      </c>
      <c r="X252" s="132" t="str">
        <f>_xlfn.CONCAT(F_Inputs[[#This Row],[Item Code]], "_",F_Inputs[[#This Row],[Company Acronym]])</f>
        <v>PR24QA_PR24CA10_OUT2_SES</v>
      </c>
    </row>
    <row r="253" spans="1:24">
      <c r="A253" s="132" t="s">
        <v>102</v>
      </c>
      <c r="B253" s="132" t="s">
        <v>88</v>
      </c>
      <c r="C253" s="132" t="s">
        <v>89</v>
      </c>
      <c r="D253" s="132" t="s">
        <v>83</v>
      </c>
      <c r="E253" s="132" t="s">
        <v>40</v>
      </c>
      <c r="F253" s="136">
        <v>0</v>
      </c>
      <c r="G253" s="136">
        <v>0</v>
      </c>
      <c r="H253" s="136">
        <v>0</v>
      </c>
      <c r="I253" s="136">
        <v>0</v>
      </c>
      <c r="J253" s="136">
        <v>0</v>
      </c>
      <c r="K253" s="136">
        <v>0</v>
      </c>
      <c r="L253" s="136">
        <v>0</v>
      </c>
      <c r="M253" s="136">
        <v>0</v>
      </c>
      <c r="N253" s="136">
        <v>0</v>
      </c>
      <c r="O253" s="136">
        <v>0</v>
      </c>
      <c r="P253" s="136">
        <v>0</v>
      </c>
      <c r="Q253" s="136">
        <v>0</v>
      </c>
      <c r="R253" s="136">
        <v>0</v>
      </c>
      <c r="S253" s="136">
        <v>0</v>
      </c>
      <c r="T253" s="136">
        <v>0</v>
      </c>
      <c r="U253" s="136">
        <v>0</v>
      </c>
      <c r="V253" s="136">
        <v>0</v>
      </c>
      <c r="X253" s="132" t="str">
        <f>_xlfn.CONCAT(F_Inputs[[#This Row],[Item Code]], "_",F_Inputs[[#This Row],[Company Acronym]])</f>
        <v>PR24QA_PR24CA10_OUT3_SES</v>
      </c>
    </row>
    <row r="254" spans="1:24">
      <c r="A254" s="132" t="s">
        <v>102</v>
      </c>
      <c r="B254" s="132" t="s">
        <v>90</v>
      </c>
      <c r="C254" s="132" t="s">
        <v>91</v>
      </c>
      <c r="D254" s="132" t="s">
        <v>39</v>
      </c>
      <c r="E254" s="132" t="s">
        <v>40</v>
      </c>
      <c r="F254" s="136">
        <v>0</v>
      </c>
      <c r="G254" s="136">
        <v>0</v>
      </c>
      <c r="H254" s="136">
        <v>0</v>
      </c>
      <c r="I254" s="136">
        <v>0</v>
      </c>
      <c r="J254" s="136">
        <v>0</v>
      </c>
      <c r="K254" s="136">
        <v>0</v>
      </c>
      <c r="L254" s="136">
        <v>0</v>
      </c>
      <c r="M254" s="136">
        <v>0</v>
      </c>
      <c r="N254" s="136">
        <v>0</v>
      </c>
      <c r="O254" s="136">
        <v>0</v>
      </c>
      <c r="P254" s="136">
        <v>0</v>
      </c>
      <c r="Q254" s="136">
        <v>0</v>
      </c>
      <c r="R254" s="136">
        <v>0</v>
      </c>
      <c r="S254" s="136">
        <v>0</v>
      </c>
      <c r="T254" s="136">
        <v>0</v>
      </c>
      <c r="U254" s="136">
        <v>0</v>
      </c>
      <c r="V254" s="136">
        <v>0</v>
      </c>
      <c r="X254" s="132" t="str">
        <f>_xlfn.CONCAT(F_Inputs[[#This Row],[Item Code]], "_",F_Inputs[[#This Row],[Company Acronym]])</f>
        <v>PR24QA_PR24CA10_OUT4_SES</v>
      </c>
    </row>
    <row r="255" spans="1:24">
      <c r="A255" s="132" t="s">
        <v>103</v>
      </c>
      <c r="B255" s="132" t="s">
        <v>37</v>
      </c>
      <c r="C255" s="132" t="s">
        <v>38</v>
      </c>
      <c r="D255" s="132" t="s">
        <v>39</v>
      </c>
      <c r="E255" s="132" t="s">
        <v>40</v>
      </c>
      <c r="F255" s="133">
        <v>0</v>
      </c>
      <c r="G255" s="133">
        <v>0</v>
      </c>
      <c r="H255" s="133">
        <v>0</v>
      </c>
      <c r="I255" s="133">
        <v>0</v>
      </c>
      <c r="J255" s="133">
        <v>0</v>
      </c>
      <c r="K255" s="133">
        <v>0</v>
      </c>
      <c r="L255" s="133">
        <v>1</v>
      </c>
      <c r="M255" s="133">
        <v>0</v>
      </c>
      <c r="N255" s="133">
        <v>0</v>
      </c>
      <c r="O255" s="133">
        <v>0</v>
      </c>
      <c r="P255" s="133">
        <v>0</v>
      </c>
      <c r="Q255" s="133">
        <v>0</v>
      </c>
      <c r="R255" s="133">
        <v>0</v>
      </c>
      <c r="S255" s="133">
        <v>0</v>
      </c>
      <c r="T255" s="133">
        <v>0</v>
      </c>
      <c r="U255" s="133">
        <v>0</v>
      </c>
      <c r="V255" s="133">
        <v>0</v>
      </c>
      <c r="X255" s="132" t="str">
        <f>_xlfn.CONCAT(F_Inputs[[#This Row],[Item Code]], "_",F_Inputs[[#This Row],[Company Acronym]])</f>
        <v>C_COVID20_PR24CA008_SEW</v>
      </c>
    </row>
    <row r="256" spans="1:24">
      <c r="A256" s="132" t="s">
        <v>103</v>
      </c>
      <c r="B256" s="132" t="s">
        <v>41</v>
      </c>
      <c r="C256" s="132" t="s">
        <v>42</v>
      </c>
      <c r="D256" s="132" t="s">
        <v>39</v>
      </c>
      <c r="E256" s="132" t="s">
        <v>40</v>
      </c>
      <c r="F256" s="133">
        <v>0</v>
      </c>
      <c r="G256" s="133">
        <v>0</v>
      </c>
      <c r="H256" s="133">
        <v>0</v>
      </c>
      <c r="I256" s="133">
        <v>0</v>
      </c>
      <c r="J256" s="133">
        <v>0</v>
      </c>
      <c r="K256" s="133">
        <v>0</v>
      </c>
      <c r="L256" s="133">
        <v>0</v>
      </c>
      <c r="M256" s="133">
        <v>1</v>
      </c>
      <c r="N256" s="133">
        <v>0</v>
      </c>
      <c r="O256" s="133">
        <v>0</v>
      </c>
      <c r="P256" s="133">
        <v>0</v>
      </c>
      <c r="Q256" s="133">
        <v>0</v>
      </c>
      <c r="R256" s="133">
        <v>0</v>
      </c>
      <c r="S256" s="133">
        <v>0</v>
      </c>
      <c r="T256" s="133">
        <v>0</v>
      </c>
      <c r="U256" s="133">
        <v>0</v>
      </c>
      <c r="V256" s="133">
        <v>0</v>
      </c>
      <c r="X256" s="132" t="str">
        <f>_xlfn.CONCAT(F_Inputs[[#This Row],[Item Code]], "_",F_Inputs[[#This Row],[Company Acronym]])</f>
        <v>C_COVID21_PR24CA008_SEW</v>
      </c>
    </row>
    <row r="257" spans="1:24">
      <c r="A257" s="132" t="s">
        <v>103</v>
      </c>
      <c r="B257" s="132" t="s">
        <v>43</v>
      </c>
      <c r="C257" s="132" t="s">
        <v>44</v>
      </c>
      <c r="D257" s="132" t="s">
        <v>45</v>
      </c>
      <c r="E257" s="132" t="s">
        <v>40</v>
      </c>
      <c r="F257" s="133">
        <v>6.5376804428668009</v>
      </c>
      <c r="G257" s="133">
        <v>4.4306104286788663</v>
      </c>
      <c r="H257" s="133">
        <v>5.5939941763727115</v>
      </c>
      <c r="I257" s="133">
        <v>2.0429864587607711</v>
      </c>
      <c r="J257" s="133">
        <v>1.9740188709419477</v>
      </c>
      <c r="K257" s="133">
        <v>2.5513901503288441</v>
      </c>
      <c r="L257" s="133">
        <v>5.4290276387712693</v>
      </c>
      <c r="M257" s="133">
        <v>4.7983712670892835</v>
      </c>
      <c r="N257" s="133">
        <v>6.3665496537498152</v>
      </c>
      <c r="O257" s="133">
        <v>5.8260000000000005</v>
      </c>
      <c r="P257" s="133">
        <v>5.0091475231006157</v>
      </c>
      <c r="Q257" s="133">
        <v>5.9059999999999997</v>
      </c>
      <c r="R257" s="133">
        <v>7.3413950309313796</v>
      </c>
      <c r="S257" s="133">
        <v>7.3972323543401286</v>
      </c>
      <c r="T257" s="133">
        <v>7.1005422416579735</v>
      </c>
      <c r="U257" s="133">
        <v>7.3419086408736671</v>
      </c>
      <c r="V257" s="133">
        <v>7.5844441891468612</v>
      </c>
      <c r="X257" s="132" t="str">
        <f>_xlfn.CONCAT(F_Inputs[[#This Row],[Item Code]], "_",F_Inputs[[#This Row],[Company Acronym]])</f>
        <v>C_DCSDEBTT_PR24CA008_SEW</v>
      </c>
    </row>
    <row r="258" spans="1:24">
      <c r="A258" s="132" t="s">
        <v>103</v>
      </c>
      <c r="B258" s="132" t="s">
        <v>46</v>
      </c>
      <c r="C258" s="132" t="s">
        <v>47</v>
      </c>
      <c r="D258" s="132" t="s">
        <v>45</v>
      </c>
      <c r="E258" s="132" t="s">
        <v>40</v>
      </c>
      <c r="F258" s="133">
        <v>6.5376804428668009</v>
      </c>
      <c r="G258" s="133">
        <v>4.4306104286788663</v>
      </c>
      <c r="H258" s="133">
        <v>5.5939941763727115</v>
      </c>
      <c r="I258" s="133">
        <v>2.0429864587607711</v>
      </c>
      <c r="J258" s="133">
        <v>1.9740188709419477</v>
      </c>
      <c r="K258" s="133">
        <v>2.5513901503288441</v>
      </c>
      <c r="L258" s="133">
        <v>5.4290276387712693</v>
      </c>
      <c r="M258" s="133">
        <v>4.7983712670892835</v>
      </c>
      <c r="N258" s="133">
        <v>6.3665496537498152</v>
      </c>
      <c r="O258" s="133">
        <v>5.8260000000000005</v>
      </c>
      <c r="P258" s="133">
        <v>5.0091475231006157</v>
      </c>
      <c r="Q258" s="133">
        <v>5.9059999999999997</v>
      </c>
      <c r="R258" s="133">
        <v>7.3413950309313796</v>
      </c>
      <c r="S258" s="133">
        <v>7.3972323543401286</v>
      </c>
      <c r="T258" s="133">
        <v>7.1005422416579735</v>
      </c>
      <c r="U258" s="133">
        <v>7.3419086408736671</v>
      </c>
      <c r="V258" s="133">
        <v>7.5844441891468612</v>
      </c>
      <c r="X258" s="132" t="str">
        <f>_xlfn.CONCAT(F_Inputs[[#This Row],[Item Code]], "_",F_Inputs[[#This Row],[Company Acronym]])</f>
        <v>C_DCT_PR24CA008_SEW</v>
      </c>
    </row>
    <row r="259" spans="1:24">
      <c r="A259" s="132" t="s">
        <v>103</v>
      </c>
      <c r="B259" s="132" t="s">
        <v>48</v>
      </c>
      <c r="C259" s="132" t="s">
        <v>49</v>
      </c>
      <c r="D259" s="132" t="s">
        <v>50</v>
      </c>
      <c r="E259" s="132" t="s">
        <v>40</v>
      </c>
      <c r="F259" s="134">
        <v>21.298540354577998</v>
      </c>
      <c r="G259" s="134">
        <v>21.056973111274424</v>
      </c>
      <c r="H259" s="134">
        <v>20.707232033665282</v>
      </c>
      <c r="I259" s="134">
        <v>19.96257266951363</v>
      </c>
      <c r="J259" s="134">
        <v>19.789975647253609</v>
      </c>
      <c r="K259" s="134">
        <v>19.022402845197785</v>
      </c>
      <c r="L259" s="134">
        <v>18.316081038996867</v>
      </c>
      <c r="M259" s="134">
        <v>18.205598023962441</v>
      </c>
      <c r="N259" s="134">
        <v>16.670226292372984</v>
      </c>
      <c r="O259" s="134">
        <v>17.87603828491218</v>
      </c>
      <c r="P259" s="134">
        <v>17.919847757709984</v>
      </c>
      <c r="Q259" s="134">
        <v>17.874654972575343</v>
      </c>
      <c r="R259" s="134">
        <v>17.874654972575343</v>
      </c>
      <c r="S259" s="134">
        <v>17.874654972575343</v>
      </c>
      <c r="T259" s="134">
        <v>17.874654972575343</v>
      </c>
      <c r="U259" s="134">
        <v>17.874654972575343</v>
      </c>
      <c r="V259" s="134">
        <v>17.874654972575343</v>
      </c>
      <c r="X259" s="132" t="str">
        <f>_xlfn.CONCAT(F_Inputs[[#This Row],[Item Code]], "_",F_Inputs[[#This Row],[Company Acronym]])</f>
        <v>C_EQLPCF62_PR24CA008_SEW</v>
      </c>
    </row>
    <row r="260" spans="1:24">
      <c r="A260" s="132" t="s">
        <v>103</v>
      </c>
      <c r="B260" s="132" t="s">
        <v>51</v>
      </c>
      <c r="C260" s="132" t="s">
        <v>52</v>
      </c>
      <c r="D260" s="132" t="s">
        <v>39</v>
      </c>
      <c r="E260" s="132" t="s">
        <v>40</v>
      </c>
      <c r="F260" s="133">
        <v>1.7689374669690801</v>
      </c>
      <c r="G260" s="133">
        <v>1.7019630995044299</v>
      </c>
      <c r="H260" s="133">
        <v>1.6424716557250401</v>
      </c>
      <c r="I260" s="133">
        <v>1.4545221447729599</v>
      </c>
      <c r="J260" s="133">
        <v>1.4415027715323601</v>
      </c>
      <c r="K260" s="133">
        <v>1.4141262437715301</v>
      </c>
      <c r="L260" s="133">
        <v>1.42415870825921</v>
      </c>
      <c r="M260" s="133">
        <v>1.4583689901567101</v>
      </c>
      <c r="N260" s="133">
        <v>1.479592021790592</v>
      </c>
      <c r="O260" s="133">
        <v>1.4978686511541628</v>
      </c>
      <c r="P260" s="133">
        <v>1.4978686511541628</v>
      </c>
      <c r="Q260" s="133">
        <v>1.4978686511541628</v>
      </c>
      <c r="R260" s="133">
        <v>1.4978686511541628</v>
      </c>
      <c r="S260" s="133">
        <v>1.4978686511541628</v>
      </c>
      <c r="T260" s="133">
        <v>1.4978686511541628</v>
      </c>
      <c r="U260" s="133">
        <v>1.4978686511541628</v>
      </c>
      <c r="V260" s="133">
        <v>1.4978686511541628</v>
      </c>
      <c r="X260" s="132" t="str">
        <f>_xlfn.CONCAT(F_Inputs[[#This Row],[Item Code]], "_",F_Inputs[[#This Row],[Company Acronym]])</f>
        <v>C_EQXPCF2_PR24CA008_SEW</v>
      </c>
    </row>
    <row r="261" spans="1:24">
      <c r="A261" s="132" t="s">
        <v>103</v>
      </c>
      <c r="B261" s="132" t="s">
        <v>53</v>
      </c>
      <c r="C261" s="132" t="s">
        <v>54</v>
      </c>
      <c r="D261" s="132" t="s">
        <v>50</v>
      </c>
      <c r="E261" s="132" t="s">
        <v>40</v>
      </c>
      <c r="F261" s="134">
        <v>0</v>
      </c>
      <c r="G261" s="134">
        <v>0</v>
      </c>
      <c r="H261" s="134">
        <v>0</v>
      </c>
      <c r="I261" s="134">
        <v>0</v>
      </c>
      <c r="J261" s="134">
        <v>0</v>
      </c>
      <c r="K261" s="134">
        <v>0</v>
      </c>
      <c r="L261" s="134">
        <v>0</v>
      </c>
      <c r="M261" s="134">
        <v>0</v>
      </c>
      <c r="N261" s="134">
        <v>0</v>
      </c>
      <c r="O261" s="134">
        <v>0</v>
      </c>
      <c r="P261" s="134">
        <v>0</v>
      </c>
      <c r="Q261" s="134">
        <v>0</v>
      </c>
      <c r="R261" s="134">
        <v>0</v>
      </c>
      <c r="S261" s="134">
        <v>0</v>
      </c>
      <c r="T261" s="134">
        <v>0</v>
      </c>
      <c r="U261" s="134">
        <v>0</v>
      </c>
      <c r="V261" s="134">
        <v>0</v>
      </c>
      <c r="X261" s="132" t="str">
        <f>_xlfn.CONCAT(F_Inputs[[#This Row],[Item Code]], "_",F_Inputs[[#This Row],[Company Acronym]])</f>
        <v>C_HHDUHH_PR24CA008_SEW</v>
      </c>
    </row>
    <row r="262" spans="1:24">
      <c r="A262" s="132" t="s">
        <v>103</v>
      </c>
      <c r="B262" s="132" t="s">
        <v>55</v>
      </c>
      <c r="C262" s="132" t="s">
        <v>56</v>
      </c>
      <c r="D262" s="132" t="s">
        <v>50</v>
      </c>
      <c r="E262" s="132" t="s">
        <v>40</v>
      </c>
      <c r="F262" s="134">
        <v>0.60359367168416467</v>
      </c>
      <c r="G262" s="134">
        <v>0.6682385237959807</v>
      </c>
      <c r="H262" s="134">
        <v>0.7261201640272168</v>
      </c>
      <c r="I262" s="134">
        <v>0.78098164295982453</v>
      </c>
      <c r="J262" s="134">
        <v>0.83335537689218597</v>
      </c>
      <c r="K262" s="134">
        <v>0.87617495548575663</v>
      </c>
      <c r="L262" s="134">
        <v>0.89720062834816938</v>
      </c>
      <c r="M262" s="134">
        <v>0.89930143180661393</v>
      </c>
      <c r="N262" s="134">
        <v>0.90075506844033593</v>
      </c>
      <c r="O262" s="134">
        <v>0.90216241039873812</v>
      </c>
      <c r="P262" s="134">
        <v>0.90346402456312314</v>
      </c>
      <c r="Q262" s="134">
        <v>0.90451643402228621</v>
      </c>
      <c r="R262" s="134">
        <v>0.90556200190416325</v>
      </c>
      <c r="S262" s="134">
        <v>0.90676954205008586</v>
      </c>
      <c r="T262" s="134">
        <v>0.90794133389193921</v>
      </c>
      <c r="U262" s="134">
        <v>0.90910134151083088</v>
      </c>
      <c r="V262" s="134">
        <v>0.91024966948825126</v>
      </c>
      <c r="X262" s="132" t="str">
        <f>_xlfn.CONCAT(F_Inputs[[#This Row],[Item Code]], "_",F_Inputs[[#This Row],[Company Acronym]])</f>
        <v>C_HHMHH_PR24CA008_SEW</v>
      </c>
    </row>
    <row r="263" spans="1:24">
      <c r="A263" s="132" t="s">
        <v>103</v>
      </c>
      <c r="B263" s="132" t="s">
        <v>57</v>
      </c>
      <c r="C263" s="132" t="s">
        <v>58</v>
      </c>
      <c r="D263" s="132" t="s">
        <v>59</v>
      </c>
      <c r="E263" s="132" t="s">
        <v>40</v>
      </c>
      <c r="F263" s="133">
        <v>819.99700000000007</v>
      </c>
      <c r="G263" s="133">
        <v>829.80399999999997</v>
      </c>
      <c r="H263" s="133">
        <v>837.42200000000003</v>
      </c>
      <c r="I263" s="133">
        <v>845.88800000000003</v>
      </c>
      <c r="J263" s="133">
        <v>854.36900000000003</v>
      </c>
      <c r="K263" s="133">
        <v>861.52200000000005</v>
      </c>
      <c r="L263" s="133">
        <v>868.94500000000005</v>
      </c>
      <c r="M263" s="133">
        <v>881.15949999999998</v>
      </c>
      <c r="N263" s="133">
        <v>892.23699999999997</v>
      </c>
      <c r="O263" s="133">
        <v>901.49400000000003</v>
      </c>
      <c r="P263" s="133">
        <v>909.98199999999997</v>
      </c>
      <c r="Q263" s="133">
        <v>917.91235035712043</v>
      </c>
      <c r="R263" s="133">
        <v>926.9671746004168</v>
      </c>
      <c r="S263" s="133">
        <v>938.12120137880288</v>
      </c>
      <c r="T263" s="133">
        <v>949.47304739319236</v>
      </c>
      <c r="U263" s="133">
        <v>960.99829769856365</v>
      </c>
      <c r="V263" s="133">
        <v>972.69872237252343</v>
      </c>
      <c r="X263" s="132" t="str">
        <f>_xlfn.CONCAT(F_Inputs[[#This Row],[Item Code]], "_",F_Inputs[[#This Row],[Company Acronym]])</f>
        <v>C_HHT_PR24CA008_SEW</v>
      </c>
    </row>
    <row r="264" spans="1:24">
      <c r="A264" s="132" t="s">
        <v>103</v>
      </c>
      <c r="B264" s="132" t="s">
        <v>60</v>
      </c>
      <c r="C264" s="132" t="s">
        <v>61</v>
      </c>
      <c r="D264" s="132" t="s">
        <v>50</v>
      </c>
      <c r="E264" s="132" t="s">
        <v>40</v>
      </c>
      <c r="F264" s="134">
        <v>9.5166697449885351</v>
      </c>
      <c r="G264" s="134">
        <v>9.5181837657398436</v>
      </c>
      <c r="H264" s="134">
        <v>9.5233636669910382</v>
      </c>
      <c r="I264" s="134">
        <v>9.261189044802526</v>
      </c>
      <c r="J264" s="134">
        <v>8.9950716884239093</v>
      </c>
      <c r="K264" s="134">
        <v>8.7303470013610109</v>
      </c>
      <c r="L264" s="134">
        <v>8.4619348517187589</v>
      </c>
      <c r="M264" s="134">
        <v>8.4619348517187589</v>
      </c>
      <c r="N264" s="134">
        <v>8.4619348517187589</v>
      </c>
      <c r="O264" s="134">
        <v>8.4619348517187589</v>
      </c>
      <c r="P264" s="134">
        <v>8.4619348517187589</v>
      </c>
      <c r="Q264" s="134">
        <v>8.4619348517187589</v>
      </c>
      <c r="R264" s="134">
        <v>8.4619348517187589</v>
      </c>
      <c r="S264" s="134">
        <v>8.4619348517187589</v>
      </c>
      <c r="T264" s="134">
        <v>8.4619348517187589</v>
      </c>
      <c r="U264" s="134">
        <v>8.4619348517187589</v>
      </c>
      <c r="V264" s="134">
        <v>8.4619348517187589</v>
      </c>
      <c r="X264" s="132" t="str">
        <f>_xlfn.CONCAT(F_Inputs[[#This Row],[Item Code]], "_",F_Inputs[[#This Row],[Company Acronym]])</f>
        <v>C_INCSCOREINT_PR24CA008_SEW</v>
      </c>
    </row>
    <row r="265" spans="1:24">
      <c r="A265" s="132" t="s">
        <v>103</v>
      </c>
      <c r="B265" s="132" t="s">
        <v>62</v>
      </c>
      <c r="C265" s="132" t="s">
        <v>63</v>
      </c>
      <c r="D265" s="132" t="s">
        <v>45</v>
      </c>
      <c r="E265" s="132" t="s">
        <v>40</v>
      </c>
      <c r="F265" s="133">
        <v>15.735856152805948</v>
      </c>
      <c r="G265" s="133">
        <v>15.603990557366091</v>
      </c>
      <c r="H265" s="133">
        <v>16.350824875207984</v>
      </c>
      <c r="I265" s="133">
        <v>17.659836684448088</v>
      </c>
      <c r="J265" s="133">
        <v>16.543033743802976</v>
      </c>
      <c r="K265" s="133">
        <v>15.899079627309733</v>
      </c>
      <c r="L265" s="133">
        <v>10.677315035799527</v>
      </c>
      <c r="M265" s="133">
        <v>12.511851752845029</v>
      </c>
      <c r="N265" s="133">
        <v>10.928536540444963</v>
      </c>
      <c r="O265" s="133">
        <v>11.8</v>
      </c>
      <c r="P265" s="133">
        <v>11.483046714579054</v>
      </c>
      <c r="Q265" s="133">
        <v>17.100965132496516</v>
      </c>
      <c r="R265" s="133">
        <v>17.397685619841777</v>
      </c>
      <c r="S265" s="133">
        <v>17.564007248663529</v>
      </c>
      <c r="T265" s="133">
        <v>17.736391366370622</v>
      </c>
      <c r="U265" s="133">
        <v>17.67655229994449</v>
      </c>
      <c r="V265" s="133">
        <v>17.890609722008261</v>
      </c>
      <c r="X265" s="132" t="str">
        <f>_xlfn.CONCAT(F_Inputs[[#This Row],[Item Code]], "_",F_Inputs[[#This Row],[Company Acronym]])</f>
        <v>C_OCSDEBTTR_PR24CA008_SEW</v>
      </c>
    </row>
    <row r="266" spans="1:24">
      <c r="A266" s="132" t="s">
        <v>103</v>
      </c>
      <c r="B266" s="132" t="s">
        <v>64</v>
      </c>
      <c r="C266" s="132" t="s">
        <v>65</v>
      </c>
      <c r="D266" s="132" t="s">
        <v>45</v>
      </c>
      <c r="E266" s="132" t="s">
        <v>40</v>
      </c>
      <c r="F266" s="133">
        <v>15.735856152805948</v>
      </c>
      <c r="G266" s="133">
        <v>15.603990557366091</v>
      </c>
      <c r="H266" s="133">
        <v>16.350824875207984</v>
      </c>
      <c r="I266" s="133">
        <v>17.659836684448088</v>
      </c>
      <c r="J266" s="133">
        <v>16.543033743802976</v>
      </c>
      <c r="K266" s="133">
        <v>15.899079627309733</v>
      </c>
      <c r="L266" s="133">
        <v>15.702803141119414</v>
      </c>
      <c r="M266" s="133">
        <v>16.472340563659969</v>
      </c>
      <c r="N266" s="133">
        <v>16.593493074996314</v>
      </c>
      <c r="O266" s="133">
        <v>17.202000000000002</v>
      </c>
      <c r="P266" s="133">
        <v>16.917597535934288</v>
      </c>
      <c r="Q266" s="133">
        <v>17.100965132496519</v>
      </c>
      <c r="R266" s="133">
        <v>17.397685619841777</v>
      </c>
      <c r="S266" s="133">
        <v>17.564007248663529</v>
      </c>
      <c r="T266" s="133">
        <v>17.736391366370622</v>
      </c>
      <c r="U266" s="133">
        <v>17.67655229994449</v>
      </c>
      <c r="V266" s="133">
        <v>17.890609722008257</v>
      </c>
      <c r="X266" s="132" t="str">
        <f>_xlfn.CONCAT(F_Inputs[[#This Row],[Item Code]], "_",F_Inputs[[#This Row],[Company Acronym]])</f>
        <v>C_OCTR_PR24CA008_SEW</v>
      </c>
    </row>
    <row r="267" spans="1:24">
      <c r="A267" s="132" t="s">
        <v>103</v>
      </c>
      <c r="B267" s="132" t="s">
        <v>66</v>
      </c>
      <c r="C267" s="132" t="s">
        <v>67</v>
      </c>
      <c r="D267" s="132" t="s">
        <v>68</v>
      </c>
      <c r="E267" s="132" t="s">
        <v>40</v>
      </c>
      <c r="F267" s="133">
        <v>252.82424563848366</v>
      </c>
      <c r="G267" s="133">
        <v>250.20931583003755</v>
      </c>
      <c r="H267" s="133">
        <v>232.46433896397932</v>
      </c>
      <c r="I267" s="133">
        <v>240.86078468469981</v>
      </c>
      <c r="J267" s="133">
        <v>237.25178386238636</v>
      </c>
      <c r="K267" s="133">
        <v>241.59437712297759</v>
      </c>
      <c r="L267" s="133">
        <v>240.13230672206933</v>
      </c>
      <c r="M267" s="133">
        <v>260.93061094190955</v>
      </c>
      <c r="N267" s="133">
        <v>239.28462198556988</v>
      </c>
      <c r="O267" s="133">
        <v>218.67683167053804</v>
      </c>
      <c r="P267" s="133">
        <v>227.46304066269803</v>
      </c>
      <c r="Q267" s="133">
        <v>232.11978350836091</v>
      </c>
      <c r="R267" s="133">
        <v>264.58027486950232</v>
      </c>
      <c r="S267" s="133">
        <v>268.25330723390374</v>
      </c>
      <c r="T267" s="133">
        <v>262.47983199515153</v>
      </c>
      <c r="U267" s="133">
        <v>265.78644276974967</v>
      </c>
      <c r="V267" s="133">
        <v>270.27879715155575</v>
      </c>
      <c r="X267" s="132" t="str">
        <f>_xlfn.CONCAT(F_Inputs[[#This Row],[Item Code]], "_",F_Inputs[[#This Row],[Company Acronym]])</f>
        <v>C_REVHH_PR24CA008_SEW</v>
      </c>
    </row>
    <row r="268" spans="1:24">
      <c r="A268" s="132" t="s">
        <v>103</v>
      </c>
      <c r="B268" s="132" t="s">
        <v>69</v>
      </c>
      <c r="C268" s="132" t="s">
        <v>70</v>
      </c>
      <c r="D268" s="132" t="s">
        <v>45</v>
      </c>
      <c r="E268" s="132" t="s">
        <v>40</v>
      </c>
      <c r="F268" s="133">
        <v>14.912137231851986</v>
      </c>
      <c r="G268" s="133">
        <v>14.709366401543639</v>
      </c>
      <c r="H268" s="133">
        <v>17.088963205263951</v>
      </c>
      <c r="I268" s="133">
        <v>18.431602193456929</v>
      </c>
      <c r="J268" s="133">
        <v>17.337492621723392</v>
      </c>
      <c r="K268" s="133">
        <v>16.697801262705347</v>
      </c>
      <c r="L268" s="133">
        <v>11.491111149994055</v>
      </c>
      <c r="M268" s="133">
        <v>12.040369871478859</v>
      </c>
      <c r="N268" s="133">
        <v>10.558605623049406</v>
      </c>
      <c r="O268" s="133">
        <v>11.347909090909091</v>
      </c>
      <c r="P268" s="133">
        <v>10.798904499953331</v>
      </c>
      <c r="Q268" s="133">
        <v>15.814854021385404</v>
      </c>
      <c r="R268" s="133">
        <v>16.085324508730665</v>
      </c>
      <c r="S268" s="133">
        <v>16.140812804219085</v>
      </c>
      <c r="T268" s="133">
        <v>16.191530255259512</v>
      </c>
      <c r="U268" s="133">
        <v>16.326691188833379</v>
      </c>
      <c r="V268" s="133">
        <v>16.394081944230482</v>
      </c>
      <c r="X268" s="132" t="str">
        <f>_xlfn.CONCAT(F_Inputs[[#This Row],[Item Code]], "_",F_Inputs[[#This Row],[Company Acronym]])</f>
        <v>C_SOCSDEBTTR_PR24CA008_SEW</v>
      </c>
    </row>
    <row r="269" spans="1:24">
      <c r="A269" s="132" t="s">
        <v>103</v>
      </c>
      <c r="B269" s="132" t="s">
        <v>71</v>
      </c>
      <c r="C269" s="132" t="s">
        <v>72</v>
      </c>
      <c r="D269" s="132" t="s">
        <v>45</v>
      </c>
      <c r="E269" s="132" t="s">
        <v>40</v>
      </c>
      <c r="F269" s="133">
        <v>14.912137231851986</v>
      </c>
      <c r="G269" s="133">
        <v>14.709366401543639</v>
      </c>
      <c r="H269" s="133">
        <v>17.088963205263951</v>
      </c>
      <c r="I269" s="133">
        <v>18.431602193456929</v>
      </c>
      <c r="J269" s="133">
        <v>17.337492621723392</v>
      </c>
      <c r="K269" s="133">
        <v>16.697801262705347</v>
      </c>
      <c r="L269" s="133">
        <v>16.516599255313942</v>
      </c>
      <c r="M269" s="133">
        <v>16.000858682293799</v>
      </c>
      <c r="N269" s="133">
        <v>16.223562157600757</v>
      </c>
      <c r="O269" s="133">
        <v>16.749909090909092</v>
      </c>
      <c r="P269" s="133">
        <v>16.233455321308565</v>
      </c>
      <c r="Q269" s="133">
        <v>15.814854021385408</v>
      </c>
      <c r="R269" s="133">
        <v>16.085324508730665</v>
      </c>
      <c r="S269" s="133">
        <v>16.140812804219085</v>
      </c>
      <c r="T269" s="133">
        <v>16.191530255259512</v>
      </c>
      <c r="U269" s="133">
        <v>16.326691188833379</v>
      </c>
      <c r="V269" s="133">
        <v>16.394081944230479</v>
      </c>
      <c r="X269" s="132" t="str">
        <f>_xlfn.CONCAT(F_Inputs[[#This Row],[Item Code]], "_",F_Inputs[[#This Row],[Company Acronym]])</f>
        <v>C_SOCTR_PR24CA008_SEW</v>
      </c>
    </row>
    <row r="270" spans="1:24">
      <c r="A270" s="132" t="s">
        <v>103</v>
      </c>
      <c r="B270" s="132" t="s">
        <v>73</v>
      </c>
      <c r="C270" s="132" t="s">
        <v>74</v>
      </c>
      <c r="D270" s="132" t="s">
        <v>45</v>
      </c>
      <c r="E270" s="132" t="s">
        <v>40</v>
      </c>
      <c r="F270" s="133">
        <v>21.449817674718787</v>
      </c>
      <c r="G270" s="133">
        <v>19.139976830222505</v>
      </c>
      <c r="H270" s="133">
        <v>22.682957381636662</v>
      </c>
      <c r="I270" s="133">
        <v>20.474588652217701</v>
      </c>
      <c r="J270" s="133">
        <v>19.311511492665339</v>
      </c>
      <c r="K270" s="133">
        <v>19.24919141303419</v>
      </c>
      <c r="L270" s="133">
        <v>16.920138788765325</v>
      </c>
      <c r="M270" s="133">
        <v>16.838741138568142</v>
      </c>
      <c r="N270" s="133">
        <v>16.92515527679922</v>
      </c>
      <c r="O270" s="133">
        <v>17.173909090909092</v>
      </c>
      <c r="P270" s="133">
        <v>15.808052023053946</v>
      </c>
      <c r="Q270" s="133">
        <v>21.720854021385403</v>
      </c>
      <c r="R270" s="133">
        <v>23.426719539662045</v>
      </c>
      <c r="S270" s="133">
        <v>23.538045158559214</v>
      </c>
      <c r="T270" s="133">
        <v>23.292072496917484</v>
      </c>
      <c r="U270" s="133">
        <v>23.668599829707045</v>
      </c>
      <c r="V270" s="133">
        <v>23.978526133377343</v>
      </c>
      <c r="X270" s="132" t="str">
        <f>_xlfn.CONCAT(F_Inputs[[#This Row],[Item Code]], "_",F_Inputs[[#This Row],[Company Acronym]])</f>
        <v>C_STCSDEBTTR_PR24CA008_SEW</v>
      </c>
    </row>
    <row r="271" spans="1:24">
      <c r="A271" s="132" t="s">
        <v>103</v>
      </c>
      <c r="B271" s="132" t="s">
        <v>75</v>
      </c>
      <c r="C271" s="132" t="s">
        <v>76</v>
      </c>
      <c r="D271" s="132" t="s">
        <v>45</v>
      </c>
      <c r="E271" s="132" t="s">
        <v>40</v>
      </c>
      <c r="F271" s="133">
        <v>21.449817674718787</v>
      </c>
      <c r="G271" s="133">
        <v>19.139976830222505</v>
      </c>
      <c r="H271" s="133">
        <v>22.682957381636662</v>
      </c>
      <c r="I271" s="133">
        <v>20.474588652217701</v>
      </c>
      <c r="J271" s="133">
        <v>19.311511492665339</v>
      </c>
      <c r="K271" s="133">
        <v>19.24919141303419</v>
      </c>
      <c r="L271" s="133">
        <v>21.945626894085212</v>
      </c>
      <c r="M271" s="133">
        <v>20.799229949383083</v>
      </c>
      <c r="N271" s="133">
        <v>22.590111811350571</v>
      </c>
      <c r="O271" s="133">
        <v>22.575909090909093</v>
      </c>
      <c r="P271" s="133">
        <v>21.242602844409181</v>
      </c>
      <c r="Q271" s="133">
        <v>21.720854021385406</v>
      </c>
      <c r="R271" s="133">
        <v>23.426719539662045</v>
      </c>
      <c r="S271" s="133">
        <v>23.538045158559214</v>
      </c>
      <c r="T271" s="133">
        <v>23.292072496917484</v>
      </c>
      <c r="U271" s="133">
        <v>23.668599829707045</v>
      </c>
      <c r="V271" s="133">
        <v>23.97852613337734</v>
      </c>
      <c r="X271" s="132" t="str">
        <f>_xlfn.CONCAT(F_Inputs[[#This Row],[Item Code]], "_",F_Inputs[[#This Row],[Company Acronym]])</f>
        <v>C_STCTR_PR24CA008_SEW</v>
      </c>
    </row>
    <row r="272" spans="1:24">
      <c r="A272" s="132" t="s">
        <v>103</v>
      </c>
      <c r="B272" s="132" t="s">
        <v>77</v>
      </c>
      <c r="C272" s="132" t="s">
        <v>78</v>
      </c>
      <c r="D272" s="132" t="s">
        <v>45</v>
      </c>
      <c r="E272" s="132" t="s">
        <v>40</v>
      </c>
      <c r="F272" s="133">
        <v>22.273536595672748</v>
      </c>
      <c r="G272" s="133">
        <v>20.034600986044957</v>
      </c>
      <c r="H272" s="133">
        <v>21.944819051580694</v>
      </c>
      <c r="I272" s="133">
        <v>19.70282314320886</v>
      </c>
      <c r="J272" s="133">
        <v>18.517052614744923</v>
      </c>
      <c r="K272" s="133">
        <v>18.450469777638578</v>
      </c>
      <c r="L272" s="133">
        <v>16.106342674570797</v>
      </c>
      <c r="M272" s="133">
        <v>17.310223019934313</v>
      </c>
      <c r="N272" s="133">
        <v>17.295086194194777</v>
      </c>
      <c r="O272" s="133">
        <v>17.626000000000001</v>
      </c>
      <c r="P272" s="133">
        <v>16.492194237679669</v>
      </c>
      <c r="Q272" s="133">
        <v>23.006965132496514</v>
      </c>
      <c r="R272" s="133">
        <v>24.739080650773158</v>
      </c>
      <c r="S272" s="133">
        <v>24.961239603003659</v>
      </c>
      <c r="T272" s="133">
        <v>24.836933608028595</v>
      </c>
      <c r="U272" s="133">
        <v>25.018460940818155</v>
      </c>
      <c r="V272" s="133">
        <v>25.475053911155122</v>
      </c>
      <c r="X272" s="132" t="str">
        <f>_xlfn.CONCAT(F_Inputs[[#This Row],[Item Code]], "_",F_Inputs[[#This Row],[Company Acronym]])</f>
        <v>C_TCSDEBTTR_PR24CA008_SEW</v>
      </c>
    </row>
    <row r="273" spans="1:24">
      <c r="A273" s="132" t="s">
        <v>103</v>
      </c>
      <c r="B273" s="132" t="s">
        <v>79</v>
      </c>
      <c r="C273" s="132" t="s">
        <v>80</v>
      </c>
      <c r="D273" s="132" t="s">
        <v>45</v>
      </c>
      <c r="E273" s="132" t="s">
        <v>40</v>
      </c>
      <c r="F273" s="133">
        <v>22.273536595672748</v>
      </c>
      <c r="G273" s="133">
        <v>20.034600986044957</v>
      </c>
      <c r="H273" s="133">
        <v>21.944819051580694</v>
      </c>
      <c r="I273" s="133">
        <v>19.70282314320886</v>
      </c>
      <c r="J273" s="133">
        <v>18.517052614744923</v>
      </c>
      <c r="K273" s="133">
        <v>18.450469777638578</v>
      </c>
      <c r="L273" s="133">
        <v>21.131830779890684</v>
      </c>
      <c r="M273" s="133">
        <v>21.270711830749253</v>
      </c>
      <c r="N273" s="133">
        <v>22.960042728746128</v>
      </c>
      <c r="O273" s="133">
        <v>23.028000000000002</v>
      </c>
      <c r="P273" s="133">
        <v>21.926745059034904</v>
      </c>
      <c r="Q273" s="133">
        <v>23.006965132496518</v>
      </c>
      <c r="R273" s="133">
        <v>24.739080650773158</v>
      </c>
      <c r="S273" s="133">
        <v>24.961239603003659</v>
      </c>
      <c r="T273" s="133">
        <v>24.836933608028595</v>
      </c>
      <c r="U273" s="133">
        <v>25.018460940818155</v>
      </c>
      <c r="V273" s="133">
        <v>25.475053911155118</v>
      </c>
      <c r="X273" s="132" t="str">
        <f>_xlfn.CONCAT(F_Inputs[[#This Row],[Item Code]], "_",F_Inputs[[#This Row],[Company Acronym]])</f>
        <v>C_TCTR_PR24CA008_SEW</v>
      </c>
    </row>
    <row r="274" spans="1:24">
      <c r="A274" s="132" t="s">
        <v>103</v>
      </c>
      <c r="B274" s="132" t="s">
        <v>81</v>
      </c>
      <c r="C274" s="132" t="s">
        <v>82</v>
      </c>
      <c r="D274" s="132" t="s">
        <v>83</v>
      </c>
      <c r="E274" s="132" t="s">
        <v>40</v>
      </c>
      <c r="F274" s="135" t="s">
        <v>84</v>
      </c>
      <c r="G274" s="135" t="s">
        <v>84</v>
      </c>
      <c r="H274" s="135" t="s">
        <v>84</v>
      </c>
      <c r="I274" s="135" t="s">
        <v>84</v>
      </c>
      <c r="J274" s="135" t="s">
        <v>84</v>
      </c>
      <c r="K274" s="135" t="s">
        <v>84</v>
      </c>
      <c r="L274" s="135" t="s">
        <v>84</v>
      </c>
      <c r="M274" s="135" t="s">
        <v>84</v>
      </c>
      <c r="N274" s="135" t="s">
        <v>84</v>
      </c>
      <c r="O274" s="135" t="s">
        <v>84</v>
      </c>
      <c r="P274" s="135" t="s">
        <v>84</v>
      </c>
      <c r="Q274" s="135" t="s">
        <v>84</v>
      </c>
      <c r="R274" s="135" t="s">
        <v>84</v>
      </c>
      <c r="S274" s="135" t="s">
        <v>84</v>
      </c>
      <c r="T274" s="135" t="s">
        <v>84</v>
      </c>
      <c r="U274" s="135" t="s">
        <v>84</v>
      </c>
      <c r="V274" s="135" t="s">
        <v>84</v>
      </c>
      <c r="X274" s="132" t="str">
        <f>_xlfn.CONCAT(F_Inputs[[#This Row],[Item Code]], "_",F_Inputs[[#This Row],[Company Acronym]])</f>
        <v>PR24QA_PR24CA10_OUT1_SEW</v>
      </c>
    </row>
    <row r="275" spans="1:24">
      <c r="A275" s="132" t="s">
        <v>103</v>
      </c>
      <c r="B275" s="132" t="s">
        <v>85</v>
      </c>
      <c r="C275" s="132" t="s">
        <v>86</v>
      </c>
      <c r="D275" s="132" t="s">
        <v>83</v>
      </c>
      <c r="E275" s="132" t="s">
        <v>40</v>
      </c>
      <c r="F275" s="135" t="s">
        <v>87</v>
      </c>
      <c r="G275" s="135" t="s">
        <v>87</v>
      </c>
      <c r="H275" s="135" t="s">
        <v>87</v>
      </c>
      <c r="I275" s="135" t="s">
        <v>87</v>
      </c>
      <c r="J275" s="135" t="s">
        <v>87</v>
      </c>
      <c r="K275" s="135" t="s">
        <v>87</v>
      </c>
      <c r="L275" s="135" t="s">
        <v>87</v>
      </c>
      <c r="M275" s="135" t="s">
        <v>87</v>
      </c>
      <c r="N275" s="135" t="s">
        <v>87</v>
      </c>
      <c r="O275" s="135" t="s">
        <v>87</v>
      </c>
      <c r="P275" s="135" t="s">
        <v>87</v>
      </c>
      <c r="Q275" s="135" t="s">
        <v>87</v>
      </c>
      <c r="R275" s="135" t="s">
        <v>87</v>
      </c>
      <c r="S275" s="135" t="s">
        <v>87</v>
      </c>
      <c r="T275" s="135" t="s">
        <v>87</v>
      </c>
      <c r="U275" s="135" t="s">
        <v>87</v>
      </c>
      <c r="V275" s="135" t="s">
        <v>87</v>
      </c>
      <c r="X275" s="132" t="str">
        <f>_xlfn.CONCAT(F_Inputs[[#This Row],[Item Code]], "_",F_Inputs[[#This Row],[Company Acronym]])</f>
        <v>PR24QA_PR24CA10_OUT2_SEW</v>
      </c>
    </row>
    <row r="276" spans="1:24">
      <c r="A276" s="132" t="s">
        <v>103</v>
      </c>
      <c r="B276" s="132" t="s">
        <v>88</v>
      </c>
      <c r="C276" s="132" t="s">
        <v>89</v>
      </c>
      <c r="D276" s="132" t="s">
        <v>83</v>
      </c>
      <c r="E276" s="132" t="s">
        <v>40</v>
      </c>
      <c r="F276" s="136">
        <v>0</v>
      </c>
      <c r="G276" s="136">
        <v>0</v>
      </c>
      <c r="H276" s="136">
        <v>0</v>
      </c>
      <c r="I276" s="136">
        <v>0</v>
      </c>
      <c r="J276" s="136">
        <v>0</v>
      </c>
      <c r="K276" s="136">
        <v>0</v>
      </c>
      <c r="L276" s="136">
        <v>0</v>
      </c>
      <c r="M276" s="136">
        <v>0</v>
      </c>
      <c r="N276" s="136">
        <v>0</v>
      </c>
      <c r="O276" s="136">
        <v>0</v>
      </c>
      <c r="P276" s="136">
        <v>0</v>
      </c>
      <c r="Q276" s="136">
        <v>0</v>
      </c>
      <c r="R276" s="136">
        <v>0</v>
      </c>
      <c r="S276" s="136">
        <v>0</v>
      </c>
      <c r="T276" s="136">
        <v>0</v>
      </c>
      <c r="U276" s="136">
        <v>0</v>
      </c>
      <c r="V276" s="136">
        <v>0</v>
      </c>
      <c r="X276" s="132" t="str">
        <f>_xlfn.CONCAT(F_Inputs[[#This Row],[Item Code]], "_",F_Inputs[[#This Row],[Company Acronym]])</f>
        <v>PR24QA_PR24CA10_OUT3_SEW</v>
      </c>
    </row>
    <row r="277" spans="1:24">
      <c r="A277" s="132" t="s">
        <v>103</v>
      </c>
      <c r="B277" s="132" t="s">
        <v>90</v>
      </c>
      <c r="C277" s="132" t="s">
        <v>91</v>
      </c>
      <c r="D277" s="132" t="s">
        <v>39</v>
      </c>
      <c r="E277" s="132" t="s">
        <v>40</v>
      </c>
      <c r="F277" s="136">
        <v>0</v>
      </c>
      <c r="G277" s="136">
        <v>0</v>
      </c>
      <c r="H277" s="136">
        <v>0</v>
      </c>
      <c r="I277" s="136">
        <v>0</v>
      </c>
      <c r="J277" s="136">
        <v>0</v>
      </c>
      <c r="K277" s="136">
        <v>0</v>
      </c>
      <c r="L277" s="136">
        <v>0</v>
      </c>
      <c r="M277" s="136">
        <v>0</v>
      </c>
      <c r="N277" s="136">
        <v>0</v>
      </c>
      <c r="O277" s="136">
        <v>0</v>
      </c>
      <c r="P277" s="136">
        <v>0</v>
      </c>
      <c r="Q277" s="136">
        <v>0</v>
      </c>
      <c r="R277" s="136">
        <v>0</v>
      </c>
      <c r="S277" s="136">
        <v>0</v>
      </c>
      <c r="T277" s="136">
        <v>0</v>
      </c>
      <c r="U277" s="136">
        <v>0</v>
      </c>
      <c r="V277" s="136">
        <v>0</v>
      </c>
      <c r="X277" s="132" t="str">
        <f>_xlfn.CONCAT(F_Inputs[[#This Row],[Item Code]], "_",F_Inputs[[#This Row],[Company Acronym]])</f>
        <v>PR24QA_PR24CA10_OUT4_SEW</v>
      </c>
    </row>
    <row r="278" spans="1:24">
      <c r="A278" s="132" t="s">
        <v>104</v>
      </c>
      <c r="B278" s="132" t="s">
        <v>37</v>
      </c>
      <c r="C278" s="132" t="s">
        <v>38</v>
      </c>
      <c r="D278" s="132" t="s">
        <v>39</v>
      </c>
      <c r="E278" s="132" t="s">
        <v>40</v>
      </c>
      <c r="F278" s="133">
        <v>0</v>
      </c>
      <c r="G278" s="133">
        <v>0</v>
      </c>
      <c r="H278" s="133">
        <v>0</v>
      </c>
      <c r="I278" s="133">
        <v>0</v>
      </c>
      <c r="J278" s="133">
        <v>0</v>
      </c>
      <c r="K278" s="133">
        <v>0</v>
      </c>
      <c r="L278" s="133">
        <v>1</v>
      </c>
      <c r="M278" s="133">
        <v>0</v>
      </c>
      <c r="N278" s="133">
        <v>0</v>
      </c>
      <c r="O278" s="133">
        <v>0</v>
      </c>
      <c r="P278" s="133">
        <v>0</v>
      </c>
      <c r="Q278" s="133">
        <v>0</v>
      </c>
      <c r="R278" s="133">
        <v>0</v>
      </c>
      <c r="S278" s="133">
        <v>0</v>
      </c>
      <c r="T278" s="133">
        <v>0</v>
      </c>
      <c r="U278" s="133">
        <v>0</v>
      </c>
      <c r="V278" s="133">
        <v>0</v>
      </c>
      <c r="X278" s="132" t="str">
        <f>_xlfn.CONCAT(F_Inputs[[#This Row],[Item Code]], "_",F_Inputs[[#This Row],[Company Acronym]])</f>
        <v>C_COVID20_PR24CA008_SRN</v>
      </c>
    </row>
    <row r="279" spans="1:24">
      <c r="A279" s="132" t="s">
        <v>104</v>
      </c>
      <c r="B279" s="132" t="s">
        <v>41</v>
      </c>
      <c r="C279" s="132" t="s">
        <v>42</v>
      </c>
      <c r="D279" s="132" t="s">
        <v>39</v>
      </c>
      <c r="E279" s="132" t="s">
        <v>40</v>
      </c>
      <c r="F279" s="133">
        <v>0</v>
      </c>
      <c r="G279" s="133">
        <v>0</v>
      </c>
      <c r="H279" s="133">
        <v>0</v>
      </c>
      <c r="I279" s="133">
        <v>0</v>
      </c>
      <c r="J279" s="133">
        <v>0</v>
      </c>
      <c r="K279" s="133">
        <v>0</v>
      </c>
      <c r="L279" s="133">
        <v>0</v>
      </c>
      <c r="M279" s="133">
        <v>1</v>
      </c>
      <c r="N279" s="133">
        <v>0</v>
      </c>
      <c r="O279" s="133">
        <v>0</v>
      </c>
      <c r="P279" s="133">
        <v>0</v>
      </c>
      <c r="Q279" s="133">
        <v>0</v>
      </c>
      <c r="R279" s="133">
        <v>0</v>
      </c>
      <c r="S279" s="133">
        <v>0</v>
      </c>
      <c r="T279" s="133">
        <v>0</v>
      </c>
      <c r="U279" s="133">
        <v>0</v>
      </c>
      <c r="V279" s="133">
        <v>0</v>
      </c>
      <c r="X279" s="132" t="str">
        <f>_xlfn.CONCAT(F_Inputs[[#This Row],[Item Code]], "_",F_Inputs[[#This Row],[Company Acronym]])</f>
        <v>C_COVID21_PR24CA008_SRN</v>
      </c>
    </row>
    <row r="280" spans="1:24">
      <c r="A280" s="132" t="s">
        <v>104</v>
      </c>
      <c r="B280" s="132" t="s">
        <v>43</v>
      </c>
      <c r="C280" s="132" t="s">
        <v>44</v>
      </c>
      <c r="D280" s="132" t="s">
        <v>45</v>
      </c>
      <c r="E280" s="132" t="s">
        <v>40</v>
      </c>
      <c r="F280" s="133">
        <v>42.677738336713986</v>
      </c>
      <c r="G280" s="133">
        <v>41.085861118074703</v>
      </c>
      <c r="H280" s="133">
        <v>46.662067803660548</v>
      </c>
      <c r="I280" s="133">
        <v>53.650811653672534</v>
      </c>
      <c r="J280" s="133">
        <v>40.181673596673591</v>
      </c>
      <c r="K280" s="133">
        <v>28.336962104603817</v>
      </c>
      <c r="L280" s="133">
        <v>49.552381245669423</v>
      </c>
      <c r="M280" s="133">
        <v>43.874367219124714</v>
      </c>
      <c r="N280" s="133">
        <v>39.427357816413718</v>
      </c>
      <c r="O280" s="133">
        <v>20.225000000000001</v>
      </c>
      <c r="P280" s="133">
        <v>23.492873459958929</v>
      </c>
      <c r="Q280" s="133">
        <v>7.8619999999999992</v>
      </c>
      <c r="R280" s="133">
        <v>7.06</v>
      </c>
      <c r="S280" s="133">
        <v>7.99</v>
      </c>
      <c r="T280" s="133">
        <v>7.9480000000000013</v>
      </c>
      <c r="U280" s="133">
        <v>8.1</v>
      </c>
      <c r="V280" s="133">
        <v>8.0510000000000002</v>
      </c>
      <c r="X280" s="132" t="str">
        <f>_xlfn.CONCAT(F_Inputs[[#This Row],[Item Code]], "_",F_Inputs[[#This Row],[Company Acronym]])</f>
        <v>C_DCSDEBTT_PR24CA008_SRN</v>
      </c>
    </row>
    <row r="281" spans="1:24">
      <c r="A281" s="132" t="s">
        <v>104</v>
      </c>
      <c r="B281" s="132" t="s">
        <v>46</v>
      </c>
      <c r="C281" s="132" t="s">
        <v>47</v>
      </c>
      <c r="D281" s="132" t="s">
        <v>45</v>
      </c>
      <c r="E281" s="132" t="s">
        <v>40</v>
      </c>
      <c r="F281" s="133">
        <v>42.677738336713986</v>
      </c>
      <c r="G281" s="133">
        <v>41.085861118074703</v>
      </c>
      <c r="H281" s="133">
        <v>46.662067803660548</v>
      </c>
      <c r="I281" s="133">
        <v>53.650811653672534</v>
      </c>
      <c r="J281" s="133">
        <v>40.181673596673591</v>
      </c>
      <c r="K281" s="133">
        <v>28.336962104603817</v>
      </c>
      <c r="L281" s="133">
        <v>49.552381245669423</v>
      </c>
      <c r="M281" s="133">
        <v>43.874367219124714</v>
      </c>
      <c r="N281" s="133">
        <v>39.427357816413718</v>
      </c>
      <c r="O281" s="133">
        <v>20.225000000000001</v>
      </c>
      <c r="P281" s="133">
        <v>23.492873459958929</v>
      </c>
      <c r="Q281" s="133">
        <v>19.739999999999998</v>
      </c>
      <c r="R281" s="133">
        <v>35.58</v>
      </c>
      <c r="S281" s="133">
        <v>33.600999999999999</v>
      </c>
      <c r="T281" s="133">
        <v>35.334000000000003</v>
      </c>
      <c r="U281" s="133">
        <v>36.199000000000005</v>
      </c>
      <c r="V281" s="133">
        <v>36.844999999999999</v>
      </c>
      <c r="X281" s="132" t="str">
        <f>_xlfn.CONCAT(F_Inputs[[#This Row],[Item Code]], "_",F_Inputs[[#This Row],[Company Acronym]])</f>
        <v>C_DCT_PR24CA008_SRN</v>
      </c>
    </row>
    <row r="282" spans="1:24">
      <c r="A282" s="132" t="s">
        <v>104</v>
      </c>
      <c r="B282" s="132" t="s">
        <v>48</v>
      </c>
      <c r="C282" s="132" t="s">
        <v>49</v>
      </c>
      <c r="D282" s="132" t="s">
        <v>50</v>
      </c>
      <c r="E282" s="132" t="s">
        <v>40</v>
      </c>
      <c r="F282" s="134">
        <v>24.577279769331188</v>
      </c>
      <c r="G282" s="134">
        <v>24.365158642932879</v>
      </c>
      <c r="H282" s="134">
        <v>23.986022583005592</v>
      </c>
      <c r="I282" s="134">
        <v>23.16123058858367</v>
      </c>
      <c r="J282" s="134">
        <v>23.042561819008014</v>
      </c>
      <c r="K282" s="134">
        <v>22.270440705929374</v>
      </c>
      <c r="L282" s="134">
        <v>21.529430212441586</v>
      </c>
      <c r="M282" s="134">
        <v>21.350666240578036</v>
      </c>
      <c r="N282" s="134">
        <v>19.435991737803032</v>
      </c>
      <c r="O282" s="134">
        <v>20.638428642156477</v>
      </c>
      <c r="P282" s="134">
        <v>21.14375843803715</v>
      </c>
      <c r="Q282" s="134">
        <v>20.633732504269187</v>
      </c>
      <c r="R282" s="134">
        <v>20.633732504269187</v>
      </c>
      <c r="S282" s="134">
        <v>20.633732504269187</v>
      </c>
      <c r="T282" s="134">
        <v>20.633732504269187</v>
      </c>
      <c r="U282" s="134">
        <v>20.633732504269187</v>
      </c>
      <c r="V282" s="134">
        <v>20.633732504269187</v>
      </c>
      <c r="X282" s="132" t="str">
        <f>_xlfn.CONCAT(F_Inputs[[#This Row],[Item Code]], "_",F_Inputs[[#This Row],[Company Acronym]])</f>
        <v>C_EQLPCF62_PR24CA008_SRN</v>
      </c>
    </row>
    <row r="283" spans="1:24">
      <c r="A283" s="132" t="s">
        <v>104</v>
      </c>
      <c r="B283" s="132" t="s">
        <v>51</v>
      </c>
      <c r="C283" s="132" t="s">
        <v>52</v>
      </c>
      <c r="D283" s="132" t="s">
        <v>39</v>
      </c>
      <c r="E283" s="132" t="s">
        <v>40</v>
      </c>
      <c r="F283" s="133">
        <v>2.0513393657812</v>
      </c>
      <c r="G283" s="133">
        <v>1.98548912517052</v>
      </c>
      <c r="H283" s="133">
        <v>1.9165308077565899</v>
      </c>
      <c r="I283" s="133">
        <v>1.70793104772921</v>
      </c>
      <c r="J283" s="133">
        <v>1.6993170388486301</v>
      </c>
      <c r="K283" s="133">
        <v>1.67467553786357</v>
      </c>
      <c r="L283" s="133">
        <v>1.6906371201267201</v>
      </c>
      <c r="M283" s="133">
        <v>1.7354698484242199</v>
      </c>
      <c r="N283" s="133">
        <v>1.7325128463291777</v>
      </c>
      <c r="O283" s="133">
        <v>1.74570154205435</v>
      </c>
      <c r="P283" s="133">
        <v>1.74570154205435</v>
      </c>
      <c r="Q283" s="133">
        <v>1.74570154205435</v>
      </c>
      <c r="R283" s="133">
        <v>1.74570154205435</v>
      </c>
      <c r="S283" s="133">
        <v>1.74570154205435</v>
      </c>
      <c r="T283" s="133">
        <v>1.74570154205435</v>
      </c>
      <c r="U283" s="133">
        <v>1.74570154205435</v>
      </c>
      <c r="V283" s="133">
        <v>1.74570154205435</v>
      </c>
      <c r="X283" s="132" t="str">
        <f>_xlfn.CONCAT(F_Inputs[[#This Row],[Item Code]], "_",F_Inputs[[#This Row],[Company Acronym]])</f>
        <v>C_EQXPCF2_PR24CA008_SRN</v>
      </c>
    </row>
    <row r="284" spans="1:24">
      <c r="A284" s="132" t="s">
        <v>104</v>
      </c>
      <c r="B284" s="132" t="s">
        <v>53</v>
      </c>
      <c r="C284" s="132" t="s">
        <v>54</v>
      </c>
      <c r="D284" s="132" t="s">
        <v>50</v>
      </c>
      <c r="E284" s="132" t="s">
        <v>40</v>
      </c>
      <c r="F284" s="134">
        <v>0.49235285366757153</v>
      </c>
      <c r="G284" s="134">
        <v>0.49075992850958777</v>
      </c>
      <c r="H284" s="134">
        <v>0.48898501790263393</v>
      </c>
      <c r="I284" s="134">
        <v>0.48901555803898844</v>
      </c>
      <c r="J284" s="134">
        <v>0.48835863957348613</v>
      </c>
      <c r="K284" s="134">
        <v>0.48807799779542466</v>
      </c>
      <c r="L284" s="134">
        <v>0.48751819201977592</v>
      </c>
      <c r="M284" s="134">
        <v>0.48569419482686799</v>
      </c>
      <c r="N284" s="134">
        <v>0.484766014918459</v>
      </c>
      <c r="O284" s="134">
        <v>0.48410714951533407</v>
      </c>
      <c r="P284" s="134">
        <v>0.48429916393766126</v>
      </c>
      <c r="Q284" s="134">
        <v>0.48472455741271886</v>
      </c>
      <c r="R284" s="134">
        <v>0.48681155207496196</v>
      </c>
      <c r="S284" s="134">
        <v>0.48587034673468571</v>
      </c>
      <c r="T284" s="134">
        <v>0.48489028678864143</v>
      </c>
      <c r="U284" s="134">
        <v>0.483968326318862</v>
      </c>
      <c r="V284" s="134">
        <v>0.48307086239091501</v>
      </c>
      <c r="X284" s="132" t="str">
        <f>_xlfn.CONCAT(F_Inputs[[#This Row],[Item Code]], "_",F_Inputs[[#This Row],[Company Acronym]])</f>
        <v>C_HHDUHH_PR24CA008_SRN</v>
      </c>
    </row>
    <row r="285" spans="1:24">
      <c r="A285" s="132" t="s">
        <v>104</v>
      </c>
      <c r="B285" s="132" t="s">
        <v>55</v>
      </c>
      <c r="C285" s="132" t="s">
        <v>56</v>
      </c>
      <c r="D285" s="132" t="s">
        <v>50</v>
      </c>
      <c r="E285" s="132" t="s">
        <v>40</v>
      </c>
      <c r="F285" s="134">
        <v>0.61948946928511228</v>
      </c>
      <c r="G285" s="134">
        <v>0.68626241867322724</v>
      </c>
      <c r="H285" s="134">
        <v>0.73037990356277827</v>
      </c>
      <c r="I285" s="134">
        <v>0.7553895946974134</v>
      </c>
      <c r="J285" s="134">
        <v>0.77393943720825742</v>
      </c>
      <c r="K285" s="134">
        <v>0.78886658151198874</v>
      </c>
      <c r="L285" s="134">
        <v>0.79722151658713813</v>
      </c>
      <c r="M285" s="134">
        <v>0.79983943433218618</v>
      </c>
      <c r="N285" s="134">
        <v>0.80132180252085239</v>
      </c>
      <c r="O285" s="134">
        <v>0.80371810672425492</v>
      </c>
      <c r="P285" s="134">
        <v>0.80613045769854297</v>
      </c>
      <c r="Q285" s="134">
        <v>0.80934180595391159</v>
      </c>
      <c r="R285" s="134">
        <v>0.81217545513836742</v>
      </c>
      <c r="S285" s="134">
        <v>0.81668322962670947</v>
      </c>
      <c r="T285" s="134">
        <v>0.82043864062019922</v>
      </c>
      <c r="U285" s="134">
        <v>0.82549902918949913</v>
      </c>
      <c r="V285" s="134">
        <v>0.82961825006668954</v>
      </c>
      <c r="X285" s="132" t="str">
        <f>_xlfn.CONCAT(F_Inputs[[#This Row],[Item Code]], "_",F_Inputs[[#This Row],[Company Acronym]])</f>
        <v>C_HHMHH_PR24CA008_SRN</v>
      </c>
    </row>
    <row r="286" spans="1:24">
      <c r="A286" s="132" t="s">
        <v>104</v>
      </c>
      <c r="B286" s="132" t="s">
        <v>57</v>
      </c>
      <c r="C286" s="132" t="s">
        <v>58</v>
      </c>
      <c r="D286" s="132" t="s">
        <v>59</v>
      </c>
      <c r="E286" s="132" t="s">
        <v>40</v>
      </c>
      <c r="F286" s="133">
        <v>1858.6345000000001</v>
      </c>
      <c r="G286" s="133">
        <v>1866.5440000000001</v>
      </c>
      <c r="H286" s="133">
        <v>1881.846</v>
      </c>
      <c r="I286" s="133">
        <v>1895.2260000000001</v>
      </c>
      <c r="J286" s="133">
        <v>1904.9319999999998</v>
      </c>
      <c r="K286" s="133">
        <v>1919.6439999999998</v>
      </c>
      <c r="L286" s="133">
        <v>1932.8530000000001</v>
      </c>
      <c r="M286" s="133">
        <v>1946.867</v>
      </c>
      <c r="N286" s="133">
        <v>1966.557</v>
      </c>
      <c r="O286" s="133">
        <v>1984.6659999999999</v>
      </c>
      <c r="P286" s="133">
        <v>2001.645</v>
      </c>
      <c r="Q286" s="133">
        <v>2022.1999999999998</v>
      </c>
      <c r="R286" s="133">
        <v>2046.905</v>
      </c>
      <c r="S286" s="133">
        <v>2059.817</v>
      </c>
      <c r="T286" s="133">
        <v>2073.2690000000002</v>
      </c>
      <c r="U286" s="133">
        <v>2086.4009999999998</v>
      </c>
      <c r="V286" s="133">
        <v>2099.2799999999997</v>
      </c>
      <c r="X286" s="132" t="str">
        <f>_xlfn.CONCAT(F_Inputs[[#This Row],[Item Code]], "_",F_Inputs[[#This Row],[Company Acronym]])</f>
        <v>C_HHT_PR24CA008_SRN</v>
      </c>
    </row>
    <row r="287" spans="1:24">
      <c r="A287" s="132" t="s">
        <v>104</v>
      </c>
      <c r="B287" s="132" t="s">
        <v>60</v>
      </c>
      <c r="C287" s="132" t="s">
        <v>61</v>
      </c>
      <c r="D287" s="132" t="s">
        <v>50</v>
      </c>
      <c r="E287" s="132" t="s">
        <v>40</v>
      </c>
      <c r="F287" s="134">
        <v>12.563992938899126</v>
      </c>
      <c r="G287" s="134">
        <v>12.564708944948883</v>
      </c>
      <c r="H287" s="134">
        <v>12.565788428158035</v>
      </c>
      <c r="I287" s="134">
        <v>12.186069745238425</v>
      </c>
      <c r="J287" s="134">
        <v>11.805108054769903</v>
      </c>
      <c r="K287" s="134">
        <v>11.430621259323186</v>
      </c>
      <c r="L287" s="134">
        <v>11.047502565691792</v>
      </c>
      <c r="M287" s="134">
        <v>11.047502565691792</v>
      </c>
      <c r="N287" s="134">
        <v>11.047502565691792</v>
      </c>
      <c r="O287" s="134">
        <v>11.047502565691792</v>
      </c>
      <c r="P287" s="134">
        <v>11.047502565691792</v>
      </c>
      <c r="Q287" s="134">
        <v>11.047502565691792</v>
      </c>
      <c r="R287" s="134">
        <v>11.047502565691792</v>
      </c>
      <c r="S287" s="134">
        <v>11.047502565691792</v>
      </c>
      <c r="T287" s="134">
        <v>11.047502565691792</v>
      </c>
      <c r="U287" s="134">
        <v>11.047502565691792</v>
      </c>
      <c r="V287" s="134">
        <v>11.047502565691792</v>
      </c>
      <c r="X287" s="132" t="str">
        <f>_xlfn.CONCAT(F_Inputs[[#This Row],[Item Code]], "_",F_Inputs[[#This Row],[Company Acronym]])</f>
        <v>C_INCSCOREINT_PR24CA008_SRN</v>
      </c>
    </row>
    <row r="288" spans="1:24">
      <c r="A288" s="132" t="s">
        <v>104</v>
      </c>
      <c r="B288" s="132" t="s">
        <v>62</v>
      </c>
      <c r="C288" s="132" t="s">
        <v>63</v>
      </c>
      <c r="D288" s="132" t="s">
        <v>45</v>
      </c>
      <c r="E288" s="132" t="s">
        <v>40</v>
      </c>
      <c r="F288" s="133">
        <v>61.631895283975624</v>
      </c>
      <c r="G288" s="133">
        <v>58.382638505891208</v>
      </c>
      <c r="H288" s="133">
        <v>57.323085690515811</v>
      </c>
      <c r="I288" s="133">
        <v>55.280596224866628</v>
      </c>
      <c r="J288" s="133">
        <v>56.339820885974731</v>
      </c>
      <c r="K288" s="133">
        <v>51.988475963044152</v>
      </c>
      <c r="L288" s="133">
        <v>16.266621756871203</v>
      </c>
      <c r="M288" s="133">
        <v>7.1180539219430301</v>
      </c>
      <c r="N288" s="133">
        <v>6.0685085457492391</v>
      </c>
      <c r="O288" s="133">
        <v>26.402000000000001</v>
      </c>
      <c r="P288" s="133">
        <v>27.52046682494867</v>
      </c>
      <c r="Q288" s="133">
        <v>41.142999999999994</v>
      </c>
      <c r="R288" s="133">
        <v>53.312999999999995</v>
      </c>
      <c r="S288" s="133">
        <v>53.506</v>
      </c>
      <c r="T288" s="133">
        <v>46.284999999999997</v>
      </c>
      <c r="U288" s="133">
        <v>41.250999999999998</v>
      </c>
      <c r="V288" s="133">
        <v>40.347000000000001</v>
      </c>
      <c r="X288" s="132" t="str">
        <f>_xlfn.CONCAT(F_Inputs[[#This Row],[Item Code]], "_",F_Inputs[[#This Row],[Company Acronym]])</f>
        <v>C_OCSDEBTTR_PR24CA008_SRN</v>
      </c>
    </row>
    <row r="289" spans="1:24">
      <c r="A289" s="132" t="s">
        <v>104</v>
      </c>
      <c r="B289" s="132" t="s">
        <v>64</v>
      </c>
      <c r="C289" s="132" t="s">
        <v>65</v>
      </c>
      <c r="D289" s="132" t="s">
        <v>45</v>
      </c>
      <c r="E289" s="132" t="s">
        <v>40</v>
      </c>
      <c r="F289" s="133">
        <v>61.631895283975624</v>
      </c>
      <c r="G289" s="133">
        <v>58.382638505891208</v>
      </c>
      <c r="H289" s="133">
        <v>57.323085690515811</v>
      </c>
      <c r="I289" s="133">
        <v>55.280596224866628</v>
      </c>
      <c r="J289" s="133">
        <v>56.339820885974731</v>
      </c>
      <c r="K289" s="133">
        <v>51.988475963044152</v>
      </c>
      <c r="L289" s="133">
        <v>49.711523596889691</v>
      </c>
      <c r="M289" s="133">
        <v>45.260312762544849</v>
      </c>
      <c r="N289" s="133">
        <v>38.661587962280834</v>
      </c>
      <c r="O289" s="133">
        <v>38.414000000000001</v>
      </c>
      <c r="P289" s="133">
        <v>42.088398036447643</v>
      </c>
      <c r="Q289" s="133">
        <v>41.143000000000001</v>
      </c>
      <c r="R289" s="133">
        <v>53.313000000000002</v>
      </c>
      <c r="S289" s="133">
        <v>53.506000000000014</v>
      </c>
      <c r="T289" s="133">
        <v>46.285000000000011</v>
      </c>
      <c r="U289" s="133">
        <v>41.250999999999998</v>
      </c>
      <c r="V289" s="133">
        <v>40.346999999999994</v>
      </c>
      <c r="X289" s="132" t="str">
        <f>_xlfn.CONCAT(F_Inputs[[#This Row],[Item Code]], "_",F_Inputs[[#This Row],[Company Acronym]])</f>
        <v>C_OCTR_PR24CA008_SRN</v>
      </c>
    </row>
    <row r="290" spans="1:24">
      <c r="A290" s="132" t="s">
        <v>104</v>
      </c>
      <c r="B290" s="132" t="s">
        <v>66</v>
      </c>
      <c r="C290" s="132" t="s">
        <v>67</v>
      </c>
      <c r="D290" s="132" t="s">
        <v>68</v>
      </c>
      <c r="E290" s="132" t="s">
        <v>40</v>
      </c>
      <c r="F290" s="133">
        <v>435.24163220895736</v>
      </c>
      <c r="G290" s="133">
        <v>448.46652538436382</v>
      </c>
      <c r="H290" s="133">
        <v>414.14206617099916</v>
      </c>
      <c r="I290" s="133">
        <v>402.17029110061844</v>
      </c>
      <c r="J290" s="133">
        <v>398.31031157644634</v>
      </c>
      <c r="K290" s="133">
        <v>404.61893772077246</v>
      </c>
      <c r="L290" s="133">
        <v>397.85790703176889</v>
      </c>
      <c r="M290" s="133">
        <v>361.01840691022011</v>
      </c>
      <c r="N290" s="133">
        <v>362.94326983227904</v>
      </c>
      <c r="O290" s="133">
        <v>303.59466026021505</v>
      </c>
      <c r="P290" s="133">
        <v>310.8576686755739</v>
      </c>
      <c r="Q290" s="133">
        <v>326.63218277123934</v>
      </c>
      <c r="R290" s="133">
        <v>442.96437792667462</v>
      </c>
      <c r="S290" s="133">
        <v>520.74820238885297</v>
      </c>
      <c r="T290" s="133">
        <v>532.77119370424191</v>
      </c>
      <c r="U290" s="133">
        <v>531.41558118501666</v>
      </c>
      <c r="V290" s="133">
        <v>534.3217674631303</v>
      </c>
      <c r="X290" s="132" t="str">
        <f>_xlfn.CONCAT(F_Inputs[[#This Row],[Item Code]], "_",F_Inputs[[#This Row],[Company Acronym]])</f>
        <v>C_REVHH_PR24CA008_SRN</v>
      </c>
    </row>
    <row r="291" spans="1:24">
      <c r="A291" s="132" t="s">
        <v>104</v>
      </c>
      <c r="B291" s="132" t="s">
        <v>69</v>
      </c>
      <c r="C291" s="132" t="s">
        <v>70</v>
      </c>
      <c r="D291" s="132" t="s">
        <v>45</v>
      </c>
      <c r="E291" s="132" t="s">
        <v>40</v>
      </c>
      <c r="F291" s="133">
        <v>50.625531186612548</v>
      </c>
      <c r="G291" s="133">
        <v>50.216052477646869</v>
      </c>
      <c r="H291" s="133">
        <v>58.63989767054909</v>
      </c>
      <c r="I291" s="133">
        <v>56.620775954041832</v>
      </c>
      <c r="J291" s="133">
        <v>58.743590276667206</v>
      </c>
      <c r="K291" s="133">
        <v>55.058930081428116</v>
      </c>
      <c r="L291" s="133">
        <v>20.735111632920166</v>
      </c>
      <c r="M291" s="133">
        <v>8.8107343618727612</v>
      </c>
      <c r="N291" s="133">
        <v>7.612013407985863</v>
      </c>
      <c r="O291" s="133">
        <v>28.855000000000004</v>
      </c>
      <c r="P291" s="133">
        <v>26.824093942505137</v>
      </c>
      <c r="Q291" s="133">
        <v>20.248999999999999</v>
      </c>
      <c r="R291" s="133">
        <v>19.917999999999999</v>
      </c>
      <c r="S291" s="133">
        <v>23.245000000000005</v>
      </c>
      <c r="T291" s="133">
        <v>13.712999999999994</v>
      </c>
      <c r="U291" s="133">
        <v>7.3849999999999909</v>
      </c>
      <c r="V291" s="133">
        <v>5.4220000000000041</v>
      </c>
      <c r="X291" s="132" t="str">
        <f>_xlfn.CONCAT(F_Inputs[[#This Row],[Item Code]], "_",F_Inputs[[#This Row],[Company Acronym]])</f>
        <v>C_SOCSDEBTTR_PR24CA008_SRN</v>
      </c>
    </row>
    <row r="292" spans="1:24">
      <c r="A292" s="132" t="s">
        <v>104</v>
      </c>
      <c r="B292" s="132" t="s">
        <v>71</v>
      </c>
      <c r="C292" s="132" t="s">
        <v>72</v>
      </c>
      <c r="D292" s="132" t="s">
        <v>45</v>
      </c>
      <c r="E292" s="132" t="s">
        <v>40</v>
      </c>
      <c r="F292" s="133">
        <v>50.625531186612548</v>
      </c>
      <c r="G292" s="133">
        <v>50.216052477646869</v>
      </c>
      <c r="H292" s="133">
        <v>58.63989767054909</v>
      </c>
      <c r="I292" s="133">
        <v>56.620775954041832</v>
      </c>
      <c r="J292" s="133">
        <v>58.743590276667206</v>
      </c>
      <c r="K292" s="133">
        <v>55.058930081428116</v>
      </c>
      <c r="L292" s="133">
        <v>54.180013472938654</v>
      </c>
      <c r="M292" s="133">
        <v>46.95299320247458</v>
      </c>
      <c r="N292" s="133">
        <v>40.205092824517465</v>
      </c>
      <c r="O292" s="133">
        <v>40.867000000000004</v>
      </c>
      <c r="P292" s="133">
        <v>41.392025154004102</v>
      </c>
      <c r="Q292" s="133">
        <v>32.12700000000001</v>
      </c>
      <c r="R292" s="133">
        <v>48.438000000000002</v>
      </c>
      <c r="S292" s="133">
        <v>48.856000000000009</v>
      </c>
      <c r="T292" s="133">
        <v>41.099000000000004</v>
      </c>
      <c r="U292" s="133">
        <v>35.484000000000002</v>
      </c>
      <c r="V292" s="133">
        <v>34.215999999999994</v>
      </c>
      <c r="X292" s="132" t="str">
        <f>_xlfn.CONCAT(F_Inputs[[#This Row],[Item Code]], "_",F_Inputs[[#This Row],[Company Acronym]])</f>
        <v>C_SOCTR_PR24CA008_SRN</v>
      </c>
    </row>
    <row r="293" spans="1:24">
      <c r="A293" s="132" t="s">
        <v>104</v>
      </c>
      <c r="B293" s="132" t="s">
        <v>73</v>
      </c>
      <c r="C293" s="132" t="s">
        <v>74</v>
      </c>
      <c r="D293" s="132" t="s">
        <v>45</v>
      </c>
      <c r="E293" s="132" t="s">
        <v>40</v>
      </c>
      <c r="F293" s="133">
        <v>93.303269523326534</v>
      </c>
      <c r="G293" s="133">
        <v>91.301913595721572</v>
      </c>
      <c r="H293" s="133">
        <v>105.30196547420964</v>
      </c>
      <c r="I293" s="133">
        <v>110.27158760771437</v>
      </c>
      <c r="J293" s="133">
        <v>98.925263873340796</v>
      </c>
      <c r="K293" s="133">
        <v>83.395892186031929</v>
      </c>
      <c r="L293" s="133">
        <v>70.287492878589589</v>
      </c>
      <c r="M293" s="133">
        <v>52.685101580997475</v>
      </c>
      <c r="N293" s="133">
        <v>47.039371224399581</v>
      </c>
      <c r="O293" s="133">
        <v>49.080000000000005</v>
      </c>
      <c r="P293" s="133">
        <v>50.316967402464066</v>
      </c>
      <c r="Q293" s="133">
        <v>39.988999999999997</v>
      </c>
      <c r="R293" s="133">
        <v>55.497999999999998</v>
      </c>
      <c r="S293" s="133">
        <v>56.846000000000004</v>
      </c>
      <c r="T293" s="133">
        <v>49.046999999999997</v>
      </c>
      <c r="U293" s="133">
        <v>43.583999999999996</v>
      </c>
      <c r="V293" s="133">
        <v>42.267000000000003</v>
      </c>
      <c r="X293" s="132" t="str">
        <f>_xlfn.CONCAT(F_Inputs[[#This Row],[Item Code]], "_",F_Inputs[[#This Row],[Company Acronym]])</f>
        <v>C_STCSDEBTTR_PR24CA008_SRN</v>
      </c>
    </row>
    <row r="294" spans="1:24">
      <c r="A294" s="132" t="s">
        <v>104</v>
      </c>
      <c r="B294" s="132" t="s">
        <v>75</v>
      </c>
      <c r="C294" s="132" t="s">
        <v>76</v>
      </c>
      <c r="D294" s="132" t="s">
        <v>45</v>
      </c>
      <c r="E294" s="132" t="s">
        <v>40</v>
      </c>
      <c r="F294" s="133">
        <v>93.303269523326534</v>
      </c>
      <c r="G294" s="133">
        <v>91.301913595721572</v>
      </c>
      <c r="H294" s="133">
        <v>105.30196547420964</v>
      </c>
      <c r="I294" s="133">
        <v>110.27158760771437</v>
      </c>
      <c r="J294" s="133">
        <v>98.925263873340796</v>
      </c>
      <c r="K294" s="133">
        <v>83.395892186031929</v>
      </c>
      <c r="L294" s="133">
        <v>103.73239471860808</v>
      </c>
      <c r="M294" s="133">
        <v>90.827360421599295</v>
      </c>
      <c r="N294" s="133">
        <v>79.632450640931182</v>
      </c>
      <c r="O294" s="133">
        <v>61.092000000000006</v>
      </c>
      <c r="P294" s="133">
        <v>64.884898613963031</v>
      </c>
      <c r="Q294" s="133">
        <v>51.867000000000004</v>
      </c>
      <c r="R294" s="133">
        <v>84.018000000000001</v>
      </c>
      <c r="S294" s="133">
        <v>82.457000000000008</v>
      </c>
      <c r="T294" s="133">
        <v>76.433000000000007</v>
      </c>
      <c r="U294" s="133">
        <v>71.683000000000007</v>
      </c>
      <c r="V294" s="133">
        <v>71.060999999999993</v>
      </c>
      <c r="X294" s="132" t="str">
        <f>_xlfn.CONCAT(F_Inputs[[#This Row],[Item Code]], "_",F_Inputs[[#This Row],[Company Acronym]])</f>
        <v>C_STCTR_PR24CA008_SRN</v>
      </c>
    </row>
    <row r="295" spans="1:24">
      <c r="A295" s="132" t="s">
        <v>104</v>
      </c>
      <c r="B295" s="132" t="s">
        <v>77</v>
      </c>
      <c r="C295" s="132" t="s">
        <v>78</v>
      </c>
      <c r="D295" s="132" t="s">
        <v>45</v>
      </c>
      <c r="E295" s="132" t="s">
        <v>40</v>
      </c>
      <c r="F295" s="133">
        <v>104.30963362068961</v>
      </c>
      <c r="G295" s="133">
        <v>99.468499623965911</v>
      </c>
      <c r="H295" s="133">
        <v>103.98515349417636</v>
      </c>
      <c r="I295" s="133">
        <v>108.93140787853916</v>
      </c>
      <c r="J295" s="133">
        <v>96.521494482648322</v>
      </c>
      <c r="K295" s="133">
        <v>80.325438067647966</v>
      </c>
      <c r="L295" s="133">
        <v>65.819003002540626</v>
      </c>
      <c r="M295" s="133">
        <v>50.992421141067744</v>
      </c>
      <c r="N295" s="133">
        <v>45.495866362162957</v>
      </c>
      <c r="O295" s="133">
        <v>46.627000000000002</v>
      </c>
      <c r="P295" s="133">
        <v>51.013340284907599</v>
      </c>
      <c r="Q295" s="133">
        <v>49.004999999999995</v>
      </c>
      <c r="R295" s="133">
        <v>60.372999999999998</v>
      </c>
      <c r="S295" s="133">
        <v>61.496000000000002</v>
      </c>
      <c r="T295" s="133">
        <v>54.232999999999997</v>
      </c>
      <c r="U295" s="133">
        <v>49.350999999999999</v>
      </c>
      <c r="V295" s="133">
        <v>48.398000000000003</v>
      </c>
      <c r="X295" s="132" t="str">
        <f>_xlfn.CONCAT(F_Inputs[[#This Row],[Item Code]], "_",F_Inputs[[#This Row],[Company Acronym]])</f>
        <v>C_TCSDEBTTR_PR24CA008_SRN</v>
      </c>
    </row>
    <row r="296" spans="1:24">
      <c r="A296" s="132" t="s">
        <v>104</v>
      </c>
      <c r="B296" s="132" t="s">
        <v>79</v>
      </c>
      <c r="C296" s="132" t="s">
        <v>80</v>
      </c>
      <c r="D296" s="132" t="s">
        <v>45</v>
      </c>
      <c r="E296" s="132" t="s">
        <v>40</v>
      </c>
      <c r="F296" s="133">
        <v>104.30963362068961</v>
      </c>
      <c r="G296" s="133">
        <v>99.468499623965911</v>
      </c>
      <c r="H296" s="133">
        <v>103.98515349417636</v>
      </c>
      <c r="I296" s="133">
        <v>108.93140787853916</v>
      </c>
      <c r="J296" s="133">
        <v>96.521494482648322</v>
      </c>
      <c r="K296" s="133">
        <v>80.325438067647966</v>
      </c>
      <c r="L296" s="133">
        <v>99.263904842559114</v>
      </c>
      <c r="M296" s="133">
        <v>89.134679981669564</v>
      </c>
      <c r="N296" s="133">
        <v>78.088945778694551</v>
      </c>
      <c r="O296" s="133">
        <v>58.639000000000003</v>
      </c>
      <c r="P296" s="133">
        <v>65.581271496406572</v>
      </c>
      <c r="Q296" s="133">
        <v>60.883000000000003</v>
      </c>
      <c r="R296" s="133">
        <v>88.893000000000001</v>
      </c>
      <c r="S296" s="133">
        <v>87.107000000000014</v>
      </c>
      <c r="T296" s="133">
        <v>81.619000000000014</v>
      </c>
      <c r="U296" s="133">
        <v>77.45</v>
      </c>
      <c r="V296" s="133">
        <v>77.191999999999993</v>
      </c>
      <c r="X296" s="132" t="str">
        <f>_xlfn.CONCAT(F_Inputs[[#This Row],[Item Code]], "_",F_Inputs[[#This Row],[Company Acronym]])</f>
        <v>C_TCTR_PR24CA008_SRN</v>
      </c>
    </row>
    <row r="297" spans="1:24">
      <c r="A297" s="132" t="s">
        <v>104</v>
      </c>
      <c r="B297" s="132" t="s">
        <v>81</v>
      </c>
      <c r="C297" s="132" t="s">
        <v>82</v>
      </c>
      <c r="D297" s="132" t="s">
        <v>83</v>
      </c>
      <c r="E297" s="132" t="s">
        <v>40</v>
      </c>
      <c r="F297" s="135" t="s">
        <v>84</v>
      </c>
      <c r="G297" s="135" t="s">
        <v>84</v>
      </c>
      <c r="H297" s="135" t="s">
        <v>84</v>
      </c>
      <c r="I297" s="135" t="s">
        <v>84</v>
      </c>
      <c r="J297" s="135" t="s">
        <v>84</v>
      </c>
      <c r="K297" s="135" t="s">
        <v>84</v>
      </c>
      <c r="L297" s="135" t="s">
        <v>84</v>
      </c>
      <c r="M297" s="135" t="s">
        <v>84</v>
      </c>
      <c r="N297" s="135" t="s">
        <v>84</v>
      </c>
      <c r="O297" s="135" t="s">
        <v>84</v>
      </c>
      <c r="P297" s="135" t="s">
        <v>84</v>
      </c>
      <c r="Q297" s="135" t="s">
        <v>84</v>
      </c>
      <c r="R297" s="135" t="s">
        <v>84</v>
      </c>
      <c r="S297" s="135" t="s">
        <v>84</v>
      </c>
      <c r="T297" s="135" t="s">
        <v>84</v>
      </c>
      <c r="U297" s="135" t="s">
        <v>84</v>
      </c>
      <c r="V297" s="135" t="s">
        <v>84</v>
      </c>
      <c r="X297" s="132" t="str">
        <f>_xlfn.CONCAT(F_Inputs[[#This Row],[Item Code]], "_",F_Inputs[[#This Row],[Company Acronym]])</f>
        <v>PR24QA_PR24CA10_OUT1_SRN</v>
      </c>
    </row>
    <row r="298" spans="1:24">
      <c r="A298" s="132" t="s">
        <v>104</v>
      </c>
      <c r="B298" s="132" t="s">
        <v>85</v>
      </c>
      <c r="C298" s="132" t="s">
        <v>86</v>
      </c>
      <c r="D298" s="132" t="s">
        <v>83</v>
      </c>
      <c r="E298" s="132" t="s">
        <v>40</v>
      </c>
      <c r="F298" s="135" t="s">
        <v>87</v>
      </c>
      <c r="G298" s="135" t="s">
        <v>87</v>
      </c>
      <c r="H298" s="135" t="s">
        <v>87</v>
      </c>
      <c r="I298" s="135" t="s">
        <v>87</v>
      </c>
      <c r="J298" s="135" t="s">
        <v>87</v>
      </c>
      <c r="K298" s="135" t="s">
        <v>87</v>
      </c>
      <c r="L298" s="135" t="s">
        <v>87</v>
      </c>
      <c r="M298" s="135" t="s">
        <v>87</v>
      </c>
      <c r="N298" s="135" t="s">
        <v>87</v>
      </c>
      <c r="O298" s="135" t="s">
        <v>87</v>
      </c>
      <c r="P298" s="135" t="s">
        <v>87</v>
      </c>
      <c r="Q298" s="135" t="s">
        <v>87</v>
      </c>
      <c r="R298" s="135" t="s">
        <v>87</v>
      </c>
      <c r="S298" s="135" t="s">
        <v>87</v>
      </c>
      <c r="T298" s="135" t="s">
        <v>87</v>
      </c>
      <c r="U298" s="135" t="s">
        <v>87</v>
      </c>
      <c r="V298" s="135" t="s">
        <v>87</v>
      </c>
      <c r="X298" s="132" t="str">
        <f>_xlfn.CONCAT(F_Inputs[[#This Row],[Item Code]], "_",F_Inputs[[#This Row],[Company Acronym]])</f>
        <v>PR24QA_PR24CA10_OUT2_SRN</v>
      </c>
    </row>
    <row r="299" spans="1:24">
      <c r="A299" s="132" t="s">
        <v>104</v>
      </c>
      <c r="B299" s="132" t="s">
        <v>88</v>
      </c>
      <c r="C299" s="132" t="s">
        <v>89</v>
      </c>
      <c r="D299" s="132" t="s">
        <v>83</v>
      </c>
      <c r="E299" s="132" t="s">
        <v>40</v>
      </c>
      <c r="F299" s="136">
        <v>0</v>
      </c>
      <c r="G299" s="136">
        <v>0</v>
      </c>
      <c r="H299" s="136">
        <v>0</v>
      </c>
      <c r="I299" s="136">
        <v>0</v>
      </c>
      <c r="J299" s="136">
        <v>0</v>
      </c>
      <c r="K299" s="136">
        <v>0</v>
      </c>
      <c r="L299" s="136">
        <v>0</v>
      </c>
      <c r="M299" s="136">
        <v>0</v>
      </c>
      <c r="N299" s="136">
        <v>0</v>
      </c>
      <c r="O299" s="136">
        <v>0</v>
      </c>
      <c r="P299" s="136">
        <v>0</v>
      </c>
      <c r="Q299" s="136">
        <v>0</v>
      </c>
      <c r="R299" s="136">
        <v>0</v>
      </c>
      <c r="S299" s="136">
        <v>0</v>
      </c>
      <c r="T299" s="136">
        <v>0</v>
      </c>
      <c r="U299" s="136">
        <v>0</v>
      </c>
      <c r="V299" s="136">
        <v>0</v>
      </c>
      <c r="X299" s="132" t="str">
        <f>_xlfn.CONCAT(F_Inputs[[#This Row],[Item Code]], "_",F_Inputs[[#This Row],[Company Acronym]])</f>
        <v>PR24QA_PR24CA10_OUT3_SRN</v>
      </c>
    </row>
    <row r="300" spans="1:24">
      <c r="A300" s="132" t="s">
        <v>104</v>
      </c>
      <c r="B300" s="132" t="s">
        <v>90</v>
      </c>
      <c r="C300" s="132" t="s">
        <v>91</v>
      </c>
      <c r="D300" s="132" t="s">
        <v>39</v>
      </c>
      <c r="E300" s="132" t="s">
        <v>40</v>
      </c>
      <c r="F300" s="136">
        <v>0</v>
      </c>
      <c r="G300" s="136">
        <v>0</v>
      </c>
      <c r="H300" s="136">
        <v>0</v>
      </c>
      <c r="I300" s="136">
        <v>0</v>
      </c>
      <c r="J300" s="136">
        <v>0</v>
      </c>
      <c r="K300" s="136">
        <v>0</v>
      </c>
      <c r="L300" s="136">
        <v>0</v>
      </c>
      <c r="M300" s="136">
        <v>0</v>
      </c>
      <c r="N300" s="136">
        <v>0</v>
      </c>
      <c r="O300" s="136">
        <v>0</v>
      </c>
      <c r="P300" s="136">
        <v>0</v>
      </c>
      <c r="Q300" s="136">
        <v>0</v>
      </c>
      <c r="R300" s="136">
        <v>0</v>
      </c>
      <c r="S300" s="136">
        <v>0</v>
      </c>
      <c r="T300" s="136">
        <v>0</v>
      </c>
      <c r="U300" s="136">
        <v>0</v>
      </c>
      <c r="V300" s="136">
        <v>0</v>
      </c>
      <c r="X300" s="132" t="str">
        <f>_xlfn.CONCAT(F_Inputs[[#This Row],[Item Code]], "_",F_Inputs[[#This Row],[Company Acronym]])</f>
        <v>PR24QA_PR24CA10_OUT4_SRN</v>
      </c>
    </row>
    <row r="301" spans="1:24">
      <c r="A301" s="132" t="s">
        <v>105</v>
      </c>
      <c r="B301" s="132" t="s">
        <v>37</v>
      </c>
      <c r="C301" s="132" t="s">
        <v>38</v>
      </c>
      <c r="D301" s="132" t="s">
        <v>39</v>
      </c>
      <c r="E301" s="132" t="s">
        <v>40</v>
      </c>
      <c r="F301" s="133">
        <v>0</v>
      </c>
      <c r="G301" s="133">
        <v>0</v>
      </c>
      <c r="H301" s="133">
        <v>0</v>
      </c>
      <c r="I301" s="133">
        <v>0</v>
      </c>
      <c r="J301" s="133">
        <v>0</v>
      </c>
      <c r="K301" s="133">
        <v>0</v>
      </c>
      <c r="L301" s="133">
        <v>1</v>
      </c>
      <c r="M301" s="133">
        <v>0</v>
      </c>
      <c r="N301" s="133">
        <v>0</v>
      </c>
      <c r="O301" s="133">
        <v>0</v>
      </c>
      <c r="P301" s="133">
        <v>0</v>
      </c>
      <c r="Q301" s="133">
        <v>0</v>
      </c>
      <c r="R301" s="133">
        <v>0</v>
      </c>
      <c r="S301" s="133">
        <v>0</v>
      </c>
      <c r="T301" s="133">
        <v>0</v>
      </c>
      <c r="U301" s="133">
        <v>0</v>
      </c>
      <c r="V301" s="133">
        <v>0</v>
      </c>
      <c r="X301" s="132" t="str">
        <f>_xlfn.CONCAT(F_Inputs[[#This Row],[Item Code]], "_",F_Inputs[[#This Row],[Company Acronym]])</f>
        <v>C_COVID20_PR24CA008_SSC</v>
      </c>
    </row>
    <row r="302" spans="1:24">
      <c r="A302" s="132" t="s">
        <v>105</v>
      </c>
      <c r="B302" s="132" t="s">
        <v>41</v>
      </c>
      <c r="C302" s="132" t="s">
        <v>42</v>
      </c>
      <c r="D302" s="132" t="s">
        <v>39</v>
      </c>
      <c r="E302" s="132" t="s">
        <v>40</v>
      </c>
      <c r="F302" s="133">
        <v>0</v>
      </c>
      <c r="G302" s="133">
        <v>0</v>
      </c>
      <c r="H302" s="133">
        <v>0</v>
      </c>
      <c r="I302" s="133">
        <v>0</v>
      </c>
      <c r="J302" s="133">
        <v>0</v>
      </c>
      <c r="K302" s="133">
        <v>0</v>
      </c>
      <c r="L302" s="133">
        <v>0</v>
      </c>
      <c r="M302" s="133">
        <v>1</v>
      </c>
      <c r="N302" s="133">
        <v>0</v>
      </c>
      <c r="O302" s="133">
        <v>0</v>
      </c>
      <c r="P302" s="133">
        <v>0</v>
      </c>
      <c r="Q302" s="133">
        <v>0</v>
      </c>
      <c r="R302" s="133">
        <v>0</v>
      </c>
      <c r="S302" s="133">
        <v>0</v>
      </c>
      <c r="T302" s="133">
        <v>0</v>
      </c>
      <c r="U302" s="133">
        <v>0</v>
      </c>
      <c r="V302" s="133">
        <v>0</v>
      </c>
      <c r="X302" s="132" t="str">
        <f>_xlfn.CONCAT(F_Inputs[[#This Row],[Item Code]], "_",F_Inputs[[#This Row],[Company Acronym]])</f>
        <v>C_COVID21_PR24CA008_SSC</v>
      </c>
    </row>
    <row r="303" spans="1:24">
      <c r="A303" s="132" t="s">
        <v>105</v>
      </c>
      <c r="B303" s="132" t="s">
        <v>43</v>
      </c>
      <c r="C303" s="132" t="s">
        <v>44</v>
      </c>
      <c r="D303" s="132" t="s">
        <v>45</v>
      </c>
      <c r="E303" s="132" t="s">
        <v>40</v>
      </c>
      <c r="F303" s="133">
        <v>5.2997764536849212</v>
      </c>
      <c r="G303" s="133">
        <v>5.8679986629898888</v>
      </c>
      <c r="H303" s="133">
        <v>3.7566489954680913</v>
      </c>
      <c r="I303" s="133">
        <v>4.6239975470034889</v>
      </c>
      <c r="J303" s="133">
        <v>4.4998803985009461</v>
      </c>
      <c r="K303" s="133">
        <v>3.9513600062637013</v>
      </c>
      <c r="L303" s="133">
        <v>12.608621140965436</v>
      </c>
      <c r="M303" s="133">
        <v>5.0430825632017093</v>
      </c>
      <c r="N303" s="133">
        <v>4.850277063746999</v>
      </c>
      <c r="O303" s="133">
        <v>3.194</v>
      </c>
      <c r="P303" s="133">
        <v>4.7010069396626992</v>
      </c>
      <c r="Q303" s="133">
        <v>0.751</v>
      </c>
      <c r="R303" s="133">
        <v>0.74280769614946496</v>
      </c>
      <c r="S303" s="133">
        <v>0.69377503507201854</v>
      </c>
      <c r="T303" s="133">
        <v>0.67843868173022381</v>
      </c>
      <c r="U303" s="133">
        <v>0.66938331856286359</v>
      </c>
      <c r="V303" s="133">
        <v>0.66125504496231902</v>
      </c>
      <c r="X303" s="132" t="str">
        <f>_xlfn.CONCAT(F_Inputs[[#This Row],[Item Code]], "_",F_Inputs[[#This Row],[Company Acronym]])</f>
        <v>C_DCSDEBTT_PR24CA008_SSC</v>
      </c>
    </row>
    <row r="304" spans="1:24">
      <c r="A304" s="132" t="s">
        <v>105</v>
      </c>
      <c r="B304" s="132" t="s">
        <v>46</v>
      </c>
      <c r="C304" s="132" t="s">
        <v>47</v>
      </c>
      <c r="D304" s="132" t="s">
        <v>45</v>
      </c>
      <c r="E304" s="132" t="s">
        <v>40</v>
      </c>
      <c r="F304" s="133">
        <v>5.2997764536849212</v>
      </c>
      <c r="G304" s="133">
        <v>5.8679986629898888</v>
      </c>
      <c r="H304" s="133">
        <v>3.7566489954680913</v>
      </c>
      <c r="I304" s="133">
        <v>4.6239975470034889</v>
      </c>
      <c r="J304" s="133">
        <v>4.4998803985009461</v>
      </c>
      <c r="K304" s="133">
        <v>3.9513600062637013</v>
      </c>
      <c r="L304" s="133">
        <v>12.608621140965436</v>
      </c>
      <c r="M304" s="133">
        <v>5.0430825632017093</v>
      </c>
      <c r="N304" s="133">
        <v>4.850277063746999</v>
      </c>
      <c r="O304" s="133">
        <v>3.194</v>
      </c>
      <c r="P304" s="133">
        <v>4.7010069396626992</v>
      </c>
      <c r="Q304" s="133">
        <v>3.2509999999999999</v>
      </c>
      <c r="R304" s="133">
        <v>4.5298648946008022</v>
      </c>
      <c r="S304" s="133">
        <v>4.4905362461158287</v>
      </c>
      <c r="T304" s="133">
        <v>4.5350549938390703</v>
      </c>
      <c r="U304" s="133">
        <v>4.5905424536976076</v>
      </c>
      <c r="V304" s="133">
        <v>4.6446087981799176</v>
      </c>
      <c r="X304" s="132" t="str">
        <f>_xlfn.CONCAT(F_Inputs[[#This Row],[Item Code]], "_",F_Inputs[[#This Row],[Company Acronym]])</f>
        <v>C_DCT_PR24CA008_SSC</v>
      </c>
    </row>
    <row r="305" spans="1:24">
      <c r="A305" s="132" t="s">
        <v>105</v>
      </c>
      <c r="B305" s="132" t="s">
        <v>48</v>
      </c>
      <c r="C305" s="132" t="s">
        <v>49</v>
      </c>
      <c r="D305" s="132" t="s">
        <v>50</v>
      </c>
      <c r="E305" s="132" t="s">
        <v>40</v>
      </c>
      <c r="F305" s="134">
        <v>27.377714381884019</v>
      </c>
      <c r="G305" s="134">
        <v>27.724662299224125</v>
      </c>
      <c r="H305" s="134">
        <v>27.497302192270034</v>
      </c>
      <c r="I305" s="134">
        <v>26.836752904929838</v>
      </c>
      <c r="J305" s="134">
        <v>26.592453669295491</v>
      </c>
      <c r="K305" s="134">
        <v>25.676209927931296</v>
      </c>
      <c r="L305" s="134">
        <v>25.025438298416617</v>
      </c>
      <c r="M305" s="134">
        <v>24.720354913073265</v>
      </c>
      <c r="N305" s="134">
        <v>22.670257428139472</v>
      </c>
      <c r="O305" s="134">
        <v>24.039937425466942</v>
      </c>
      <c r="P305" s="134">
        <v>23.975865883832356</v>
      </c>
      <c r="Q305" s="134">
        <v>24.056603577723507</v>
      </c>
      <c r="R305" s="134">
        <v>24.056603577723507</v>
      </c>
      <c r="S305" s="134">
        <v>24.056603577723507</v>
      </c>
      <c r="T305" s="134">
        <v>24.056603577723507</v>
      </c>
      <c r="U305" s="134">
        <v>24.056603577723507</v>
      </c>
      <c r="V305" s="134">
        <v>24.056603577723507</v>
      </c>
      <c r="X305" s="132" t="str">
        <f>_xlfn.CONCAT(F_Inputs[[#This Row],[Item Code]], "_",F_Inputs[[#This Row],[Company Acronym]])</f>
        <v>C_EQLPCF62_PR24CA008_SSC</v>
      </c>
    </row>
    <row r="306" spans="1:24">
      <c r="A306" s="132" t="s">
        <v>105</v>
      </c>
      <c r="B306" s="132" t="s">
        <v>51</v>
      </c>
      <c r="C306" s="132" t="s">
        <v>52</v>
      </c>
      <c r="D306" s="132" t="s">
        <v>39</v>
      </c>
      <c r="E306" s="132" t="s">
        <v>40</v>
      </c>
      <c r="F306" s="133">
        <v>2.5130376121766398</v>
      </c>
      <c r="G306" s="133">
        <v>2.5327891726621101</v>
      </c>
      <c r="H306" s="133">
        <v>2.4698103205616802</v>
      </c>
      <c r="I306" s="133">
        <v>2.2449906583883501</v>
      </c>
      <c r="J306" s="133">
        <v>2.2500259285034301</v>
      </c>
      <c r="K306" s="133">
        <v>2.2380590230529398</v>
      </c>
      <c r="L306" s="133">
        <v>2.24787200247059</v>
      </c>
      <c r="M306" s="133">
        <v>2.27688626027857</v>
      </c>
      <c r="N306" s="133">
        <v>2.2606938088130124</v>
      </c>
      <c r="O306" s="133">
        <v>2.2664548363340482</v>
      </c>
      <c r="P306" s="133">
        <v>2.2664548363340482</v>
      </c>
      <c r="Q306" s="133">
        <v>2.2664548363340482</v>
      </c>
      <c r="R306" s="133">
        <v>2.2664548363340482</v>
      </c>
      <c r="S306" s="133">
        <v>2.2664548363340482</v>
      </c>
      <c r="T306" s="133">
        <v>2.2664548363340482</v>
      </c>
      <c r="U306" s="133">
        <v>2.2664548363340482</v>
      </c>
      <c r="V306" s="133">
        <v>2.2664548363340482</v>
      </c>
      <c r="X306" s="132" t="str">
        <f>_xlfn.CONCAT(F_Inputs[[#This Row],[Item Code]], "_",F_Inputs[[#This Row],[Company Acronym]])</f>
        <v>C_EQXPCF2_PR24CA008_SSC</v>
      </c>
    </row>
    <row r="307" spans="1:24">
      <c r="A307" s="132" t="s">
        <v>105</v>
      </c>
      <c r="B307" s="132" t="s">
        <v>53</v>
      </c>
      <c r="C307" s="132" t="s">
        <v>54</v>
      </c>
      <c r="D307" s="132" t="s">
        <v>50</v>
      </c>
      <c r="E307" s="132" t="s">
        <v>40</v>
      </c>
      <c r="F307" s="134">
        <v>0</v>
      </c>
      <c r="G307" s="134">
        <v>0</v>
      </c>
      <c r="H307" s="134">
        <v>0</v>
      </c>
      <c r="I307" s="134">
        <v>0</v>
      </c>
      <c r="J307" s="134">
        <v>0</v>
      </c>
      <c r="K307" s="134">
        <v>0</v>
      </c>
      <c r="L307" s="134">
        <v>0</v>
      </c>
      <c r="M307" s="134">
        <v>0</v>
      </c>
      <c r="N307" s="134">
        <v>0</v>
      </c>
      <c r="O307" s="134">
        <v>0</v>
      </c>
      <c r="P307" s="134">
        <v>0</v>
      </c>
      <c r="Q307" s="134">
        <v>0</v>
      </c>
      <c r="R307" s="134">
        <v>0</v>
      </c>
      <c r="S307" s="134">
        <v>0</v>
      </c>
      <c r="T307" s="134">
        <v>0</v>
      </c>
      <c r="U307" s="134">
        <v>0</v>
      </c>
      <c r="V307" s="134">
        <v>0</v>
      </c>
      <c r="X307" s="132" t="str">
        <f>_xlfn.CONCAT(F_Inputs[[#This Row],[Item Code]], "_",F_Inputs[[#This Row],[Company Acronym]])</f>
        <v>C_HHDUHH_PR24CA008_SSC</v>
      </c>
    </row>
    <row r="308" spans="1:24">
      <c r="A308" s="132" t="s">
        <v>105</v>
      </c>
      <c r="B308" s="132" t="s">
        <v>55</v>
      </c>
      <c r="C308" s="132" t="s">
        <v>56</v>
      </c>
      <c r="D308" s="132" t="s">
        <v>50</v>
      </c>
      <c r="E308" s="132" t="s">
        <v>40</v>
      </c>
      <c r="F308" s="134">
        <v>0.38366368895439185</v>
      </c>
      <c r="G308" s="134">
        <v>0.40033830716300356</v>
      </c>
      <c r="H308" s="134">
        <v>0.41520704199078196</v>
      </c>
      <c r="I308" s="134">
        <v>0.43122382045280683</v>
      </c>
      <c r="J308" s="134">
        <v>0.43204506064655918</v>
      </c>
      <c r="K308" s="134">
        <v>0.44867746076002718</v>
      </c>
      <c r="L308" s="134">
        <v>0.46956257774092292</v>
      </c>
      <c r="M308" s="134">
        <v>0.48055982254592039</v>
      </c>
      <c r="N308" s="134">
        <v>0.49083660207610313</v>
      </c>
      <c r="O308" s="134">
        <v>0.50331345053344145</v>
      </c>
      <c r="P308" s="134">
        <v>0.5123212174962849</v>
      </c>
      <c r="Q308" s="134">
        <v>0.52954596018168554</v>
      </c>
      <c r="R308" s="134">
        <v>0.54814516070820718</v>
      </c>
      <c r="S308" s="134">
        <v>0.57487371694286704</v>
      </c>
      <c r="T308" s="134">
        <v>0.61329081800712049</v>
      </c>
      <c r="U308" s="134">
        <v>0.65992084562205278</v>
      </c>
      <c r="V308" s="134">
        <v>0.70579160575801259</v>
      </c>
      <c r="X308" s="132" t="str">
        <f>_xlfn.CONCAT(F_Inputs[[#This Row],[Item Code]], "_",F_Inputs[[#This Row],[Company Acronym]])</f>
        <v>C_HHMHH_PR24CA008_SSC</v>
      </c>
    </row>
    <row r="309" spans="1:24">
      <c r="A309" s="132" t="s">
        <v>105</v>
      </c>
      <c r="B309" s="132" t="s">
        <v>57</v>
      </c>
      <c r="C309" s="132" t="s">
        <v>58</v>
      </c>
      <c r="D309" s="132" t="s">
        <v>59</v>
      </c>
      <c r="E309" s="132" t="s">
        <v>40</v>
      </c>
      <c r="F309" s="133">
        <v>648.31650000000002</v>
      </c>
      <c r="G309" s="133">
        <v>653.25250000000005</v>
      </c>
      <c r="H309" s="133">
        <v>659.35900000000004</v>
      </c>
      <c r="I309" s="133">
        <v>660.10500000000002</v>
      </c>
      <c r="J309" s="133">
        <v>670.66071506818105</v>
      </c>
      <c r="K309" s="133">
        <v>678.58100000000002</v>
      </c>
      <c r="L309" s="133">
        <v>675.31999999999994</v>
      </c>
      <c r="M309" s="133">
        <v>674.428</v>
      </c>
      <c r="N309" s="133">
        <v>672.93541666666601</v>
      </c>
      <c r="O309" s="133">
        <v>675.66774999999996</v>
      </c>
      <c r="P309" s="133">
        <v>673.14099999999996</v>
      </c>
      <c r="Q309" s="133">
        <v>684.78586772574045</v>
      </c>
      <c r="R309" s="133">
        <v>691.73174585813672</v>
      </c>
      <c r="S309" s="133">
        <v>700.23174585813672</v>
      </c>
      <c r="T309" s="133">
        <v>709.78049585813665</v>
      </c>
      <c r="U309" s="133">
        <v>719.04299585813681</v>
      </c>
      <c r="V309" s="133">
        <v>727.21174585813674</v>
      </c>
      <c r="X309" s="132" t="str">
        <f>_xlfn.CONCAT(F_Inputs[[#This Row],[Item Code]], "_",F_Inputs[[#This Row],[Company Acronym]])</f>
        <v>C_HHT_PR24CA008_SSC</v>
      </c>
    </row>
    <row r="310" spans="1:24">
      <c r="A310" s="132" t="s">
        <v>105</v>
      </c>
      <c r="B310" s="132" t="s">
        <v>60</v>
      </c>
      <c r="C310" s="132" t="s">
        <v>61</v>
      </c>
      <c r="D310" s="132" t="s">
        <v>50</v>
      </c>
      <c r="E310" s="132" t="s">
        <v>40</v>
      </c>
      <c r="F310" s="134">
        <v>16.09338019615495</v>
      </c>
      <c r="G310" s="134">
        <v>16.095245676465343</v>
      </c>
      <c r="H310" s="134">
        <v>16.113949355159296</v>
      </c>
      <c r="I310" s="134">
        <v>15.706214323255262</v>
      </c>
      <c r="J310" s="134">
        <v>15.287942202590637</v>
      </c>
      <c r="K310" s="134">
        <v>14.870765556242786</v>
      </c>
      <c r="L310" s="134">
        <v>14.44830264768931</v>
      </c>
      <c r="M310" s="134">
        <v>14.44830264768931</v>
      </c>
      <c r="N310" s="134">
        <v>14.44830264768931</v>
      </c>
      <c r="O310" s="134">
        <v>14.44830264768931</v>
      </c>
      <c r="P310" s="134">
        <v>14.44830264768931</v>
      </c>
      <c r="Q310" s="134">
        <v>14.44830264768931</v>
      </c>
      <c r="R310" s="134">
        <v>14.44830264768931</v>
      </c>
      <c r="S310" s="134">
        <v>14.44830264768931</v>
      </c>
      <c r="T310" s="134">
        <v>14.44830264768931</v>
      </c>
      <c r="U310" s="134">
        <v>14.44830264768931</v>
      </c>
      <c r="V310" s="134">
        <v>14.44830264768931</v>
      </c>
      <c r="X310" s="132" t="str">
        <f>_xlfn.CONCAT(F_Inputs[[#This Row],[Item Code]], "_",F_Inputs[[#This Row],[Company Acronym]])</f>
        <v>C_INCSCOREINT_PR24CA008_SSC</v>
      </c>
    </row>
    <row r="311" spans="1:24">
      <c r="A311" s="132" t="s">
        <v>105</v>
      </c>
      <c r="B311" s="132" t="s">
        <v>62</v>
      </c>
      <c r="C311" s="132" t="s">
        <v>63</v>
      </c>
      <c r="D311" s="132" t="s">
        <v>45</v>
      </c>
      <c r="E311" s="132" t="s">
        <v>40</v>
      </c>
      <c r="F311" s="133">
        <v>13.411711218608687</v>
      </c>
      <c r="G311" s="133">
        <v>14.11231469875491</v>
      </c>
      <c r="H311" s="133">
        <v>12.340130428940636</v>
      </c>
      <c r="I311" s="133">
        <v>11.156328461250911</v>
      </c>
      <c r="J311" s="133">
        <v>10.506157875826503</v>
      </c>
      <c r="K311" s="133">
        <v>11.057565377388034</v>
      </c>
      <c r="L311" s="133">
        <v>-0.66044075756409448</v>
      </c>
      <c r="M311" s="133">
        <v>5.6870003055067588</v>
      </c>
      <c r="N311" s="133">
        <v>8.1843900461670351</v>
      </c>
      <c r="O311" s="133">
        <v>8.0150000000000006</v>
      </c>
      <c r="P311" s="133">
        <v>6.0467726200083298</v>
      </c>
      <c r="Q311" s="133">
        <v>10.4827184096</v>
      </c>
      <c r="R311" s="133">
        <v>9.2547337145945736</v>
      </c>
      <c r="S311" s="133">
        <v>8.9870357036556019</v>
      </c>
      <c r="T311" s="133">
        <v>8.9122378677464873</v>
      </c>
      <c r="U311" s="133">
        <v>8.5129557677893608</v>
      </c>
      <c r="V311" s="133">
        <v>8.4716429169626792</v>
      </c>
      <c r="X311" s="132" t="str">
        <f>_xlfn.CONCAT(F_Inputs[[#This Row],[Item Code]], "_",F_Inputs[[#This Row],[Company Acronym]])</f>
        <v>C_OCSDEBTTR_PR24CA008_SSC</v>
      </c>
    </row>
    <row r="312" spans="1:24">
      <c r="A312" s="132" t="s">
        <v>105</v>
      </c>
      <c r="B312" s="132" t="s">
        <v>64</v>
      </c>
      <c r="C312" s="132" t="s">
        <v>65</v>
      </c>
      <c r="D312" s="132" t="s">
        <v>45</v>
      </c>
      <c r="E312" s="132" t="s">
        <v>40</v>
      </c>
      <c r="F312" s="133">
        <v>13.411711218608687</v>
      </c>
      <c r="G312" s="133">
        <v>14.11231469875491</v>
      </c>
      <c r="H312" s="133">
        <v>12.340130428940636</v>
      </c>
      <c r="I312" s="133">
        <v>11.156328461250911</v>
      </c>
      <c r="J312" s="133">
        <v>10.506157875826503</v>
      </c>
      <c r="K312" s="133">
        <v>11.057565377388034</v>
      </c>
      <c r="L312" s="133">
        <v>10.878516436985141</v>
      </c>
      <c r="M312" s="133">
        <v>9.4072886275108818</v>
      </c>
      <c r="N312" s="133">
        <v>12.087450335113948</v>
      </c>
      <c r="O312" s="133">
        <v>10.64</v>
      </c>
      <c r="P312" s="133">
        <v>10.061288033402775</v>
      </c>
      <c r="Q312" s="133">
        <v>10.4827184096</v>
      </c>
      <c r="R312" s="133">
        <v>9.2547337145945736</v>
      </c>
      <c r="S312" s="133">
        <v>8.9870357036556019</v>
      </c>
      <c r="T312" s="133">
        <v>8.9122378677464873</v>
      </c>
      <c r="U312" s="133">
        <v>8.5129557677893608</v>
      </c>
      <c r="V312" s="133">
        <v>8.4716429169626792</v>
      </c>
      <c r="X312" s="132" t="str">
        <f>_xlfn.CONCAT(F_Inputs[[#This Row],[Item Code]], "_",F_Inputs[[#This Row],[Company Acronym]])</f>
        <v>C_OCTR_PR24CA008_SSC</v>
      </c>
    </row>
    <row r="313" spans="1:24">
      <c r="A313" s="132" t="s">
        <v>105</v>
      </c>
      <c r="B313" s="132" t="s">
        <v>66</v>
      </c>
      <c r="C313" s="132" t="s">
        <v>67</v>
      </c>
      <c r="D313" s="132" t="s">
        <v>68</v>
      </c>
      <c r="E313" s="132" t="s">
        <v>40</v>
      </c>
      <c r="F313" s="133">
        <v>178.4739959735324</v>
      </c>
      <c r="G313" s="133">
        <v>182.7883496574936</v>
      </c>
      <c r="H313" s="133">
        <v>166.56098035449176</v>
      </c>
      <c r="I313" s="133">
        <v>164.17865546462761</v>
      </c>
      <c r="J313" s="133">
        <v>164.38975229953698</v>
      </c>
      <c r="K313" s="133">
        <v>166.51697417753945</v>
      </c>
      <c r="L313" s="133">
        <v>164.56274662434154</v>
      </c>
      <c r="M313" s="133">
        <v>170.61467074118272</v>
      </c>
      <c r="N313" s="133">
        <v>168.58374957352225</v>
      </c>
      <c r="O313" s="133">
        <v>154.04316692634805</v>
      </c>
      <c r="P313" s="133">
        <v>163.59797185764941</v>
      </c>
      <c r="Q313" s="133">
        <v>159.29366708780361</v>
      </c>
      <c r="R313" s="133">
        <v>180.1158854923078</v>
      </c>
      <c r="S313" s="133">
        <v>182.73386833090473</v>
      </c>
      <c r="T313" s="133">
        <v>182.00900757850332</v>
      </c>
      <c r="U313" s="133">
        <v>181.56662371707887</v>
      </c>
      <c r="V313" s="133">
        <v>181.47248069179912</v>
      </c>
      <c r="X313" s="132" t="str">
        <f>_xlfn.CONCAT(F_Inputs[[#This Row],[Item Code]], "_",F_Inputs[[#This Row],[Company Acronym]])</f>
        <v>C_REVHH_PR24CA008_SSC</v>
      </c>
    </row>
    <row r="314" spans="1:24">
      <c r="A314" s="132" t="s">
        <v>105</v>
      </c>
      <c r="B314" s="132" t="s">
        <v>69</v>
      </c>
      <c r="C314" s="132" t="s">
        <v>70</v>
      </c>
      <c r="D314" s="132" t="s">
        <v>45</v>
      </c>
      <c r="E314" s="132" t="s">
        <v>40</v>
      </c>
      <c r="F314" s="133">
        <v>12.982907066798571</v>
      </c>
      <c r="G314" s="133">
        <v>13.264578542187747</v>
      </c>
      <c r="H314" s="133">
        <v>12.148551682422816</v>
      </c>
      <c r="I314" s="133">
        <v>11.073082250233853</v>
      </c>
      <c r="J314" s="133">
        <v>10.366729796350974</v>
      </c>
      <c r="K314" s="133">
        <v>11.123357846410958</v>
      </c>
      <c r="L314" s="133">
        <v>-0.49457838060198966</v>
      </c>
      <c r="M314" s="133">
        <v>6.0274666932223901</v>
      </c>
      <c r="N314" s="133">
        <v>8.3344023059549208</v>
      </c>
      <c r="O314" s="133">
        <v>8.5429117110979185</v>
      </c>
      <c r="P314" s="133">
        <v>6.2390205290407206</v>
      </c>
      <c r="Q314" s="133">
        <v>7.1967184096000008</v>
      </c>
      <c r="R314" s="133">
        <v>4.751912789513776</v>
      </c>
      <c r="S314" s="133">
        <v>4.453193754713622</v>
      </c>
      <c r="T314" s="133">
        <v>4.3702511887811823</v>
      </c>
      <c r="U314" s="133">
        <v>4.3505468071827211</v>
      </c>
      <c r="V314" s="133">
        <v>4.296741732584711</v>
      </c>
      <c r="X314" s="132" t="str">
        <f>_xlfn.CONCAT(F_Inputs[[#This Row],[Item Code]], "_",F_Inputs[[#This Row],[Company Acronym]])</f>
        <v>C_SOCSDEBTTR_PR24CA008_SSC</v>
      </c>
    </row>
    <row r="315" spans="1:24">
      <c r="A315" s="132" t="s">
        <v>105</v>
      </c>
      <c r="B315" s="132" t="s">
        <v>71</v>
      </c>
      <c r="C315" s="132" t="s">
        <v>72</v>
      </c>
      <c r="D315" s="132" t="s">
        <v>45</v>
      </c>
      <c r="E315" s="132" t="s">
        <v>40</v>
      </c>
      <c r="F315" s="133">
        <v>12.982907066798571</v>
      </c>
      <c r="G315" s="133">
        <v>13.264578542187747</v>
      </c>
      <c r="H315" s="133">
        <v>12.148551682422816</v>
      </c>
      <c r="I315" s="133">
        <v>11.073082250233853</v>
      </c>
      <c r="J315" s="133">
        <v>10.366729796350974</v>
      </c>
      <c r="K315" s="133">
        <v>11.123357846410958</v>
      </c>
      <c r="L315" s="133">
        <v>11.044378813947244</v>
      </c>
      <c r="M315" s="133">
        <v>9.7477550152265131</v>
      </c>
      <c r="N315" s="133">
        <v>12.237462594901833</v>
      </c>
      <c r="O315" s="133">
        <v>11.167911711097918</v>
      </c>
      <c r="P315" s="133">
        <v>10.253535942435166</v>
      </c>
      <c r="Q315" s="133">
        <v>9.6967184096000008</v>
      </c>
      <c r="R315" s="133">
        <v>8.538969987965114</v>
      </c>
      <c r="S315" s="133">
        <v>8.249954965757432</v>
      </c>
      <c r="T315" s="133">
        <v>8.2268675008900285</v>
      </c>
      <c r="U315" s="133">
        <v>8.2717059423174639</v>
      </c>
      <c r="V315" s="133">
        <v>8.2800954858023097</v>
      </c>
      <c r="X315" s="132" t="str">
        <f>_xlfn.CONCAT(F_Inputs[[#This Row],[Item Code]], "_",F_Inputs[[#This Row],[Company Acronym]])</f>
        <v>C_SOCTR_PR24CA008_SSC</v>
      </c>
    </row>
    <row r="316" spans="1:24">
      <c r="A316" s="132" t="s">
        <v>105</v>
      </c>
      <c r="B316" s="132" t="s">
        <v>73</v>
      </c>
      <c r="C316" s="132" t="s">
        <v>74</v>
      </c>
      <c r="D316" s="132" t="s">
        <v>45</v>
      </c>
      <c r="E316" s="132" t="s">
        <v>40</v>
      </c>
      <c r="F316" s="133">
        <v>18.282683520483491</v>
      </c>
      <c r="G316" s="133">
        <v>19.132577205177636</v>
      </c>
      <c r="H316" s="133">
        <v>15.905200677890909</v>
      </c>
      <c r="I316" s="133">
        <v>15.697079797237341</v>
      </c>
      <c r="J316" s="133">
        <v>14.866610194851919</v>
      </c>
      <c r="K316" s="133">
        <v>15.074717852674659</v>
      </c>
      <c r="L316" s="133">
        <v>12.114042760363446</v>
      </c>
      <c r="M316" s="133">
        <v>11.070549256424099</v>
      </c>
      <c r="N316" s="133">
        <v>13.18467936970192</v>
      </c>
      <c r="O316" s="133">
        <v>11.736911711097919</v>
      </c>
      <c r="P316" s="133">
        <v>10.94002746870342</v>
      </c>
      <c r="Q316" s="133">
        <v>10.4477184096</v>
      </c>
      <c r="R316" s="133">
        <v>9.2817776841145783</v>
      </c>
      <c r="S316" s="133">
        <v>8.9437300008294507</v>
      </c>
      <c r="T316" s="133">
        <v>8.9053061826202526</v>
      </c>
      <c r="U316" s="133">
        <v>8.9410892608803287</v>
      </c>
      <c r="V316" s="133">
        <v>8.9413505307646286</v>
      </c>
      <c r="X316" s="132" t="str">
        <f>_xlfn.CONCAT(F_Inputs[[#This Row],[Item Code]], "_",F_Inputs[[#This Row],[Company Acronym]])</f>
        <v>C_STCSDEBTTR_PR24CA008_SSC</v>
      </c>
    </row>
    <row r="317" spans="1:24">
      <c r="A317" s="132" t="s">
        <v>105</v>
      </c>
      <c r="B317" s="132" t="s">
        <v>75</v>
      </c>
      <c r="C317" s="132" t="s">
        <v>76</v>
      </c>
      <c r="D317" s="132" t="s">
        <v>45</v>
      </c>
      <c r="E317" s="132" t="s">
        <v>40</v>
      </c>
      <c r="F317" s="133">
        <v>18.282683520483491</v>
      </c>
      <c r="G317" s="133">
        <v>19.132577205177636</v>
      </c>
      <c r="H317" s="133">
        <v>15.905200677890909</v>
      </c>
      <c r="I317" s="133">
        <v>15.697079797237341</v>
      </c>
      <c r="J317" s="133">
        <v>14.866610194851919</v>
      </c>
      <c r="K317" s="133">
        <v>15.074717852674659</v>
      </c>
      <c r="L317" s="133">
        <v>23.65299995491268</v>
      </c>
      <c r="M317" s="133">
        <v>14.790837578428222</v>
      </c>
      <c r="N317" s="133">
        <v>17.087739658648832</v>
      </c>
      <c r="O317" s="133">
        <v>14.361911711097919</v>
      </c>
      <c r="P317" s="133">
        <v>14.954542882097865</v>
      </c>
      <c r="Q317" s="133">
        <v>12.9477184096</v>
      </c>
      <c r="R317" s="133">
        <v>13.068834882565916</v>
      </c>
      <c r="S317" s="133">
        <v>12.740491211873261</v>
      </c>
      <c r="T317" s="133">
        <v>12.761922494729099</v>
      </c>
      <c r="U317" s="133">
        <v>12.862248396015072</v>
      </c>
      <c r="V317" s="133">
        <v>12.924704283982226</v>
      </c>
      <c r="X317" s="132" t="str">
        <f>_xlfn.CONCAT(F_Inputs[[#This Row],[Item Code]], "_",F_Inputs[[#This Row],[Company Acronym]])</f>
        <v>C_STCTR_PR24CA008_SSC</v>
      </c>
    </row>
    <row r="318" spans="1:24">
      <c r="A318" s="132" t="s">
        <v>105</v>
      </c>
      <c r="B318" s="132" t="s">
        <v>77</v>
      </c>
      <c r="C318" s="132" t="s">
        <v>78</v>
      </c>
      <c r="D318" s="132" t="s">
        <v>45</v>
      </c>
      <c r="E318" s="132" t="s">
        <v>40</v>
      </c>
      <c r="F318" s="133">
        <v>18.711487672293607</v>
      </c>
      <c r="G318" s="133">
        <v>19.980313361744852</v>
      </c>
      <c r="H318" s="133">
        <v>16.096779424408727</v>
      </c>
      <c r="I318" s="133">
        <v>15.7803260082544</v>
      </c>
      <c r="J318" s="133">
        <v>15.006038274327448</v>
      </c>
      <c r="K318" s="133">
        <v>15.008925383651736</v>
      </c>
      <c r="L318" s="133">
        <v>11.948180383401342</v>
      </c>
      <c r="M318" s="133">
        <v>10.730082868708468</v>
      </c>
      <c r="N318" s="133">
        <v>13.034667109914034</v>
      </c>
      <c r="O318" s="133">
        <v>11.209000000000001</v>
      </c>
      <c r="P318" s="133">
        <v>10.747779559671029</v>
      </c>
      <c r="Q318" s="133">
        <v>11.2337184096</v>
      </c>
      <c r="R318" s="133">
        <v>9.9975414107440379</v>
      </c>
      <c r="S318" s="133">
        <v>9.6808107387276205</v>
      </c>
      <c r="T318" s="133">
        <v>9.5906765494767114</v>
      </c>
      <c r="U318" s="133">
        <v>9.1823390863522238</v>
      </c>
      <c r="V318" s="133">
        <v>9.1328979619249981</v>
      </c>
      <c r="X318" s="132" t="str">
        <f>_xlfn.CONCAT(F_Inputs[[#This Row],[Item Code]], "_",F_Inputs[[#This Row],[Company Acronym]])</f>
        <v>C_TCSDEBTTR_PR24CA008_SSC</v>
      </c>
    </row>
    <row r="319" spans="1:24">
      <c r="A319" s="132" t="s">
        <v>105</v>
      </c>
      <c r="B319" s="132" t="s">
        <v>79</v>
      </c>
      <c r="C319" s="132" t="s">
        <v>80</v>
      </c>
      <c r="D319" s="132" t="s">
        <v>45</v>
      </c>
      <c r="E319" s="132" t="s">
        <v>40</v>
      </c>
      <c r="F319" s="133">
        <v>18.711487672293607</v>
      </c>
      <c r="G319" s="133">
        <v>19.980313361744852</v>
      </c>
      <c r="H319" s="133">
        <v>16.096779424408727</v>
      </c>
      <c r="I319" s="133">
        <v>15.7803260082544</v>
      </c>
      <c r="J319" s="133">
        <v>15.006038274327448</v>
      </c>
      <c r="K319" s="133">
        <v>15.008925383651736</v>
      </c>
      <c r="L319" s="133">
        <v>23.487137577950577</v>
      </c>
      <c r="M319" s="133">
        <v>14.450371190712591</v>
      </c>
      <c r="N319" s="133">
        <v>16.937727398860947</v>
      </c>
      <c r="O319" s="133">
        <v>13.834000000000001</v>
      </c>
      <c r="P319" s="133">
        <v>14.762294973065474</v>
      </c>
      <c r="Q319" s="133">
        <v>13.7337184096</v>
      </c>
      <c r="R319" s="133">
        <v>13.784598609195376</v>
      </c>
      <c r="S319" s="133">
        <v>13.477571949771431</v>
      </c>
      <c r="T319" s="133">
        <v>13.447292861585558</v>
      </c>
      <c r="U319" s="133">
        <v>13.103498221486968</v>
      </c>
      <c r="V319" s="133">
        <v>13.116251715142596</v>
      </c>
      <c r="X319" s="132" t="str">
        <f>_xlfn.CONCAT(F_Inputs[[#This Row],[Item Code]], "_",F_Inputs[[#This Row],[Company Acronym]])</f>
        <v>C_TCTR_PR24CA008_SSC</v>
      </c>
    </row>
    <row r="320" spans="1:24">
      <c r="A320" s="132" t="s">
        <v>105</v>
      </c>
      <c r="B320" s="132" t="s">
        <v>81</v>
      </c>
      <c r="C320" s="132" t="s">
        <v>82</v>
      </c>
      <c r="D320" s="132" t="s">
        <v>83</v>
      </c>
      <c r="E320" s="132" t="s">
        <v>40</v>
      </c>
      <c r="F320" s="135" t="s">
        <v>84</v>
      </c>
      <c r="G320" s="135" t="s">
        <v>84</v>
      </c>
      <c r="H320" s="135" t="s">
        <v>84</v>
      </c>
      <c r="I320" s="135" t="s">
        <v>84</v>
      </c>
      <c r="J320" s="135" t="s">
        <v>84</v>
      </c>
      <c r="K320" s="135" t="s">
        <v>84</v>
      </c>
      <c r="L320" s="135" t="s">
        <v>84</v>
      </c>
      <c r="M320" s="135" t="s">
        <v>84</v>
      </c>
      <c r="N320" s="135" t="s">
        <v>84</v>
      </c>
      <c r="O320" s="135" t="s">
        <v>84</v>
      </c>
      <c r="P320" s="135" t="s">
        <v>84</v>
      </c>
      <c r="Q320" s="135" t="s">
        <v>84</v>
      </c>
      <c r="R320" s="135" t="s">
        <v>84</v>
      </c>
      <c r="S320" s="135" t="s">
        <v>84</v>
      </c>
      <c r="T320" s="135" t="s">
        <v>84</v>
      </c>
      <c r="U320" s="135" t="s">
        <v>84</v>
      </c>
      <c r="V320" s="135" t="s">
        <v>84</v>
      </c>
      <c r="X320" s="132" t="str">
        <f>_xlfn.CONCAT(F_Inputs[[#This Row],[Item Code]], "_",F_Inputs[[#This Row],[Company Acronym]])</f>
        <v>PR24QA_PR24CA10_OUT1_SSC</v>
      </c>
    </row>
    <row r="321" spans="1:24">
      <c r="A321" s="132" t="s">
        <v>105</v>
      </c>
      <c r="B321" s="132" t="s">
        <v>85</v>
      </c>
      <c r="C321" s="132" t="s">
        <v>86</v>
      </c>
      <c r="D321" s="132" t="s">
        <v>83</v>
      </c>
      <c r="E321" s="132" t="s">
        <v>40</v>
      </c>
      <c r="F321" s="135" t="s">
        <v>87</v>
      </c>
      <c r="G321" s="135" t="s">
        <v>87</v>
      </c>
      <c r="H321" s="135" t="s">
        <v>87</v>
      </c>
      <c r="I321" s="135" t="s">
        <v>87</v>
      </c>
      <c r="J321" s="135" t="s">
        <v>87</v>
      </c>
      <c r="K321" s="135" t="s">
        <v>87</v>
      </c>
      <c r="L321" s="135" t="s">
        <v>87</v>
      </c>
      <c r="M321" s="135" t="s">
        <v>87</v>
      </c>
      <c r="N321" s="135" t="s">
        <v>87</v>
      </c>
      <c r="O321" s="135" t="s">
        <v>87</v>
      </c>
      <c r="P321" s="135" t="s">
        <v>87</v>
      </c>
      <c r="Q321" s="135" t="s">
        <v>87</v>
      </c>
      <c r="R321" s="135" t="s">
        <v>87</v>
      </c>
      <c r="S321" s="135" t="s">
        <v>87</v>
      </c>
      <c r="T321" s="135" t="s">
        <v>87</v>
      </c>
      <c r="U321" s="135" t="s">
        <v>87</v>
      </c>
      <c r="V321" s="135" t="s">
        <v>87</v>
      </c>
      <c r="X321" s="132" t="str">
        <f>_xlfn.CONCAT(F_Inputs[[#This Row],[Item Code]], "_",F_Inputs[[#This Row],[Company Acronym]])</f>
        <v>PR24QA_PR24CA10_OUT2_SSC</v>
      </c>
    </row>
    <row r="322" spans="1:24">
      <c r="A322" s="132" t="s">
        <v>105</v>
      </c>
      <c r="B322" s="132" t="s">
        <v>88</v>
      </c>
      <c r="C322" s="132" t="s">
        <v>89</v>
      </c>
      <c r="D322" s="132" t="s">
        <v>83</v>
      </c>
      <c r="E322" s="132" t="s">
        <v>40</v>
      </c>
      <c r="F322" s="136">
        <v>0</v>
      </c>
      <c r="G322" s="136">
        <v>0</v>
      </c>
      <c r="H322" s="136">
        <v>0</v>
      </c>
      <c r="I322" s="136">
        <v>0</v>
      </c>
      <c r="J322" s="136">
        <v>0</v>
      </c>
      <c r="K322" s="136">
        <v>0</v>
      </c>
      <c r="L322" s="136">
        <v>0</v>
      </c>
      <c r="M322" s="136">
        <v>0</v>
      </c>
      <c r="N322" s="136">
        <v>0</v>
      </c>
      <c r="O322" s="136">
        <v>0</v>
      </c>
      <c r="P322" s="136">
        <v>0</v>
      </c>
      <c r="Q322" s="136">
        <v>0</v>
      </c>
      <c r="R322" s="136">
        <v>0</v>
      </c>
      <c r="S322" s="136">
        <v>0</v>
      </c>
      <c r="T322" s="136">
        <v>0</v>
      </c>
      <c r="U322" s="136">
        <v>0</v>
      </c>
      <c r="V322" s="136">
        <v>0</v>
      </c>
      <c r="X322" s="132" t="str">
        <f>_xlfn.CONCAT(F_Inputs[[#This Row],[Item Code]], "_",F_Inputs[[#This Row],[Company Acronym]])</f>
        <v>PR24QA_PR24CA10_OUT3_SSC</v>
      </c>
    </row>
    <row r="323" spans="1:24">
      <c r="A323" s="132" t="s">
        <v>105</v>
      </c>
      <c r="B323" s="132" t="s">
        <v>90</v>
      </c>
      <c r="C323" s="132" t="s">
        <v>91</v>
      </c>
      <c r="D323" s="132" t="s">
        <v>39</v>
      </c>
      <c r="E323" s="132" t="s">
        <v>40</v>
      </c>
      <c r="F323" s="136">
        <v>0</v>
      </c>
      <c r="G323" s="136">
        <v>0</v>
      </c>
      <c r="H323" s="136">
        <v>0</v>
      </c>
      <c r="I323" s="136">
        <v>0</v>
      </c>
      <c r="J323" s="136">
        <v>0</v>
      </c>
      <c r="K323" s="136">
        <v>0</v>
      </c>
      <c r="L323" s="136">
        <v>0</v>
      </c>
      <c r="M323" s="136">
        <v>0</v>
      </c>
      <c r="N323" s="136">
        <v>0</v>
      </c>
      <c r="O323" s="136">
        <v>0</v>
      </c>
      <c r="P323" s="136">
        <v>0</v>
      </c>
      <c r="Q323" s="136">
        <v>0</v>
      </c>
      <c r="R323" s="136">
        <v>0</v>
      </c>
      <c r="S323" s="136">
        <v>0</v>
      </c>
      <c r="T323" s="136">
        <v>0</v>
      </c>
      <c r="U323" s="136">
        <v>0</v>
      </c>
      <c r="V323" s="136">
        <v>0</v>
      </c>
      <c r="X323" s="132" t="str">
        <f>_xlfn.CONCAT(F_Inputs[[#This Row],[Item Code]], "_",F_Inputs[[#This Row],[Company Acronym]])</f>
        <v>PR24QA_PR24CA10_OUT4_SSC</v>
      </c>
    </row>
    <row r="324" spans="1:24">
      <c r="A324" s="132" t="s">
        <v>106</v>
      </c>
      <c r="B324" s="132" t="s">
        <v>37</v>
      </c>
      <c r="C324" s="132" t="s">
        <v>38</v>
      </c>
      <c r="D324" s="132" t="s">
        <v>39</v>
      </c>
      <c r="E324" s="132" t="s">
        <v>40</v>
      </c>
      <c r="F324" s="133">
        <v>0</v>
      </c>
      <c r="G324" s="133">
        <v>0</v>
      </c>
      <c r="H324" s="133">
        <v>0</v>
      </c>
      <c r="I324" s="133">
        <v>0</v>
      </c>
      <c r="J324" s="133">
        <v>0</v>
      </c>
      <c r="K324" s="133">
        <v>0</v>
      </c>
      <c r="L324" s="133">
        <v>1</v>
      </c>
      <c r="M324" s="133">
        <v>0</v>
      </c>
      <c r="N324" s="133">
        <v>0</v>
      </c>
      <c r="O324" s="133">
        <v>0</v>
      </c>
      <c r="P324" s="133">
        <v>0</v>
      </c>
      <c r="Q324" s="133">
        <v>0</v>
      </c>
      <c r="R324" s="133">
        <v>0</v>
      </c>
      <c r="S324" s="133">
        <v>0</v>
      </c>
      <c r="T324" s="133">
        <v>0</v>
      </c>
      <c r="U324" s="133">
        <v>0</v>
      </c>
      <c r="V324" s="133">
        <v>0</v>
      </c>
      <c r="X324" s="132" t="str">
        <f>_xlfn.CONCAT(F_Inputs[[#This Row],[Item Code]], "_",F_Inputs[[#This Row],[Company Acronym]])</f>
        <v>C_COVID20_PR24CA008_SVE</v>
      </c>
    </row>
    <row r="325" spans="1:24">
      <c r="A325" s="132" t="s">
        <v>106</v>
      </c>
      <c r="B325" s="132" t="s">
        <v>41</v>
      </c>
      <c r="C325" s="132" t="s">
        <v>42</v>
      </c>
      <c r="D325" s="132" t="s">
        <v>39</v>
      </c>
      <c r="E325" s="132" t="s">
        <v>40</v>
      </c>
      <c r="F325" s="133">
        <v>0</v>
      </c>
      <c r="G325" s="133">
        <v>0</v>
      </c>
      <c r="H325" s="133">
        <v>0</v>
      </c>
      <c r="I325" s="133">
        <v>0</v>
      </c>
      <c r="J325" s="133">
        <v>0</v>
      </c>
      <c r="K325" s="133">
        <v>0</v>
      </c>
      <c r="L325" s="133">
        <v>0</v>
      </c>
      <c r="M325" s="133">
        <v>1</v>
      </c>
      <c r="N325" s="133">
        <v>0</v>
      </c>
      <c r="O325" s="133">
        <v>0</v>
      </c>
      <c r="P325" s="133">
        <v>0</v>
      </c>
      <c r="Q325" s="133">
        <v>0</v>
      </c>
      <c r="R325" s="133">
        <v>0</v>
      </c>
      <c r="S325" s="133">
        <v>0</v>
      </c>
      <c r="T325" s="133">
        <v>0</v>
      </c>
      <c r="U325" s="133">
        <v>0</v>
      </c>
      <c r="V325" s="133">
        <v>0</v>
      </c>
      <c r="X325" s="132" t="str">
        <f>_xlfn.CONCAT(F_Inputs[[#This Row],[Item Code]], "_",F_Inputs[[#This Row],[Company Acronym]])</f>
        <v>C_COVID21_PR24CA008_SVE</v>
      </c>
    </row>
    <row r="326" spans="1:24">
      <c r="A326" s="132" t="s">
        <v>106</v>
      </c>
      <c r="B326" s="132" t="s">
        <v>43</v>
      </c>
      <c r="C326" s="132" t="s">
        <v>44</v>
      </c>
      <c r="D326" s="132" t="s">
        <v>45</v>
      </c>
      <c r="E326" s="132" t="s">
        <v>40</v>
      </c>
      <c r="F326" s="133">
        <v>0</v>
      </c>
      <c r="G326" s="133">
        <v>0</v>
      </c>
      <c r="H326" s="133">
        <v>0</v>
      </c>
      <c r="I326" s="133">
        <v>0</v>
      </c>
      <c r="J326" s="133">
        <v>0</v>
      </c>
      <c r="K326" s="133">
        <v>34.681334168493571</v>
      </c>
      <c r="L326" s="133">
        <v>54.757472861652175</v>
      </c>
      <c r="M326" s="133">
        <v>51.727682731230416</v>
      </c>
      <c r="N326" s="133">
        <v>34.985022469426838</v>
      </c>
      <c r="O326" s="133">
        <v>31.424999999999997</v>
      </c>
      <c r="P326" s="133">
        <v>29.537579568788502</v>
      </c>
      <c r="Q326" s="133">
        <v>37.826000000000001</v>
      </c>
      <c r="R326" s="133">
        <v>45.228000000000002</v>
      </c>
      <c r="S326" s="133">
        <v>49.494</v>
      </c>
      <c r="T326" s="133">
        <v>52.025000000000006</v>
      </c>
      <c r="U326" s="133">
        <v>55.606999999999999</v>
      </c>
      <c r="V326" s="133">
        <v>56.49</v>
      </c>
      <c r="X326" s="132" t="str">
        <f>_xlfn.CONCAT(F_Inputs[[#This Row],[Item Code]], "_",F_Inputs[[#This Row],[Company Acronym]])</f>
        <v>C_DCSDEBTT_PR24CA008_SVE</v>
      </c>
    </row>
    <row r="327" spans="1:24">
      <c r="A327" s="132" t="s">
        <v>106</v>
      </c>
      <c r="B327" s="132" t="s">
        <v>46</v>
      </c>
      <c r="C327" s="132" t="s">
        <v>47</v>
      </c>
      <c r="D327" s="132" t="s">
        <v>45</v>
      </c>
      <c r="E327" s="132" t="s">
        <v>40</v>
      </c>
      <c r="F327" s="133">
        <v>0</v>
      </c>
      <c r="G327" s="133">
        <v>0</v>
      </c>
      <c r="H327" s="133">
        <v>0</v>
      </c>
      <c r="I327" s="133">
        <v>0</v>
      </c>
      <c r="J327" s="133">
        <v>0</v>
      </c>
      <c r="K327" s="133">
        <v>34.681334168493571</v>
      </c>
      <c r="L327" s="133">
        <v>54.757472861652175</v>
      </c>
      <c r="M327" s="133">
        <v>51.727682731230416</v>
      </c>
      <c r="N327" s="133">
        <v>34.985022469426838</v>
      </c>
      <c r="O327" s="133">
        <v>31.424999999999997</v>
      </c>
      <c r="P327" s="133">
        <v>29.537579568788502</v>
      </c>
      <c r="Q327" s="133">
        <v>37.826000000000001</v>
      </c>
      <c r="R327" s="133">
        <v>45.228000000000002</v>
      </c>
      <c r="S327" s="133">
        <v>49.494</v>
      </c>
      <c r="T327" s="133">
        <v>52.025000000000006</v>
      </c>
      <c r="U327" s="133">
        <v>55.606999999999999</v>
      </c>
      <c r="V327" s="133">
        <v>56.49</v>
      </c>
      <c r="X327" s="132" t="str">
        <f>_xlfn.CONCAT(F_Inputs[[#This Row],[Item Code]], "_",F_Inputs[[#This Row],[Company Acronym]])</f>
        <v>C_DCT_PR24CA008_SVE</v>
      </c>
    </row>
    <row r="328" spans="1:24">
      <c r="A328" s="132" t="s">
        <v>106</v>
      </c>
      <c r="B328" s="132" t="s">
        <v>48</v>
      </c>
      <c r="C328" s="132" t="s">
        <v>49</v>
      </c>
      <c r="D328" s="132" t="s">
        <v>50</v>
      </c>
      <c r="E328" s="132" t="s">
        <v>40</v>
      </c>
      <c r="F328" s="134">
        <v>0</v>
      </c>
      <c r="G328" s="134">
        <v>0</v>
      </c>
      <c r="H328" s="134">
        <v>0</v>
      </c>
      <c r="I328" s="134">
        <v>0</v>
      </c>
      <c r="J328" s="134">
        <v>0</v>
      </c>
      <c r="K328" s="134">
        <v>25.524459004001425</v>
      </c>
      <c r="L328" s="134">
        <v>24.779369353368278</v>
      </c>
      <c r="M328" s="134">
        <v>24.413193046584251</v>
      </c>
      <c r="N328" s="134">
        <v>22.302861771556298</v>
      </c>
      <c r="O328" s="134">
        <v>23.606517386717634</v>
      </c>
      <c r="P328" s="134">
        <v>23.498921186134041</v>
      </c>
      <c r="Q328" s="134">
        <v>23.590523271561111</v>
      </c>
      <c r="R328" s="134">
        <v>23.590523271561111</v>
      </c>
      <c r="S328" s="134">
        <v>23.590523271561111</v>
      </c>
      <c r="T328" s="134">
        <v>23.590523271561111</v>
      </c>
      <c r="U328" s="134">
        <v>23.590523271561111</v>
      </c>
      <c r="V328" s="134">
        <v>23.590523271561111</v>
      </c>
      <c r="X328" s="132" t="str">
        <f>_xlfn.CONCAT(F_Inputs[[#This Row],[Item Code]], "_",F_Inputs[[#This Row],[Company Acronym]])</f>
        <v>C_EQLPCF62_PR24CA008_SVE</v>
      </c>
    </row>
    <row r="329" spans="1:24">
      <c r="A329" s="132" t="s">
        <v>106</v>
      </c>
      <c r="B329" s="132" t="s">
        <v>51</v>
      </c>
      <c r="C329" s="132" t="s">
        <v>52</v>
      </c>
      <c r="D329" s="132" t="s">
        <v>39</v>
      </c>
      <c r="E329" s="132" t="s">
        <v>40</v>
      </c>
      <c r="F329" s="133">
        <v>0</v>
      </c>
      <c r="G329" s="133">
        <v>0</v>
      </c>
      <c r="H329" s="133">
        <v>0</v>
      </c>
      <c r="I329" s="133">
        <v>0</v>
      </c>
      <c r="J329" s="133">
        <v>0</v>
      </c>
      <c r="K329" s="133">
        <v>2.20258425697588</v>
      </c>
      <c r="L329" s="133">
        <v>2.2230935975016801</v>
      </c>
      <c r="M329" s="133">
        <v>2.2502953466948399</v>
      </c>
      <c r="N329" s="133">
        <v>2.2401026726876028</v>
      </c>
      <c r="O329" s="133">
        <v>2.2512552120606322</v>
      </c>
      <c r="P329" s="133">
        <v>2.2512552120606322</v>
      </c>
      <c r="Q329" s="133">
        <v>2.2512552120606322</v>
      </c>
      <c r="R329" s="133">
        <v>2.2512552120606322</v>
      </c>
      <c r="S329" s="133">
        <v>2.2512552120606322</v>
      </c>
      <c r="T329" s="133">
        <v>2.2512552120606322</v>
      </c>
      <c r="U329" s="133">
        <v>2.2512552120606322</v>
      </c>
      <c r="V329" s="133">
        <v>2.2512552120606322</v>
      </c>
      <c r="X329" s="132" t="str">
        <f>_xlfn.CONCAT(F_Inputs[[#This Row],[Item Code]], "_",F_Inputs[[#This Row],[Company Acronym]])</f>
        <v>C_EQXPCF2_PR24CA008_SVE</v>
      </c>
    </row>
    <row r="330" spans="1:24">
      <c r="A330" s="132" t="s">
        <v>106</v>
      </c>
      <c r="B330" s="132" t="s">
        <v>53</v>
      </c>
      <c r="C330" s="132" t="s">
        <v>54</v>
      </c>
      <c r="D330" s="132" t="s">
        <v>50</v>
      </c>
      <c r="E330" s="132" t="s">
        <v>40</v>
      </c>
      <c r="F330" s="134">
        <v>0</v>
      </c>
      <c r="G330" s="134">
        <v>0</v>
      </c>
      <c r="H330" s="134">
        <v>0</v>
      </c>
      <c r="I330" s="134">
        <v>0</v>
      </c>
      <c r="J330" s="134">
        <v>0</v>
      </c>
      <c r="K330" s="134">
        <v>0.74158768715903145</v>
      </c>
      <c r="L330" s="134">
        <v>0.73981728659893553</v>
      </c>
      <c r="M330" s="134">
        <v>0.7444894845660408</v>
      </c>
      <c r="N330" s="134">
        <v>0.74602483160785371</v>
      </c>
      <c r="O330" s="134">
        <v>0.75214877459647989</v>
      </c>
      <c r="P330" s="134">
        <v>0.75260434665002574</v>
      </c>
      <c r="Q330" s="134">
        <v>0.75529383846742837</v>
      </c>
      <c r="R330" s="134">
        <v>0.75307903178054569</v>
      </c>
      <c r="S330" s="134">
        <v>0.75160353629804832</v>
      </c>
      <c r="T330" s="134">
        <v>0.749957556852337</v>
      </c>
      <c r="U330" s="134">
        <v>0.74828285659539229</v>
      </c>
      <c r="V330" s="134">
        <v>0.7467566711258633</v>
      </c>
      <c r="X330" s="132" t="str">
        <f>_xlfn.CONCAT(F_Inputs[[#This Row],[Item Code]], "_",F_Inputs[[#This Row],[Company Acronym]])</f>
        <v>C_HHDUHH_PR24CA008_SVE</v>
      </c>
    </row>
    <row r="331" spans="1:24">
      <c r="A331" s="132" t="s">
        <v>106</v>
      </c>
      <c r="B331" s="132" t="s">
        <v>55</v>
      </c>
      <c r="C331" s="132" t="s">
        <v>56</v>
      </c>
      <c r="D331" s="132" t="s">
        <v>50</v>
      </c>
      <c r="E331" s="132" t="s">
        <v>40</v>
      </c>
      <c r="F331" s="134">
        <v>0</v>
      </c>
      <c r="G331" s="134">
        <v>0</v>
      </c>
      <c r="H331" s="134">
        <v>0</v>
      </c>
      <c r="I331" s="134">
        <v>0</v>
      </c>
      <c r="J331" s="134">
        <v>0</v>
      </c>
      <c r="K331" s="134">
        <v>0.45189656898092795</v>
      </c>
      <c r="L331" s="134">
        <v>0.46298720351945344</v>
      </c>
      <c r="M331" s="134">
        <v>0.47401403694097183</v>
      </c>
      <c r="N331" s="134">
        <v>0.48314000340435825</v>
      </c>
      <c r="O331" s="134">
        <v>0.49815846757997845</v>
      </c>
      <c r="P331" s="134">
        <v>0.51257816085001495</v>
      </c>
      <c r="Q331" s="134">
        <v>0.55064113215318955</v>
      </c>
      <c r="R331" s="134">
        <v>0.58247193815678722</v>
      </c>
      <c r="S331" s="134">
        <v>0.60905585756401237</v>
      </c>
      <c r="T331" s="134">
        <v>0.64095330220967073</v>
      </c>
      <c r="U331" s="134">
        <v>0.67270101150350325</v>
      </c>
      <c r="V331" s="134">
        <v>0.70124856041428241</v>
      </c>
      <c r="X331" s="132" t="str">
        <f>_xlfn.CONCAT(F_Inputs[[#This Row],[Item Code]], "_",F_Inputs[[#This Row],[Company Acronym]])</f>
        <v>C_HHMHH_PR24CA008_SVE</v>
      </c>
    </row>
    <row r="332" spans="1:24">
      <c r="A332" s="132" t="s">
        <v>106</v>
      </c>
      <c r="B332" s="132" t="s">
        <v>57</v>
      </c>
      <c r="C332" s="132" t="s">
        <v>58</v>
      </c>
      <c r="D332" s="132" t="s">
        <v>59</v>
      </c>
      <c r="E332" s="132" t="s">
        <v>40</v>
      </c>
      <c r="F332" s="133">
        <v>0</v>
      </c>
      <c r="G332" s="133">
        <v>0</v>
      </c>
      <c r="H332" s="133">
        <v>0</v>
      </c>
      <c r="I332" s="133">
        <v>0</v>
      </c>
      <c r="J332" s="133">
        <v>0</v>
      </c>
      <c r="K332" s="133">
        <v>4006.4189999999999</v>
      </c>
      <c r="L332" s="133">
        <v>4035.1720000000005</v>
      </c>
      <c r="M332" s="133">
        <v>4074.3919999999998</v>
      </c>
      <c r="N332" s="133">
        <v>4113.3684098710564</v>
      </c>
      <c r="O332" s="133">
        <v>4165.280999999999</v>
      </c>
      <c r="P332" s="133">
        <v>4219.1350273758544</v>
      </c>
      <c r="Q332" s="133">
        <v>4258.2839852939942</v>
      </c>
      <c r="R332" s="133">
        <v>4257.3695325180133</v>
      </c>
      <c r="S332" s="133">
        <v>4282.9375176915155</v>
      </c>
      <c r="T332" s="133">
        <v>4308.214869825717</v>
      </c>
      <c r="U332" s="133">
        <v>4332.6209305653683</v>
      </c>
      <c r="V332" s="133">
        <v>4356.647270262135</v>
      </c>
      <c r="X332" s="132" t="str">
        <f>_xlfn.CONCAT(F_Inputs[[#This Row],[Item Code]], "_",F_Inputs[[#This Row],[Company Acronym]])</f>
        <v>C_HHT_PR24CA008_SVE</v>
      </c>
    </row>
    <row r="333" spans="1:24">
      <c r="A333" s="132" t="s">
        <v>106</v>
      </c>
      <c r="B333" s="132" t="s">
        <v>60</v>
      </c>
      <c r="C333" s="132" t="s">
        <v>61</v>
      </c>
      <c r="D333" s="132" t="s">
        <v>50</v>
      </c>
      <c r="E333" s="132" t="s">
        <v>40</v>
      </c>
      <c r="F333" s="134">
        <v>0</v>
      </c>
      <c r="G333" s="134">
        <v>0</v>
      </c>
      <c r="H333" s="134">
        <v>0</v>
      </c>
      <c r="I333" s="134">
        <v>0</v>
      </c>
      <c r="J333" s="134">
        <v>0</v>
      </c>
      <c r="K333" s="134">
        <v>14.362262988519898</v>
      </c>
      <c r="L333" s="134">
        <v>13.919114777003761</v>
      </c>
      <c r="M333" s="134">
        <v>13.919114777003761</v>
      </c>
      <c r="N333" s="134">
        <v>13.919114777003761</v>
      </c>
      <c r="O333" s="134">
        <v>13.919114777003761</v>
      </c>
      <c r="P333" s="134">
        <v>13.919114777003761</v>
      </c>
      <c r="Q333" s="134">
        <v>13.919114777003761</v>
      </c>
      <c r="R333" s="134">
        <v>13.919114777003761</v>
      </c>
      <c r="S333" s="134">
        <v>13.919114777003761</v>
      </c>
      <c r="T333" s="134">
        <v>13.919114777003761</v>
      </c>
      <c r="U333" s="134">
        <v>13.919114777003761</v>
      </c>
      <c r="V333" s="134">
        <v>13.919114777003761</v>
      </c>
      <c r="X333" s="132" t="str">
        <f>_xlfn.CONCAT(F_Inputs[[#This Row],[Item Code]], "_",F_Inputs[[#This Row],[Company Acronym]])</f>
        <v>C_INCSCOREINT_PR24CA008_SVE</v>
      </c>
    </row>
    <row r="334" spans="1:24">
      <c r="A334" s="132" t="s">
        <v>106</v>
      </c>
      <c r="B334" s="132" t="s">
        <v>62</v>
      </c>
      <c r="C334" s="132" t="s">
        <v>63</v>
      </c>
      <c r="D334" s="132" t="s">
        <v>45</v>
      </c>
      <c r="E334" s="132" t="s">
        <v>40</v>
      </c>
      <c r="F334" s="133">
        <v>0</v>
      </c>
      <c r="G334" s="133">
        <v>0</v>
      </c>
      <c r="H334" s="133">
        <v>0</v>
      </c>
      <c r="I334" s="133">
        <v>0</v>
      </c>
      <c r="J334" s="133">
        <v>0</v>
      </c>
      <c r="K334" s="133">
        <v>89.998062167240846</v>
      </c>
      <c r="L334" s="133">
        <v>40.568795519285558</v>
      </c>
      <c r="M334" s="133">
        <v>36.492431070037412</v>
      </c>
      <c r="N334" s="133">
        <v>51.374020185649016</v>
      </c>
      <c r="O334" s="133">
        <v>48.205999999999989</v>
      </c>
      <c r="P334" s="133">
        <v>42.272202579568784</v>
      </c>
      <c r="Q334" s="133">
        <v>78.660226145689506</v>
      </c>
      <c r="R334" s="133">
        <v>80.924737128741981</v>
      </c>
      <c r="S334" s="133">
        <v>79.638388279660887</v>
      </c>
      <c r="T334" s="133">
        <v>81.052624518697797</v>
      </c>
      <c r="U334" s="133">
        <v>82.646572775777173</v>
      </c>
      <c r="V334" s="133">
        <v>86.627371019647939</v>
      </c>
      <c r="X334" s="132" t="str">
        <f>_xlfn.CONCAT(F_Inputs[[#This Row],[Item Code]], "_",F_Inputs[[#This Row],[Company Acronym]])</f>
        <v>C_OCSDEBTTR_PR24CA008_SVE</v>
      </c>
    </row>
    <row r="335" spans="1:24">
      <c r="A335" s="132" t="s">
        <v>106</v>
      </c>
      <c r="B335" s="132" t="s">
        <v>64</v>
      </c>
      <c r="C335" s="132" t="s">
        <v>65</v>
      </c>
      <c r="D335" s="132" t="s">
        <v>45</v>
      </c>
      <c r="E335" s="132" t="s">
        <v>40</v>
      </c>
      <c r="F335" s="133">
        <v>0</v>
      </c>
      <c r="G335" s="133">
        <v>0</v>
      </c>
      <c r="H335" s="133">
        <v>0</v>
      </c>
      <c r="I335" s="133">
        <v>0</v>
      </c>
      <c r="J335" s="133">
        <v>0</v>
      </c>
      <c r="K335" s="133">
        <v>89.998062167240846</v>
      </c>
      <c r="L335" s="133">
        <v>86.288119562706939</v>
      </c>
      <c r="M335" s="133">
        <v>79.506361796379721</v>
      </c>
      <c r="N335" s="133">
        <v>77.167628922940892</v>
      </c>
      <c r="O335" s="133">
        <v>71.495999999999995</v>
      </c>
      <c r="P335" s="133">
        <v>64.848895662217672</v>
      </c>
      <c r="Q335" s="133">
        <v>78.660226145689506</v>
      </c>
      <c r="R335" s="133">
        <v>80.924737128741981</v>
      </c>
      <c r="S335" s="133">
        <v>79.638388279660916</v>
      </c>
      <c r="T335" s="133">
        <v>81.052624518697769</v>
      </c>
      <c r="U335" s="133">
        <v>82.646572775777173</v>
      </c>
      <c r="V335" s="133">
        <v>86.62737101964791</v>
      </c>
      <c r="X335" s="132" t="str">
        <f>_xlfn.CONCAT(F_Inputs[[#This Row],[Item Code]], "_",F_Inputs[[#This Row],[Company Acronym]])</f>
        <v>C_OCTR_PR24CA008_SVE</v>
      </c>
    </row>
    <row r="336" spans="1:24">
      <c r="A336" s="132" t="s">
        <v>106</v>
      </c>
      <c r="B336" s="132" t="s">
        <v>66</v>
      </c>
      <c r="C336" s="132" t="s">
        <v>67</v>
      </c>
      <c r="D336" s="132" t="s">
        <v>68</v>
      </c>
      <c r="E336" s="132" t="s">
        <v>40</v>
      </c>
      <c r="F336" s="133">
        <v>0</v>
      </c>
      <c r="G336" s="133">
        <v>0</v>
      </c>
      <c r="H336" s="133">
        <v>0</v>
      </c>
      <c r="I336" s="133">
        <v>0</v>
      </c>
      <c r="J336" s="133">
        <v>0</v>
      </c>
      <c r="K336" s="133">
        <v>350.08325498488119</v>
      </c>
      <c r="L336" s="133">
        <v>353.07869568142547</v>
      </c>
      <c r="M336" s="133">
        <v>358.90099963871978</v>
      </c>
      <c r="N336" s="133">
        <v>341.63757972924958</v>
      </c>
      <c r="O336" s="133">
        <v>335.21507912671444</v>
      </c>
      <c r="P336" s="133">
        <v>342.16575373408688</v>
      </c>
      <c r="Q336" s="133">
        <v>333.65312593505848</v>
      </c>
      <c r="R336" s="133">
        <v>415.72089740805734</v>
      </c>
      <c r="S336" s="133">
        <v>453.01458239534367</v>
      </c>
      <c r="T336" s="133">
        <v>466.43880696718065</v>
      </c>
      <c r="U336" s="133">
        <v>489.75748815967665</v>
      </c>
      <c r="V336" s="133">
        <v>482.73686596021463</v>
      </c>
      <c r="X336" s="132" t="str">
        <f>_xlfn.CONCAT(F_Inputs[[#This Row],[Item Code]], "_",F_Inputs[[#This Row],[Company Acronym]])</f>
        <v>C_REVHH_PR24CA008_SVE</v>
      </c>
    </row>
    <row r="337" spans="1:24">
      <c r="A337" s="132" t="s">
        <v>106</v>
      </c>
      <c r="B337" s="132" t="s">
        <v>69</v>
      </c>
      <c r="C337" s="132" t="s">
        <v>70</v>
      </c>
      <c r="D337" s="132" t="s">
        <v>45</v>
      </c>
      <c r="E337" s="132" t="s">
        <v>40</v>
      </c>
      <c r="F337" s="133">
        <v>0</v>
      </c>
      <c r="G337" s="133">
        <v>0</v>
      </c>
      <c r="H337" s="133">
        <v>0</v>
      </c>
      <c r="I337" s="133">
        <v>0</v>
      </c>
      <c r="J337" s="133">
        <v>0</v>
      </c>
      <c r="K337" s="133">
        <v>90.741591436997595</v>
      </c>
      <c r="L337" s="133">
        <v>41.138487245618094</v>
      </c>
      <c r="M337" s="133">
        <v>36.594112184627903</v>
      </c>
      <c r="N337" s="133">
        <v>50.287547947055629</v>
      </c>
      <c r="O337" s="133">
        <v>47.535166666666655</v>
      </c>
      <c r="P337" s="133">
        <v>42.684499540126623</v>
      </c>
      <c r="Q337" s="133">
        <v>70.779247699083754</v>
      </c>
      <c r="R337" s="133">
        <v>76.263026893149828</v>
      </c>
      <c r="S337" s="133">
        <v>75.642737981989541</v>
      </c>
      <c r="T337" s="133">
        <v>78.372460176025299</v>
      </c>
      <c r="U337" s="133">
        <v>79.922025778141489</v>
      </c>
      <c r="V337" s="133">
        <v>83.374111865016829</v>
      </c>
      <c r="X337" s="132" t="str">
        <f>_xlfn.CONCAT(F_Inputs[[#This Row],[Item Code]], "_",F_Inputs[[#This Row],[Company Acronym]])</f>
        <v>C_SOCSDEBTTR_PR24CA008_SVE</v>
      </c>
    </row>
    <row r="338" spans="1:24">
      <c r="A338" s="132" t="s">
        <v>106</v>
      </c>
      <c r="B338" s="132" t="s">
        <v>71</v>
      </c>
      <c r="C338" s="132" t="s">
        <v>72</v>
      </c>
      <c r="D338" s="132" t="s">
        <v>45</v>
      </c>
      <c r="E338" s="132" t="s">
        <v>40</v>
      </c>
      <c r="F338" s="133">
        <v>0</v>
      </c>
      <c r="G338" s="133">
        <v>0</v>
      </c>
      <c r="H338" s="133">
        <v>0</v>
      </c>
      <c r="I338" s="133">
        <v>0</v>
      </c>
      <c r="J338" s="133">
        <v>0</v>
      </c>
      <c r="K338" s="133">
        <v>90.741591436997595</v>
      </c>
      <c r="L338" s="133">
        <v>86.857811289039475</v>
      </c>
      <c r="M338" s="133">
        <v>79.608042910970241</v>
      </c>
      <c r="N338" s="133">
        <v>76.081156684347505</v>
      </c>
      <c r="O338" s="133">
        <v>70.825166666666661</v>
      </c>
      <c r="P338" s="133">
        <v>65.261192622775511</v>
      </c>
      <c r="Q338" s="133">
        <v>70.779247699083754</v>
      </c>
      <c r="R338" s="133">
        <v>76.263026893149828</v>
      </c>
      <c r="S338" s="133">
        <v>75.642737981989555</v>
      </c>
      <c r="T338" s="133">
        <v>78.372460176025271</v>
      </c>
      <c r="U338" s="133">
        <v>79.922025778141489</v>
      </c>
      <c r="V338" s="133">
        <v>83.3741118650168</v>
      </c>
      <c r="X338" s="132" t="str">
        <f>_xlfn.CONCAT(F_Inputs[[#This Row],[Item Code]], "_",F_Inputs[[#This Row],[Company Acronym]])</f>
        <v>C_SOCTR_PR24CA008_SVE</v>
      </c>
    </row>
    <row r="339" spans="1:24">
      <c r="A339" s="132" t="s">
        <v>106</v>
      </c>
      <c r="B339" s="132" t="s">
        <v>73</v>
      </c>
      <c r="C339" s="132" t="s">
        <v>74</v>
      </c>
      <c r="D339" s="132" t="s">
        <v>45</v>
      </c>
      <c r="E339" s="132" t="s">
        <v>40</v>
      </c>
      <c r="F339" s="133">
        <v>0</v>
      </c>
      <c r="G339" s="133">
        <v>0</v>
      </c>
      <c r="H339" s="133">
        <v>0</v>
      </c>
      <c r="I339" s="133">
        <v>0</v>
      </c>
      <c r="J339" s="133">
        <v>0</v>
      </c>
      <c r="K339" s="133">
        <v>125.42292560549117</v>
      </c>
      <c r="L339" s="133">
        <v>95.89596010727027</v>
      </c>
      <c r="M339" s="133">
        <v>88.32179491585832</v>
      </c>
      <c r="N339" s="133">
        <v>85.272570416482466</v>
      </c>
      <c r="O339" s="133">
        <v>78.960166666666652</v>
      </c>
      <c r="P339" s="133">
        <v>72.222079108915125</v>
      </c>
      <c r="Q339" s="133">
        <v>108.60524769908376</v>
      </c>
      <c r="R339" s="133">
        <v>121.49102689314982</v>
      </c>
      <c r="S339" s="133">
        <v>125.13673798198954</v>
      </c>
      <c r="T339" s="133">
        <v>130.39746017602531</v>
      </c>
      <c r="U339" s="133">
        <v>135.52902577814149</v>
      </c>
      <c r="V339" s="133">
        <v>139.86411186501684</v>
      </c>
      <c r="X339" s="132" t="str">
        <f>_xlfn.CONCAT(F_Inputs[[#This Row],[Item Code]], "_",F_Inputs[[#This Row],[Company Acronym]])</f>
        <v>C_STCSDEBTTR_PR24CA008_SVE</v>
      </c>
    </row>
    <row r="340" spans="1:24">
      <c r="A340" s="132" t="s">
        <v>106</v>
      </c>
      <c r="B340" s="132" t="s">
        <v>75</v>
      </c>
      <c r="C340" s="132" t="s">
        <v>76</v>
      </c>
      <c r="D340" s="132" t="s">
        <v>45</v>
      </c>
      <c r="E340" s="132" t="s">
        <v>40</v>
      </c>
      <c r="F340" s="133">
        <v>0</v>
      </c>
      <c r="G340" s="133">
        <v>0</v>
      </c>
      <c r="H340" s="133">
        <v>0</v>
      </c>
      <c r="I340" s="133">
        <v>0</v>
      </c>
      <c r="J340" s="133">
        <v>0</v>
      </c>
      <c r="K340" s="133">
        <v>125.42292560549117</v>
      </c>
      <c r="L340" s="133">
        <v>141.61528415069165</v>
      </c>
      <c r="M340" s="133">
        <v>131.33572564220066</v>
      </c>
      <c r="N340" s="133">
        <v>111.06617915377434</v>
      </c>
      <c r="O340" s="133">
        <v>102.25016666666666</v>
      </c>
      <c r="P340" s="133">
        <v>94.798772191564012</v>
      </c>
      <c r="Q340" s="133">
        <v>108.60524769908376</v>
      </c>
      <c r="R340" s="133">
        <v>121.49102689314982</v>
      </c>
      <c r="S340" s="133">
        <v>125.13673798198955</v>
      </c>
      <c r="T340" s="133">
        <v>130.39746017602528</v>
      </c>
      <c r="U340" s="133">
        <v>135.52902577814149</v>
      </c>
      <c r="V340" s="133">
        <v>139.86411186501681</v>
      </c>
      <c r="X340" s="132" t="str">
        <f>_xlfn.CONCAT(F_Inputs[[#This Row],[Item Code]], "_",F_Inputs[[#This Row],[Company Acronym]])</f>
        <v>C_STCTR_PR24CA008_SVE</v>
      </c>
    </row>
    <row r="341" spans="1:24">
      <c r="A341" s="132" t="s">
        <v>106</v>
      </c>
      <c r="B341" s="132" t="s">
        <v>77</v>
      </c>
      <c r="C341" s="132" t="s">
        <v>78</v>
      </c>
      <c r="D341" s="132" t="s">
        <v>45</v>
      </c>
      <c r="E341" s="132" t="s">
        <v>40</v>
      </c>
      <c r="F341" s="133">
        <v>0</v>
      </c>
      <c r="G341" s="133">
        <v>0</v>
      </c>
      <c r="H341" s="133">
        <v>0</v>
      </c>
      <c r="I341" s="133">
        <v>0</v>
      </c>
      <c r="J341" s="133">
        <v>0</v>
      </c>
      <c r="K341" s="133">
        <v>124.67939633573442</v>
      </c>
      <c r="L341" s="133">
        <v>95.326268380937734</v>
      </c>
      <c r="M341" s="133">
        <v>88.220113801267829</v>
      </c>
      <c r="N341" s="133">
        <v>86.359042655075854</v>
      </c>
      <c r="O341" s="133">
        <v>79.630999999999986</v>
      </c>
      <c r="P341" s="133">
        <v>71.809782148357286</v>
      </c>
      <c r="Q341" s="133">
        <v>116.4862261456895</v>
      </c>
      <c r="R341" s="133">
        <v>126.15273712874199</v>
      </c>
      <c r="S341" s="133">
        <v>129.13238827966089</v>
      </c>
      <c r="T341" s="133">
        <v>133.0776245186978</v>
      </c>
      <c r="U341" s="133">
        <v>138.25357277577717</v>
      </c>
      <c r="V341" s="133">
        <v>143.11737101964795</v>
      </c>
      <c r="X341" s="132" t="str">
        <f>_xlfn.CONCAT(F_Inputs[[#This Row],[Item Code]], "_",F_Inputs[[#This Row],[Company Acronym]])</f>
        <v>C_TCSDEBTTR_PR24CA008_SVE</v>
      </c>
    </row>
    <row r="342" spans="1:24">
      <c r="A342" s="132" t="s">
        <v>106</v>
      </c>
      <c r="B342" s="132" t="s">
        <v>79</v>
      </c>
      <c r="C342" s="132" t="s">
        <v>80</v>
      </c>
      <c r="D342" s="132" t="s">
        <v>45</v>
      </c>
      <c r="E342" s="132" t="s">
        <v>40</v>
      </c>
      <c r="F342" s="133">
        <v>0</v>
      </c>
      <c r="G342" s="133">
        <v>0</v>
      </c>
      <c r="H342" s="133">
        <v>0</v>
      </c>
      <c r="I342" s="133">
        <v>0</v>
      </c>
      <c r="J342" s="133">
        <v>0</v>
      </c>
      <c r="K342" s="133">
        <v>124.67939633573442</v>
      </c>
      <c r="L342" s="133">
        <v>141.04559242435911</v>
      </c>
      <c r="M342" s="133">
        <v>131.23404452761014</v>
      </c>
      <c r="N342" s="133">
        <v>112.15265139236773</v>
      </c>
      <c r="O342" s="133">
        <v>102.92099999999999</v>
      </c>
      <c r="P342" s="133">
        <v>94.386475231006173</v>
      </c>
      <c r="Q342" s="133">
        <v>116.4862261456895</v>
      </c>
      <c r="R342" s="133">
        <v>126.15273712874199</v>
      </c>
      <c r="S342" s="133">
        <v>129.13238827966092</v>
      </c>
      <c r="T342" s="133">
        <v>133.07762451869777</v>
      </c>
      <c r="U342" s="133">
        <v>138.25357277577717</v>
      </c>
      <c r="V342" s="133">
        <v>143.11737101964792</v>
      </c>
      <c r="X342" s="132" t="str">
        <f>_xlfn.CONCAT(F_Inputs[[#This Row],[Item Code]], "_",F_Inputs[[#This Row],[Company Acronym]])</f>
        <v>C_TCTR_PR24CA008_SVE</v>
      </c>
    </row>
    <row r="343" spans="1:24">
      <c r="A343" s="132" t="s">
        <v>106</v>
      </c>
      <c r="B343" s="132" t="s">
        <v>81</v>
      </c>
      <c r="C343" s="132" t="s">
        <v>82</v>
      </c>
      <c r="D343" s="132" t="s">
        <v>83</v>
      </c>
      <c r="E343" s="132" t="s">
        <v>40</v>
      </c>
      <c r="F343" s="135" t="s">
        <v>95</v>
      </c>
      <c r="G343" s="135" t="s">
        <v>95</v>
      </c>
      <c r="H343" s="135" t="s">
        <v>95</v>
      </c>
      <c r="I343" s="135" t="s">
        <v>95</v>
      </c>
      <c r="J343" s="135" t="s">
        <v>95</v>
      </c>
      <c r="K343" s="135" t="s">
        <v>84</v>
      </c>
      <c r="L343" s="135" t="s">
        <v>84</v>
      </c>
      <c r="M343" s="135" t="s">
        <v>84</v>
      </c>
      <c r="N343" s="135" t="s">
        <v>84</v>
      </c>
      <c r="O343" s="135" t="s">
        <v>84</v>
      </c>
      <c r="P343" s="135" t="s">
        <v>84</v>
      </c>
      <c r="Q343" s="135" t="s">
        <v>84</v>
      </c>
      <c r="R343" s="135" t="s">
        <v>84</v>
      </c>
      <c r="S343" s="135" t="s">
        <v>84</v>
      </c>
      <c r="T343" s="135" t="s">
        <v>84</v>
      </c>
      <c r="U343" s="135" t="s">
        <v>84</v>
      </c>
      <c r="V343" s="135" t="s">
        <v>84</v>
      </c>
      <c r="X343" s="132" t="str">
        <f>_xlfn.CONCAT(F_Inputs[[#This Row],[Item Code]], "_",F_Inputs[[#This Row],[Company Acronym]])</f>
        <v>PR24QA_PR24CA10_OUT1_SVE</v>
      </c>
    </row>
    <row r="344" spans="1:24">
      <c r="A344" s="132" t="s">
        <v>106</v>
      </c>
      <c r="B344" s="132" t="s">
        <v>85</v>
      </c>
      <c r="C344" s="132" t="s">
        <v>86</v>
      </c>
      <c r="D344" s="132" t="s">
        <v>83</v>
      </c>
      <c r="E344" s="132" t="s">
        <v>40</v>
      </c>
      <c r="F344" s="135" t="s">
        <v>95</v>
      </c>
      <c r="G344" s="135" t="s">
        <v>95</v>
      </c>
      <c r="H344" s="135" t="s">
        <v>95</v>
      </c>
      <c r="I344" s="135" t="s">
        <v>95</v>
      </c>
      <c r="J344" s="135" t="s">
        <v>95</v>
      </c>
      <c r="K344" s="135" t="s">
        <v>87</v>
      </c>
      <c r="L344" s="135" t="s">
        <v>87</v>
      </c>
      <c r="M344" s="135" t="s">
        <v>87</v>
      </c>
      <c r="N344" s="135" t="s">
        <v>87</v>
      </c>
      <c r="O344" s="135" t="s">
        <v>87</v>
      </c>
      <c r="P344" s="135" t="s">
        <v>87</v>
      </c>
      <c r="Q344" s="135" t="s">
        <v>87</v>
      </c>
      <c r="R344" s="135" t="s">
        <v>87</v>
      </c>
      <c r="S344" s="135" t="s">
        <v>87</v>
      </c>
      <c r="T344" s="135" t="s">
        <v>87</v>
      </c>
      <c r="U344" s="135" t="s">
        <v>87</v>
      </c>
      <c r="V344" s="135" t="s">
        <v>87</v>
      </c>
      <c r="X344" s="132" t="str">
        <f>_xlfn.CONCAT(F_Inputs[[#This Row],[Item Code]], "_",F_Inputs[[#This Row],[Company Acronym]])</f>
        <v>PR24QA_PR24CA10_OUT2_SVE</v>
      </c>
    </row>
    <row r="345" spans="1:24">
      <c r="A345" s="132" t="s">
        <v>106</v>
      </c>
      <c r="B345" s="132" t="s">
        <v>88</v>
      </c>
      <c r="C345" s="132" t="s">
        <v>89</v>
      </c>
      <c r="D345" s="132" t="s">
        <v>83</v>
      </c>
      <c r="E345" s="132" t="s">
        <v>40</v>
      </c>
      <c r="F345" s="135" t="s">
        <v>95</v>
      </c>
      <c r="G345" s="135" t="s">
        <v>95</v>
      </c>
      <c r="H345" s="135" t="s">
        <v>95</v>
      </c>
      <c r="I345" s="135" t="s">
        <v>95</v>
      </c>
      <c r="J345" s="135" t="s">
        <v>95</v>
      </c>
      <c r="K345" s="136">
        <v>0</v>
      </c>
      <c r="L345" s="136">
        <v>0</v>
      </c>
      <c r="M345" s="136">
        <v>0</v>
      </c>
      <c r="N345" s="136">
        <v>0</v>
      </c>
      <c r="O345" s="136">
        <v>0</v>
      </c>
      <c r="P345" s="136">
        <v>0</v>
      </c>
      <c r="Q345" s="136">
        <v>0</v>
      </c>
      <c r="R345" s="136">
        <v>0</v>
      </c>
      <c r="S345" s="136">
        <v>0</v>
      </c>
      <c r="T345" s="136">
        <v>0</v>
      </c>
      <c r="U345" s="136">
        <v>0</v>
      </c>
      <c r="V345" s="136">
        <v>0</v>
      </c>
      <c r="X345" s="132" t="str">
        <f>_xlfn.CONCAT(F_Inputs[[#This Row],[Item Code]], "_",F_Inputs[[#This Row],[Company Acronym]])</f>
        <v>PR24QA_PR24CA10_OUT3_SVE</v>
      </c>
    </row>
    <row r="346" spans="1:24">
      <c r="A346" s="132" t="s">
        <v>106</v>
      </c>
      <c r="B346" s="132" t="s">
        <v>90</v>
      </c>
      <c r="C346" s="132" t="s">
        <v>91</v>
      </c>
      <c r="D346" s="132" t="s">
        <v>39</v>
      </c>
      <c r="E346" s="132" t="s">
        <v>40</v>
      </c>
      <c r="F346" s="135" t="s">
        <v>95</v>
      </c>
      <c r="G346" s="135" t="s">
        <v>95</v>
      </c>
      <c r="H346" s="135" t="s">
        <v>95</v>
      </c>
      <c r="I346" s="135" t="s">
        <v>95</v>
      </c>
      <c r="J346" s="135" t="s">
        <v>95</v>
      </c>
      <c r="K346" s="136">
        <v>0</v>
      </c>
      <c r="L346" s="136">
        <v>0</v>
      </c>
      <c r="M346" s="136">
        <v>0</v>
      </c>
      <c r="N346" s="136">
        <v>0</v>
      </c>
      <c r="O346" s="136">
        <v>0</v>
      </c>
      <c r="P346" s="136">
        <v>0</v>
      </c>
      <c r="Q346" s="136">
        <v>0</v>
      </c>
      <c r="R346" s="136">
        <v>0</v>
      </c>
      <c r="S346" s="136">
        <v>0</v>
      </c>
      <c r="T346" s="136">
        <v>0</v>
      </c>
      <c r="U346" s="136">
        <v>0</v>
      </c>
      <c r="V346" s="136">
        <v>0</v>
      </c>
      <c r="X346" s="132" t="str">
        <f>_xlfn.CONCAT(F_Inputs[[#This Row],[Item Code]], "_",F_Inputs[[#This Row],[Company Acronym]])</f>
        <v>PR24QA_PR24CA10_OUT4_SVE</v>
      </c>
    </row>
    <row r="347" spans="1:24">
      <c r="A347" s="132" t="s">
        <v>107</v>
      </c>
      <c r="B347" s="132" t="s">
        <v>37</v>
      </c>
      <c r="C347" s="132" t="s">
        <v>38</v>
      </c>
      <c r="D347" s="132" t="s">
        <v>39</v>
      </c>
      <c r="E347" s="132" t="s">
        <v>40</v>
      </c>
      <c r="F347" s="133">
        <v>0</v>
      </c>
      <c r="G347" s="133">
        <v>0</v>
      </c>
      <c r="H347" s="133">
        <v>0</v>
      </c>
      <c r="I347" s="133">
        <v>0</v>
      </c>
      <c r="J347" s="133">
        <v>0</v>
      </c>
      <c r="K347" s="133">
        <v>0</v>
      </c>
      <c r="L347" s="133">
        <v>0</v>
      </c>
      <c r="M347" s="133">
        <v>0</v>
      </c>
      <c r="N347" s="133">
        <v>0</v>
      </c>
      <c r="O347" s="133">
        <v>0</v>
      </c>
      <c r="P347" s="133">
        <v>0</v>
      </c>
      <c r="Q347" s="133">
        <v>0</v>
      </c>
      <c r="R347" s="133">
        <v>0</v>
      </c>
      <c r="S347" s="133">
        <v>0</v>
      </c>
      <c r="T347" s="133">
        <v>0</v>
      </c>
      <c r="U347" s="133">
        <v>0</v>
      </c>
      <c r="V347" s="133">
        <v>0</v>
      </c>
      <c r="X347" s="132" t="str">
        <f>_xlfn.CONCAT(F_Inputs[[#This Row],[Item Code]], "_",F_Inputs[[#This Row],[Company Acronym]])</f>
        <v>C_COVID20_PR24CA008_SVT</v>
      </c>
    </row>
    <row r="348" spans="1:24">
      <c r="A348" s="132" t="s">
        <v>107</v>
      </c>
      <c r="B348" s="132" t="s">
        <v>41</v>
      </c>
      <c r="C348" s="132" t="s">
        <v>42</v>
      </c>
      <c r="D348" s="132" t="s">
        <v>39</v>
      </c>
      <c r="E348" s="132" t="s">
        <v>40</v>
      </c>
      <c r="F348" s="133">
        <v>0</v>
      </c>
      <c r="G348" s="133">
        <v>0</v>
      </c>
      <c r="H348" s="133">
        <v>0</v>
      </c>
      <c r="I348" s="133">
        <v>0</v>
      </c>
      <c r="J348" s="133">
        <v>0</v>
      </c>
      <c r="K348" s="133">
        <v>0</v>
      </c>
      <c r="L348" s="133">
        <v>0</v>
      </c>
      <c r="M348" s="133">
        <v>0</v>
      </c>
      <c r="N348" s="133">
        <v>0</v>
      </c>
      <c r="O348" s="133">
        <v>0</v>
      </c>
      <c r="P348" s="133">
        <v>0</v>
      </c>
      <c r="Q348" s="133">
        <v>0</v>
      </c>
      <c r="R348" s="133">
        <v>0</v>
      </c>
      <c r="S348" s="133">
        <v>0</v>
      </c>
      <c r="T348" s="133">
        <v>0</v>
      </c>
      <c r="U348" s="133">
        <v>0</v>
      </c>
      <c r="V348" s="133">
        <v>0</v>
      </c>
      <c r="X348" s="132" t="str">
        <f>_xlfn.CONCAT(F_Inputs[[#This Row],[Item Code]], "_",F_Inputs[[#This Row],[Company Acronym]])</f>
        <v>C_COVID21_PR24CA008_SVT</v>
      </c>
    </row>
    <row r="349" spans="1:24">
      <c r="A349" s="132" t="s">
        <v>107</v>
      </c>
      <c r="B349" s="132" t="s">
        <v>43</v>
      </c>
      <c r="C349" s="132" t="s">
        <v>44</v>
      </c>
      <c r="D349" s="132" t="s">
        <v>45</v>
      </c>
      <c r="E349" s="132" t="s">
        <v>40</v>
      </c>
      <c r="F349" s="133">
        <v>44.923935091277883</v>
      </c>
      <c r="G349" s="133">
        <v>44.047004261719849</v>
      </c>
      <c r="H349" s="133">
        <v>33.28512520798666</v>
      </c>
      <c r="I349" s="133">
        <v>33.786827656955225</v>
      </c>
      <c r="J349" s="133">
        <v>43.704683351990994</v>
      </c>
      <c r="K349" s="133">
        <v>35.250108048856895</v>
      </c>
      <c r="L349" s="133">
        <v>0</v>
      </c>
      <c r="M349" s="133">
        <v>0</v>
      </c>
      <c r="N349" s="133">
        <v>0</v>
      </c>
      <c r="O349" s="133">
        <v>0</v>
      </c>
      <c r="P349" s="133">
        <v>0</v>
      </c>
      <c r="Q349" s="133">
        <v>0</v>
      </c>
      <c r="R349" s="133">
        <v>0</v>
      </c>
      <c r="S349" s="133">
        <v>0</v>
      </c>
      <c r="T349" s="133">
        <v>0</v>
      </c>
      <c r="U349" s="133">
        <v>0</v>
      </c>
      <c r="V349" s="133">
        <v>0</v>
      </c>
      <c r="X349" s="132" t="str">
        <f>_xlfn.CONCAT(F_Inputs[[#This Row],[Item Code]], "_",F_Inputs[[#This Row],[Company Acronym]])</f>
        <v>C_DCSDEBTT_PR24CA008_SVT</v>
      </c>
    </row>
    <row r="350" spans="1:24">
      <c r="A350" s="132" t="s">
        <v>107</v>
      </c>
      <c r="B350" s="132" t="s">
        <v>46</v>
      </c>
      <c r="C350" s="132" t="s">
        <v>47</v>
      </c>
      <c r="D350" s="132" t="s">
        <v>45</v>
      </c>
      <c r="E350" s="132" t="s">
        <v>40</v>
      </c>
      <c r="F350" s="133">
        <v>44.923935091277883</v>
      </c>
      <c r="G350" s="133">
        <v>44.047004261719849</v>
      </c>
      <c r="H350" s="133">
        <v>33.28512520798666</v>
      </c>
      <c r="I350" s="133">
        <v>33.786827656955225</v>
      </c>
      <c r="J350" s="133">
        <v>43.704683351990994</v>
      </c>
      <c r="K350" s="133">
        <v>35.250108048856895</v>
      </c>
      <c r="L350" s="133">
        <v>0</v>
      </c>
      <c r="M350" s="133">
        <v>0</v>
      </c>
      <c r="N350" s="133">
        <v>0</v>
      </c>
      <c r="O350" s="133">
        <v>0</v>
      </c>
      <c r="P350" s="133">
        <v>0</v>
      </c>
      <c r="Q350" s="133">
        <v>0</v>
      </c>
      <c r="R350" s="133">
        <v>0</v>
      </c>
      <c r="S350" s="133">
        <v>0</v>
      </c>
      <c r="T350" s="133">
        <v>0</v>
      </c>
      <c r="U350" s="133">
        <v>0</v>
      </c>
      <c r="V350" s="133">
        <v>0</v>
      </c>
      <c r="X350" s="132" t="str">
        <f>_xlfn.CONCAT(F_Inputs[[#This Row],[Item Code]], "_",F_Inputs[[#This Row],[Company Acronym]])</f>
        <v>C_DCT_PR24CA008_SVT</v>
      </c>
    </row>
    <row r="351" spans="1:24">
      <c r="A351" s="132" t="s">
        <v>107</v>
      </c>
      <c r="B351" s="132" t="s">
        <v>48</v>
      </c>
      <c r="C351" s="132" t="s">
        <v>49</v>
      </c>
      <c r="D351" s="132" t="s">
        <v>50</v>
      </c>
      <c r="E351" s="132" t="s">
        <v>40</v>
      </c>
      <c r="F351" s="134">
        <v>27.1856819940283</v>
      </c>
      <c r="G351" s="134">
        <v>27.398651661250099</v>
      </c>
      <c r="H351" s="134">
        <v>27.197169396611095</v>
      </c>
      <c r="I351" s="134">
        <v>26.624784141415699</v>
      </c>
      <c r="J351" s="134">
        <v>26.341244542632797</v>
      </c>
      <c r="K351" s="134">
        <v>25.474439922511703</v>
      </c>
      <c r="L351" s="134">
        <v>0</v>
      </c>
      <c r="M351" s="134">
        <v>0</v>
      </c>
      <c r="N351" s="134">
        <v>0</v>
      </c>
      <c r="O351" s="134">
        <v>0</v>
      </c>
      <c r="P351" s="134">
        <v>0</v>
      </c>
      <c r="Q351" s="134">
        <v>0</v>
      </c>
      <c r="R351" s="134">
        <v>0</v>
      </c>
      <c r="S351" s="134">
        <v>0</v>
      </c>
      <c r="T351" s="134">
        <v>0</v>
      </c>
      <c r="U351" s="134">
        <v>0</v>
      </c>
      <c r="V351" s="134">
        <v>0</v>
      </c>
      <c r="X351" s="132" t="str">
        <f>_xlfn.CONCAT(F_Inputs[[#This Row],[Item Code]], "_",F_Inputs[[#This Row],[Company Acronym]])</f>
        <v>C_EQLPCF62_PR24CA008_SVT</v>
      </c>
    </row>
    <row r="352" spans="1:24">
      <c r="A352" s="132" t="s">
        <v>107</v>
      </c>
      <c r="B352" s="132" t="s">
        <v>51</v>
      </c>
      <c r="C352" s="132" t="s">
        <v>52</v>
      </c>
      <c r="D352" s="132" t="s">
        <v>39</v>
      </c>
      <c r="E352" s="132" t="s">
        <v>40</v>
      </c>
      <c r="F352" s="133">
        <v>2.4590964584454098</v>
      </c>
      <c r="G352" s="133">
        <v>2.4385977813076201</v>
      </c>
      <c r="H352" s="133">
        <v>2.37473836158073</v>
      </c>
      <c r="I352" s="133">
        <v>2.1691590721623002</v>
      </c>
      <c r="J352" s="133">
        <v>2.1651313943035801</v>
      </c>
      <c r="K352" s="133">
        <v>2.1963741833790702</v>
      </c>
      <c r="L352" s="133">
        <v>0</v>
      </c>
      <c r="M352" s="133">
        <v>0</v>
      </c>
      <c r="N352" s="133">
        <v>0</v>
      </c>
      <c r="O352" s="133">
        <v>0</v>
      </c>
      <c r="P352" s="133">
        <v>0</v>
      </c>
      <c r="Q352" s="133">
        <v>0</v>
      </c>
      <c r="R352" s="133">
        <v>0</v>
      </c>
      <c r="S352" s="133">
        <v>0</v>
      </c>
      <c r="T352" s="133">
        <v>0</v>
      </c>
      <c r="U352" s="133">
        <v>0</v>
      </c>
      <c r="V352" s="133">
        <v>0</v>
      </c>
      <c r="X352" s="132" t="str">
        <f>_xlfn.CONCAT(F_Inputs[[#This Row],[Item Code]], "_",F_Inputs[[#This Row],[Company Acronym]])</f>
        <v>C_EQXPCF2_PR24CA008_SVT</v>
      </c>
    </row>
    <row r="353" spans="1:24">
      <c r="A353" s="132" t="s">
        <v>107</v>
      </c>
      <c r="B353" s="132" t="s">
        <v>53</v>
      </c>
      <c r="C353" s="132" t="s">
        <v>54</v>
      </c>
      <c r="D353" s="132" t="s">
        <v>50</v>
      </c>
      <c r="E353" s="132" t="s">
        <v>40</v>
      </c>
      <c r="F353" s="134">
        <v>0.75016017338736707</v>
      </c>
      <c r="G353" s="134">
        <v>0.7501964413466744</v>
      </c>
      <c r="H353" s="134">
        <v>0.75494764004066628</v>
      </c>
      <c r="I353" s="134">
        <v>0.7374702624144055</v>
      </c>
      <c r="J353" s="134">
        <v>0.73797074928828499</v>
      </c>
      <c r="K353" s="134">
        <v>0.74924480669145455</v>
      </c>
      <c r="L353" s="134">
        <v>0</v>
      </c>
      <c r="M353" s="134">
        <v>0</v>
      </c>
      <c r="N353" s="134">
        <v>0</v>
      </c>
      <c r="O353" s="134">
        <v>0</v>
      </c>
      <c r="P353" s="134">
        <v>0</v>
      </c>
      <c r="Q353" s="134">
        <v>0</v>
      </c>
      <c r="R353" s="134">
        <v>0</v>
      </c>
      <c r="S353" s="134">
        <v>0</v>
      </c>
      <c r="T353" s="134">
        <v>0</v>
      </c>
      <c r="U353" s="134">
        <v>0</v>
      </c>
      <c r="V353" s="134">
        <v>0</v>
      </c>
      <c r="X353" s="132" t="str">
        <f>_xlfn.CONCAT(F_Inputs[[#This Row],[Item Code]], "_",F_Inputs[[#This Row],[Company Acronym]])</f>
        <v>C_HHDUHH_PR24CA008_SVT</v>
      </c>
    </row>
    <row r="354" spans="1:24">
      <c r="A354" s="132" t="s">
        <v>107</v>
      </c>
      <c r="B354" s="132" t="s">
        <v>55</v>
      </c>
      <c r="C354" s="132" t="s">
        <v>56</v>
      </c>
      <c r="D354" s="132" t="s">
        <v>50</v>
      </c>
      <c r="E354" s="132" t="s">
        <v>40</v>
      </c>
      <c r="F354" s="134">
        <v>0.37587692656238547</v>
      </c>
      <c r="G354" s="134">
        <v>0.39056897897573234</v>
      </c>
      <c r="H354" s="134">
        <v>0.42032335371200275</v>
      </c>
      <c r="I354" s="134">
        <v>0.41812050418461977</v>
      </c>
      <c r="J354" s="134">
        <v>0.43218633049642419</v>
      </c>
      <c r="K354" s="134">
        <v>0.44968232119310075</v>
      </c>
      <c r="L354" s="134">
        <v>0</v>
      </c>
      <c r="M354" s="134">
        <v>0</v>
      </c>
      <c r="N354" s="134">
        <v>0</v>
      </c>
      <c r="O354" s="134">
        <v>0</v>
      </c>
      <c r="P354" s="134">
        <v>0</v>
      </c>
      <c r="Q354" s="134">
        <v>0</v>
      </c>
      <c r="R354" s="134">
        <v>0</v>
      </c>
      <c r="S354" s="134">
        <v>0</v>
      </c>
      <c r="T354" s="134">
        <v>0</v>
      </c>
      <c r="U354" s="134">
        <v>0</v>
      </c>
      <c r="V354" s="134">
        <v>0</v>
      </c>
      <c r="X354" s="132" t="str">
        <f>_xlfn.CONCAT(F_Inputs[[#This Row],[Item Code]], "_",F_Inputs[[#This Row],[Company Acronym]])</f>
        <v>C_HHMHH_PR24CA008_SVT</v>
      </c>
    </row>
    <row r="355" spans="1:24">
      <c r="A355" s="132" t="s">
        <v>107</v>
      </c>
      <c r="B355" s="132" t="s">
        <v>57</v>
      </c>
      <c r="C355" s="132" t="s">
        <v>58</v>
      </c>
      <c r="D355" s="132" t="s">
        <v>59</v>
      </c>
      <c r="E355" s="132" t="s">
        <v>40</v>
      </c>
      <c r="F355" s="133">
        <v>3848.9540000000002</v>
      </c>
      <c r="G355" s="133">
        <v>3866.2939999999999</v>
      </c>
      <c r="H355" s="133">
        <v>3948.2460000000001</v>
      </c>
      <c r="I355" s="133">
        <v>3979.8119999999999</v>
      </c>
      <c r="J355" s="133">
        <v>4019.8679999999999</v>
      </c>
      <c r="K355" s="133">
        <v>3987.3345000000031</v>
      </c>
      <c r="L355" s="133">
        <v>0</v>
      </c>
      <c r="M355" s="133">
        <v>0</v>
      </c>
      <c r="N355" s="133">
        <v>0</v>
      </c>
      <c r="O355" s="133">
        <v>0</v>
      </c>
      <c r="P355" s="133">
        <v>0</v>
      </c>
      <c r="Q355" s="133">
        <v>0</v>
      </c>
      <c r="R355" s="133">
        <v>0</v>
      </c>
      <c r="S355" s="133">
        <v>0</v>
      </c>
      <c r="T355" s="133">
        <v>0</v>
      </c>
      <c r="U355" s="133">
        <v>0</v>
      </c>
      <c r="V355" s="133">
        <v>0</v>
      </c>
      <c r="X355" s="132" t="str">
        <f>_xlfn.CONCAT(F_Inputs[[#This Row],[Item Code]], "_",F_Inputs[[#This Row],[Company Acronym]])</f>
        <v>C_HHT_PR24CA008_SVT</v>
      </c>
    </row>
    <row r="356" spans="1:24">
      <c r="A356" s="132" t="s">
        <v>107</v>
      </c>
      <c r="B356" s="132" t="s">
        <v>60</v>
      </c>
      <c r="C356" s="132" t="s">
        <v>61</v>
      </c>
      <c r="D356" s="132" t="s">
        <v>50</v>
      </c>
      <c r="E356" s="132" t="s">
        <v>40</v>
      </c>
      <c r="F356" s="134">
        <v>15.612119338611</v>
      </c>
      <c r="G356" s="134">
        <v>15.6173837721302</v>
      </c>
      <c r="H356" s="134">
        <v>15.6323332575982</v>
      </c>
      <c r="I356" s="134">
        <v>15.2079128038765</v>
      </c>
      <c r="J356" s="134">
        <v>14.773897142298102</v>
      </c>
      <c r="K356" s="134">
        <v>14.3501525068706</v>
      </c>
      <c r="L356" s="134">
        <v>0</v>
      </c>
      <c r="M356" s="134">
        <v>0</v>
      </c>
      <c r="N356" s="134">
        <v>0</v>
      </c>
      <c r="O356" s="134">
        <v>0</v>
      </c>
      <c r="P356" s="134">
        <v>0</v>
      </c>
      <c r="Q356" s="134">
        <v>0</v>
      </c>
      <c r="R356" s="134">
        <v>0</v>
      </c>
      <c r="S356" s="134">
        <v>0</v>
      </c>
      <c r="T356" s="134">
        <v>0</v>
      </c>
      <c r="U356" s="134">
        <v>0</v>
      </c>
      <c r="V356" s="134">
        <v>0</v>
      </c>
      <c r="X356" s="132" t="str">
        <f>_xlfn.CONCAT(F_Inputs[[#This Row],[Item Code]], "_",F_Inputs[[#This Row],[Company Acronym]])</f>
        <v>C_INCSCOREINT_PR24CA008_SVT</v>
      </c>
    </row>
    <row r="357" spans="1:24">
      <c r="A357" s="132" t="s">
        <v>107</v>
      </c>
      <c r="B357" s="132" t="s">
        <v>62</v>
      </c>
      <c r="C357" s="132" t="s">
        <v>63</v>
      </c>
      <c r="D357" s="132" t="s">
        <v>45</v>
      </c>
      <c r="E357" s="132" t="s">
        <v>40</v>
      </c>
      <c r="F357" s="133">
        <v>93.001593509151434</v>
      </c>
      <c r="G357" s="133">
        <v>92.64302937710076</v>
      </c>
      <c r="H357" s="133">
        <v>82.476379841322341</v>
      </c>
      <c r="I357" s="133">
        <v>74.423385537559611</v>
      </c>
      <c r="J357" s="133">
        <v>75.417335147769364</v>
      </c>
      <c r="K357" s="133">
        <v>89.911981758960337</v>
      </c>
      <c r="L357" s="133">
        <v>0</v>
      </c>
      <c r="M357" s="133">
        <v>0</v>
      </c>
      <c r="N357" s="133">
        <v>0</v>
      </c>
      <c r="O357" s="133">
        <v>0</v>
      </c>
      <c r="P357" s="133">
        <v>0</v>
      </c>
      <c r="Q357" s="133">
        <v>0</v>
      </c>
      <c r="R357" s="133">
        <v>0</v>
      </c>
      <c r="S357" s="133">
        <v>0</v>
      </c>
      <c r="T357" s="133">
        <v>0</v>
      </c>
      <c r="U357" s="133">
        <v>0</v>
      </c>
      <c r="V357" s="133">
        <v>0</v>
      </c>
      <c r="X357" s="132" t="str">
        <f>_xlfn.CONCAT(F_Inputs[[#This Row],[Item Code]], "_",F_Inputs[[#This Row],[Company Acronym]])</f>
        <v>C_OCSDEBTTR_PR24CA008_SVT</v>
      </c>
    </row>
    <row r="358" spans="1:24">
      <c r="A358" s="132" t="s">
        <v>107</v>
      </c>
      <c r="B358" s="132" t="s">
        <v>64</v>
      </c>
      <c r="C358" s="132" t="s">
        <v>65</v>
      </c>
      <c r="D358" s="132" t="s">
        <v>45</v>
      </c>
      <c r="E358" s="132" t="s">
        <v>40</v>
      </c>
      <c r="F358" s="133">
        <v>93.001593509151434</v>
      </c>
      <c r="G358" s="133">
        <v>92.64302937710076</v>
      </c>
      <c r="H358" s="133">
        <v>82.476379841322341</v>
      </c>
      <c r="I358" s="133">
        <v>74.423385537559611</v>
      </c>
      <c r="J358" s="133">
        <v>75.417335147769364</v>
      </c>
      <c r="K358" s="133">
        <v>89.911981758960337</v>
      </c>
      <c r="L358" s="133">
        <v>0</v>
      </c>
      <c r="M358" s="133">
        <v>0</v>
      </c>
      <c r="N358" s="133">
        <v>0</v>
      </c>
      <c r="O358" s="133">
        <v>0</v>
      </c>
      <c r="P358" s="133">
        <v>0</v>
      </c>
      <c r="Q358" s="133">
        <v>0</v>
      </c>
      <c r="R358" s="133">
        <v>0</v>
      </c>
      <c r="S358" s="133">
        <v>0</v>
      </c>
      <c r="T358" s="133">
        <v>0</v>
      </c>
      <c r="U358" s="133">
        <v>0</v>
      </c>
      <c r="V358" s="133">
        <v>0</v>
      </c>
      <c r="X358" s="132" t="str">
        <f>_xlfn.CONCAT(F_Inputs[[#This Row],[Item Code]], "_",F_Inputs[[#This Row],[Company Acronym]])</f>
        <v>C_OCTR_PR24CA008_SVT</v>
      </c>
    </row>
    <row r="359" spans="1:24">
      <c r="A359" s="132" t="s">
        <v>107</v>
      </c>
      <c r="B359" s="132" t="s">
        <v>66</v>
      </c>
      <c r="C359" s="132" t="s">
        <v>67</v>
      </c>
      <c r="D359" s="132" t="s">
        <v>68</v>
      </c>
      <c r="E359" s="132" t="s">
        <v>40</v>
      </c>
      <c r="F359" s="133">
        <v>367.3537885208022</v>
      </c>
      <c r="G359" s="133">
        <v>372.6642605239029</v>
      </c>
      <c r="H359" s="133">
        <v>348.17155508223652</v>
      </c>
      <c r="I359" s="133">
        <v>346.63825378387583</v>
      </c>
      <c r="J359" s="133">
        <v>339.77774225344308</v>
      </c>
      <c r="K359" s="133">
        <v>351.6547669596626</v>
      </c>
      <c r="L359" s="133">
        <v>0</v>
      </c>
      <c r="M359" s="133">
        <v>0</v>
      </c>
      <c r="N359" s="133">
        <v>0</v>
      </c>
      <c r="O359" s="133">
        <v>0</v>
      </c>
      <c r="P359" s="133">
        <v>0</v>
      </c>
      <c r="Q359" s="133">
        <v>0</v>
      </c>
      <c r="R359" s="133">
        <v>0</v>
      </c>
      <c r="S359" s="133">
        <v>0</v>
      </c>
      <c r="T359" s="133">
        <v>0</v>
      </c>
      <c r="U359" s="133">
        <v>0</v>
      </c>
      <c r="V359" s="133">
        <v>0</v>
      </c>
      <c r="X359" s="132" t="str">
        <f>_xlfn.CONCAT(F_Inputs[[#This Row],[Item Code]], "_",F_Inputs[[#This Row],[Company Acronym]])</f>
        <v>C_REVHH_PR24CA008_SVT</v>
      </c>
    </row>
    <row r="360" spans="1:24">
      <c r="A360" s="132" t="s">
        <v>107</v>
      </c>
      <c r="B360" s="132" t="s">
        <v>69</v>
      </c>
      <c r="C360" s="132" t="s">
        <v>70</v>
      </c>
      <c r="D360" s="132" t="s">
        <v>45</v>
      </c>
      <c r="E360" s="132" t="s">
        <v>40</v>
      </c>
      <c r="F360" s="133">
        <v>92.498070821051726</v>
      </c>
      <c r="G360" s="133">
        <v>92.646730139357487</v>
      </c>
      <c r="H360" s="133">
        <v>84.528695886625428</v>
      </c>
      <c r="I360" s="133">
        <v>77.748020732497409</v>
      </c>
      <c r="J360" s="133">
        <v>74.546051152439489</v>
      </c>
      <c r="K360" s="133">
        <v>86.124802958021121</v>
      </c>
      <c r="L360" s="133">
        <v>0</v>
      </c>
      <c r="M360" s="133">
        <v>0</v>
      </c>
      <c r="N360" s="133">
        <v>0</v>
      </c>
      <c r="O360" s="133">
        <v>0</v>
      </c>
      <c r="P360" s="133">
        <v>0</v>
      </c>
      <c r="Q360" s="133">
        <v>0</v>
      </c>
      <c r="R360" s="133">
        <v>0</v>
      </c>
      <c r="S360" s="133">
        <v>0</v>
      </c>
      <c r="T360" s="133">
        <v>0</v>
      </c>
      <c r="U360" s="133">
        <v>0</v>
      </c>
      <c r="V360" s="133">
        <v>0</v>
      </c>
      <c r="X360" s="132" t="str">
        <f>_xlfn.CONCAT(F_Inputs[[#This Row],[Item Code]], "_",F_Inputs[[#This Row],[Company Acronym]])</f>
        <v>C_SOCSDEBTTR_PR24CA008_SVT</v>
      </c>
    </row>
    <row r="361" spans="1:24">
      <c r="A361" s="132" t="s">
        <v>107</v>
      </c>
      <c r="B361" s="132" t="s">
        <v>71</v>
      </c>
      <c r="C361" s="132" t="s">
        <v>72</v>
      </c>
      <c r="D361" s="132" t="s">
        <v>45</v>
      </c>
      <c r="E361" s="132" t="s">
        <v>40</v>
      </c>
      <c r="F361" s="133">
        <v>92.498070821051726</v>
      </c>
      <c r="G361" s="133">
        <v>92.646730139357487</v>
      </c>
      <c r="H361" s="133">
        <v>84.528695886625428</v>
      </c>
      <c r="I361" s="133">
        <v>77.748020732497409</v>
      </c>
      <c r="J361" s="133">
        <v>74.546051152439489</v>
      </c>
      <c r="K361" s="133">
        <v>86.124802958021121</v>
      </c>
      <c r="L361" s="133">
        <v>0</v>
      </c>
      <c r="M361" s="133">
        <v>0</v>
      </c>
      <c r="N361" s="133">
        <v>0</v>
      </c>
      <c r="O361" s="133">
        <v>0</v>
      </c>
      <c r="P361" s="133">
        <v>0</v>
      </c>
      <c r="Q361" s="133">
        <v>0</v>
      </c>
      <c r="R361" s="133">
        <v>0</v>
      </c>
      <c r="S361" s="133">
        <v>0</v>
      </c>
      <c r="T361" s="133">
        <v>0</v>
      </c>
      <c r="U361" s="133">
        <v>0</v>
      </c>
      <c r="V361" s="133">
        <v>0</v>
      </c>
      <c r="X361" s="132" t="str">
        <f>_xlfn.CONCAT(F_Inputs[[#This Row],[Item Code]], "_",F_Inputs[[#This Row],[Company Acronym]])</f>
        <v>C_SOCTR_PR24CA008_SVT</v>
      </c>
    </row>
    <row r="362" spans="1:24">
      <c r="A362" s="132" t="s">
        <v>107</v>
      </c>
      <c r="B362" s="132" t="s">
        <v>73</v>
      </c>
      <c r="C362" s="132" t="s">
        <v>74</v>
      </c>
      <c r="D362" s="132" t="s">
        <v>45</v>
      </c>
      <c r="E362" s="132" t="s">
        <v>40</v>
      </c>
      <c r="F362" s="133">
        <v>137.42200591232961</v>
      </c>
      <c r="G362" s="133">
        <v>136.69373440107734</v>
      </c>
      <c r="H362" s="133">
        <v>117.81382109461208</v>
      </c>
      <c r="I362" s="133">
        <v>111.53484838945263</v>
      </c>
      <c r="J362" s="133">
        <v>118.25073450443048</v>
      </c>
      <c r="K362" s="133">
        <v>121.37491100687802</v>
      </c>
      <c r="L362" s="133">
        <v>0</v>
      </c>
      <c r="M362" s="133">
        <v>0</v>
      </c>
      <c r="N362" s="133">
        <v>0</v>
      </c>
      <c r="O362" s="133">
        <v>0</v>
      </c>
      <c r="P362" s="133">
        <v>0</v>
      </c>
      <c r="Q362" s="133">
        <v>0</v>
      </c>
      <c r="R362" s="133">
        <v>0</v>
      </c>
      <c r="S362" s="133">
        <v>0</v>
      </c>
      <c r="T362" s="133">
        <v>0</v>
      </c>
      <c r="U362" s="133">
        <v>0</v>
      </c>
      <c r="V362" s="133">
        <v>0</v>
      </c>
      <c r="X362" s="132" t="str">
        <f>_xlfn.CONCAT(F_Inputs[[#This Row],[Item Code]], "_",F_Inputs[[#This Row],[Company Acronym]])</f>
        <v>C_STCSDEBTTR_PR24CA008_SVT</v>
      </c>
    </row>
    <row r="363" spans="1:24">
      <c r="A363" s="132" t="s">
        <v>107</v>
      </c>
      <c r="B363" s="132" t="s">
        <v>75</v>
      </c>
      <c r="C363" s="132" t="s">
        <v>76</v>
      </c>
      <c r="D363" s="132" t="s">
        <v>45</v>
      </c>
      <c r="E363" s="132" t="s">
        <v>40</v>
      </c>
      <c r="F363" s="133">
        <v>137.42200591232961</v>
      </c>
      <c r="G363" s="133">
        <v>136.69373440107734</v>
      </c>
      <c r="H363" s="133">
        <v>117.81382109461208</v>
      </c>
      <c r="I363" s="133">
        <v>111.53484838945263</v>
      </c>
      <c r="J363" s="133">
        <v>118.25073450443048</v>
      </c>
      <c r="K363" s="133">
        <v>121.37491100687802</v>
      </c>
      <c r="L363" s="133">
        <v>0</v>
      </c>
      <c r="M363" s="133">
        <v>0</v>
      </c>
      <c r="N363" s="133">
        <v>0</v>
      </c>
      <c r="O363" s="133">
        <v>0</v>
      </c>
      <c r="P363" s="133">
        <v>0</v>
      </c>
      <c r="Q363" s="133">
        <v>0</v>
      </c>
      <c r="R363" s="133">
        <v>0</v>
      </c>
      <c r="S363" s="133">
        <v>0</v>
      </c>
      <c r="T363" s="133">
        <v>0</v>
      </c>
      <c r="U363" s="133">
        <v>0</v>
      </c>
      <c r="V363" s="133">
        <v>0</v>
      </c>
      <c r="X363" s="132" t="str">
        <f>_xlfn.CONCAT(F_Inputs[[#This Row],[Item Code]], "_",F_Inputs[[#This Row],[Company Acronym]])</f>
        <v>C_STCTR_PR24CA008_SVT</v>
      </c>
    </row>
    <row r="364" spans="1:24">
      <c r="A364" s="132" t="s">
        <v>107</v>
      </c>
      <c r="B364" s="132" t="s">
        <v>77</v>
      </c>
      <c r="C364" s="132" t="s">
        <v>78</v>
      </c>
      <c r="D364" s="132" t="s">
        <v>45</v>
      </c>
      <c r="E364" s="132" t="s">
        <v>40</v>
      </c>
      <c r="F364" s="133">
        <v>137.92552860042932</v>
      </c>
      <c r="G364" s="133">
        <v>136.69003363882061</v>
      </c>
      <c r="H364" s="133">
        <v>115.76150504930899</v>
      </c>
      <c r="I364" s="133">
        <v>108.21021319451484</v>
      </c>
      <c r="J364" s="133">
        <v>119.12201849976036</v>
      </c>
      <c r="K364" s="133">
        <v>125.16208980781722</v>
      </c>
      <c r="L364" s="133">
        <v>0</v>
      </c>
      <c r="M364" s="133">
        <v>0</v>
      </c>
      <c r="N364" s="133">
        <v>0</v>
      </c>
      <c r="O364" s="133">
        <v>0</v>
      </c>
      <c r="P364" s="133">
        <v>0</v>
      </c>
      <c r="Q364" s="133">
        <v>0</v>
      </c>
      <c r="R364" s="133">
        <v>0</v>
      </c>
      <c r="S364" s="133">
        <v>0</v>
      </c>
      <c r="T364" s="133">
        <v>0</v>
      </c>
      <c r="U364" s="133">
        <v>0</v>
      </c>
      <c r="V364" s="133">
        <v>0</v>
      </c>
      <c r="X364" s="132" t="str">
        <f>_xlfn.CONCAT(F_Inputs[[#This Row],[Item Code]], "_",F_Inputs[[#This Row],[Company Acronym]])</f>
        <v>C_TCSDEBTTR_PR24CA008_SVT</v>
      </c>
    </row>
    <row r="365" spans="1:24">
      <c r="A365" s="132" t="s">
        <v>107</v>
      </c>
      <c r="B365" s="132" t="s">
        <v>79</v>
      </c>
      <c r="C365" s="132" t="s">
        <v>80</v>
      </c>
      <c r="D365" s="132" t="s">
        <v>45</v>
      </c>
      <c r="E365" s="132" t="s">
        <v>40</v>
      </c>
      <c r="F365" s="133">
        <v>137.92552860042932</v>
      </c>
      <c r="G365" s="133">
        <v>136.69003363882061</v>
      </c>
      <c r="H365" s="133">
        <v>115.76150504930899</v>
      </c>
      <c r="I365" s="133">
        <v>108.21021319451484</v>
      </c>
      <c r="J365" s="133">
        <v>119.12201849976036</v>
      </c>
      <c r="K365" s="133">
        <v>125.16208980781722</v>
      </c>
      <c r="L365" s="133">
        <v>0</v>
      </c>
      <c r="M365" s="133">
        <v>0</v>
      </c>
      <c r="N365" s="133">
        <v>0</v>
      </c>
      <c r="O365" s="133">
        <v>0</v>
      </c>
      <c r="P365" s="133">
        <v>0</v>
      </c>
      <c r="Q365" s="133">
        <v>0</v>
      </c>
      <c r="R365" s="133">
        <v>0</v>
      </c>
      <c r="S365" s="133">
        <v>0</v>
      </c>
      <c r="T365" s="133">
        <v>0</v>
      </c>
      <c r="U365" s="133">
        <v>0</v>
      </c>
      <c r="V365" s="133">
        <v>0</v>
      </c>
      <c r="X365" s="132" t="str">
        <f>_xlfn.CONCAT(F_Inputs[[#This Row],[Item Code]], "_",F_Inputs[[#This Row],[Company Acronym]])</f>
        <v>C_TCTR_PR24CA008_SVT</v>
      </c>
    </row>
    <row r="366" spans="1:24">
      <c r="A366" s="132" t="s">
        <v>107</v>
      </c>
      <c r="B366" s="132" t="s">
        <v>81</v>
      </c>
      <c r="C366" s="132" t="s">
        <v>82</v>
      </c>
      <c r="D366" s="132" t="s">
        <v>83</v>
      </c>
      <c r="E366" s="132" t="s">
        <v>40</v>
      </c>
      <c r="F366" s="135" t="s">
        <v>95</v>
      </c>
      <c r="G366" s="135" t="s">
        <v>95</v>
      </c>
      <c r="H366" s="135" t="s">
        <v>95</v>
      </c>
      <c r="I366" s="135" t="s">
        <v>95</v>
      </c>
      <c r="J366" s="135" t="s">
        <v>95</v>
      </c>
      <c r="K366" s="135" t="s">
        <v>95</v>
      </c>
      <c r="L366" s="135" t="s">
        <v>95</v>
      </c>
      <c r="M366" s="135" t="s">
        <v>95</v>
      </c>
      <c r="N366" s="135" t="s">
        <v>95</v>
      </c>
      <c r="O366" s="135" t="s">
        <v>95</v>
      </c>
      <c r="P366" s="135" t="s">
        <v>95</v>
      </c>
      <c r="Q366" s="135" t="s">
        <v>95</v>
      </c>
      <c r="R366" s="135" t="s">
        <v>95</v>
      </c>
      <c r="S366" s="135" t="s">
        <v>95</v>
      </c>
      <c r="T366" s="135" t="s">
        <v>95</v>
      </c>
      <c r="U366" s="135" t="s">
        <v>95</v>
      </c>
      <c r="V366" s="135" t="s">
        <v>95</v>
      </c>
      <c r="X366" s="132" t="str">
        <f>_xlfn.CONCAT(F_Inputs[[#This Row],[Item Code]], "_",F_Inputs[[#This Row],[Company Acronym]])</f>
        <v>PR24QA_PR24CA10_OUT1_SVT</v>
      </c>
    </row>
    <row r="367" spans="1:24">
      <c r="A367" s="132" t="s">
        <v>107</v>
      </c>
      <c r="B367" s="132" t="s">
        <v>85</v>
      </c>
      <c r="C367" s="132" t="s">
        <v>86</v>
      </c>
      <c r="D367" s="132" t="s">
        <v>83</v>
      </c>
      <c r="E367" s="132" t="s">
        <v>40</v>
      </c>
      <c r="F367" s="135" t="s">
        <v>95</v>
      </c>
      <c r="G367" s="135" t="s">
        <v>95</v>
      </c>
      <c r="H367" s="135" t="s">
        <v>95</v>
      </c>
      <c r="I367" s="135" t="s">
        <v>95</v>
      </c>
      <c r="J367" s="135" t="s">
        <v>95</v>
      </c>
      <c r="K367" s="135" t="s">
        <v>95</v>
      </c>
      <c r="L367" s="135" t="s">
        <v>95</v>
      </c>
      <c r="M367" s="135" t="s">
        <v>95</v>
      </c>
      <c r="N367" s="135" t="s">
        <v>95</v>
      </c>
      <c r="O367" s="135" t="s">
        <v>95</v>
      </c>
      <c r="P367" s="135" t="s">
        <v>95</v>
      </c>
      <c r="Q367" s="135" t="s">
        <v>95</v>
      </c>
      <c r="R367" s="135" t="s">
        <v>95</v>
      </c>
      <c r="S367" s="135" t="s">
        <v>95</v>
      </c>
      <c r="T367" s="135" t="s">
        <v>95</v>
      </c>
      <c r="U367" s="135" t="s">
        <v>95</v>
      </c>
      <c r="V367" s="135" t="s">
        <v>95</v>
      </c>
      <c r="X367" s="132" t="str">
        <f>_xlfn.CONCAT(F_Inputs[[#This Row],[Item Code]], "_",F_Inputs[[#This Row],[Company Acronym]])</f>
        <v>PR24QA_PR24CA10_OUT2_SVT</v>
      </c>
    </row>
    <row r="368" spans="1:24">
      <c r="A368" s="132" t="s">
        <v>107</v>
      </c>
      <c r="B368" s="132" t="s">
        <v>88</v>
      </c>
      <c r="C368" s="132" t="s">
        <v>89</v>
      </c>
      <c r="D368" s="132" t="s">
        <v>83</v>
      </c>
      <c r="E368" s="132" t="s">
        <v>40</v>
      </c>
      <c r="F368" s="135" t="s">
        <v>95</v>
      </c>
      <c r="G368" s="135" t="s">
        <v>95</v>
      </c>
      <c r="H368" s="135" t="s">
        <v>95</v>
      </c>
      <c r="I368" s="135" t="s">
        <v>95</v>
      </c>
      <c r="J368" s="135" t="s">
        <v>95</v>
      </c>
      <c r="K368" s="135" t="s">
        <v>95</v>
      </c>
      <c r="L368" s="135" t="s">
        <v>95</v>
      </c>
      <c r="M368" s="135" t="s">
        <v>95</v>
      </c>
      <c r="N368" s="135" t="s">
        <v>95</v>
      </c>
      <c r="O368" s="135" t="s">
        <v>95</v>
      </c>
      <c r="P368" s="135" t="s">
        <v>95</v>
      </c>
      <c r="Q368" s="135" t="s">
        <v>95</v>
      </c>
      <c r="R368" s="135" t="s">
        <v>95</v>
      </c>
      <c r="S368" s="135" t="s">
        <v>95</v>
      </c>
      <c r="T368" s="135" t="s">
        <v>95</v>
      </c>
      <c r="U368" s="135" t="s">
        <v>95</v>
      </c>
      <c r="V368" s="135" t="s">
        <v>95</v>
      </c>
      <c r="X368" s="132" t="str">
        <f>_xlfn.CONCAT(F_Inputs[[#This Row],[Item Code]], "_",F_Inputs[[#This Row],[Company Acronym]])</f>
        <v>PR24QA_PR24CA10_OUT3_SVT</v>
      </c>
    </row>
    <row r="369" spans="1:24">
      <c r="A369" s="132" t="s">
        <v>107</v>
      </c>
      <c r="B369" s="132" t="s">
        <v>90</v>
      </c>
      <c r="C369" s="132" t="s">
        <v>91</v>
      </c>
      <c r="D369" s="132" t="s">
        <v>39</v>
      </c>
      <c r="E369" s="132" t="s">
        <v>40</v>
      </c>
      <c r="F369" s="135" t="s">
        <v>95</v>
      </c>
      <c r="G369" s="135" t="s">
        <v>95</v>
      </c>
      <c r="H369" s="135" t="s">
        <v>95</v>
      </c>
      <c r="I369" s="135" t="s">
        <v>95</v>
      </c>
      <c r="J369" s="135" t="s">
        <v>95</v>
      </c>
      <c r="K369" s="135" t="s">
        <v>95</v>
      </c>
      <c r="L369" s="135" t="s">
        <v>95</v>
      </c>
      <c r="M369" s="135" t="s">
        <v>95</v>
      </c>
      <c r="N369" s="135" t="s">
        <v>95</v>
      </c>
      <c r="O369" s="135" t="s">
        <v>95</v>
      </c>
      <c r="P369" s="135" t="s">
        <v>95</v>
      </c>
      <c r="Q369" s="135" t="s">
        <v>95</v>
      </c>
      <c r="R369" s="135" t="s">
        <v>95</v>
      </c>
      <c r="S369" s="135" t="s">
        <v>95</v>
      </c>
      <c r="T369" s="135" t="s">
        <v>95</v>
      </c>
      <c r="U369" s="135" t="s">
        <v>95</v>
      </c>
      <c r="V369" s="135" t="s">
        <v>95</v>
      </c>
      <c r="X369" s="132" t="str">
        <f>_xlfn.CONCAT(F_Inputs[[#This Row],[Item Code]], "_",F_Inputs[[#This Row],[Company Acronym]])</f>
        <v>PR24QA_PR24CA10_OUT4_SVT</v>
      </c>
    </row>
    <row r="370" spans="1:24">
      <c r="A370" s="132" t="s">
        <v>108</v>
      </c>
      <c r="B370" s="132" t="s">
        <v>37</v>
      </c>
      <c r="C370" s="132" t="s">
        <v>38</v>
      </c>
      <c r="D370" s="132" t="s">
        <v>39</v>
      </c>
      <c r="E370" s="132" t="s">
        <v>40</v>
      </c>
      <c r="F370" s="133">
        <v>0</v>
      </c>
      <c r="G370" s="133">
        <v>0</v>
      </c>
      <c r="H370" s="133">
        <v>0</v>
      </c>
      <c r="I370" s="133">
        <v>0</v>
      </c>
      <c r="J370" s="133">
        <v>0</v>
      </c>
      <c r="K370" s="133">
        <v>0</v>
      </c>
      <c r="L370" s="133">
        <v>1</v>
      </c>
      <c r="M370" s="133">
        <v>0</v>
      </c>
      <c r="N370" s="133">
        <v>0</v>
      </c>
      <c r="O370" s="133">
        <v>0</v>
      </c>
      <c r="P370" s="133">
        <v>0</v>
      </c>
      <c r="Q370" s="133">
        <v>0</v>
      </c>
      <c r="R370" s="133">
        <v>0</v>
      </c>
      <c r="S370" s="133">
        <v>0</v>
      </c>
      <c r="T370" s="133">
        <v>0</v>
      </c>
      <c r="U370" s="133">
        <v>0</v>
      </c>
      <c r="V370" s="133">
        <v>0</v>
      </c>
      <c r="X370" s="132" t="str">
        <f>_xlfn.CONCAT(F_Inputs[[#This Row],[Item Code]], "_",F_Inputs[[#This Row],[Company Acronym]])</f>
        <v>C_COVID20_PR24CA008_SWB</v>
      </c>
    </row>
    <row r="371" spans="1:24">
      <c r="A371" s="132" t="s">
        <v>108</v>
      </c>
      <c r="B371" s="132" t="s">
        <v>41</v>
      </c>
      <c r="C371" s="132" t="s">
        <v>42</v>
      </c>
      <c r="D371" s="132" t="s">
        <v>39</v>
      </c>
      <c r="E371" s="132" t="s">
        <v>40</v>
      </c>
      <c r="F371" s="133">
        <v>0</v>
      </c>
      <c r="G371" s="133">
        <v>0</v>
      </c>
      <c r="H371" s="133">
        <v>0</v>
      </c>
      <c r="I371" s="133">
        <v>0</v>
      </c>
      <c r="J371" s="133">
        <v>0</v>
      </c>
      <c r="K371" s="133">
        <v>0</v>
      </c>
      <c r="L371" s="133">
        <v>0</v>
      </c>
      <c r="M371" s="133">
        <v>1</v>
      </c>
      <c r="N371" s="133">
        <v>0</v>
      </c>
      <c r="O371" s="133">
        <v>0</v>
      </c>
      <c r="P371" s="133">
        <v>0</v>
      </c>
      <c r="Q371" s="133">
        <v>0</v>
      </c>
      <c r="R371" s="133">
        <v>0</v>
      </c>
      <c r="S371" s="133">
        <v>0</v>
      </c>
      <c r="T371" s="133">
        <v>0</v>
      </c>
      <c r="U371" s="133">
        <v>0</v>
      </c>
      <c r="V371" s="133">
        <v>0</v>
      </c>
      <c r="X371" s="132" t="str">
        <f>_xlfn.CONCAT(F_Inputs[[#This Row],[Item Code]], "_",F_Inputs[[#This Row],[Company Acronym]])</f>
        <v>C_COVID21_PR24CA008_SWB</v>
      </c>
    </row>
    <row r="372" spans="1:24">
      <c r="A372" s="132" t="s">
        <v>108</v>
      </c>
      <c r="B372" s="132" t="s">
        <v>43</v>
      </c>
      <c r="C372" s="132" t="s">
        <v>44</v>
      </c>
      <c r="D372" s="132" t="s">
        <v>45</v>
      </c>
      <c r="E372" s="132" t="s">
        <v>40</v>
      </c>
      <c r="F372" s="133">
        <v>21.91788877620013</v>
      </c>
      <c r="G372" s="133">
        <v>20.941451073786244</v>
      </c>
      <c r="H372" s="133">
        <v>19.442630615640599</v>
      </c>
      <c r="I372" s="133">
        <v>17.040639720968397</v>
      </c>
      <c r="J372" s="133">
        <v>16.049529026067486</v>
      </c>
      <c r="K372" s="133">
        <v>12.126906514249919</v>
      </c>
      <c r="L372" s="133">
        <v>14.342136038186162</v>
      </c>
      <c r="M372" s="133">
        <v>11.049222485297484</v>
      </c>
      <c r="N372" s="133">
        <v>10.726216664210989</v>
      </c>
      <c r="O372" s="133">
        <v>8.9610000000000003</v>
      </c>
      <c r="P372" s="133">
        <v>8.1432992171457901</v>
      </c>
      <c r="Q372" s="133">
        <v>0.47478541594968399</v>
      </c>
      <c r="R372" s="133">
        <v>0.48409806428994179</v>
      </c>
      <c r="S372" s="133">
        <v>0.5251275086999897</v>
      </c>
      <c r="T372" s="133">
        <v>0.55318839471879289</v>
      </c>
      <c r="U372" s="133">
        <v>0.56258690868589634</v>
      </c>
      <c r="V372" s="133">
        <v>0.56534726705654959</v>
      </c>
      <c r="X372" s="132" t="str">
        <f>_xlfn.CONCAT(F_Inputs[[#This Row],[Item Code]], "_",F_Inputs[[#This Row],[Company Acronym]])</f>
        <v>C_DCSDEBTT_PR24CA008_SWB</v>
      </c>
    </row>
    <row r="373" spans="1:24">
      <c r="A373" s="132" t="s">
        <v>108</v>
      </c>
      <c r="B373" s="132" t="s">
        <v>46</v>
      </c>
      <c r="C373" s="132" t="s">
        <v>47</v>
      </c>
      <c r="D373" s="132" t="s">
        <v>45</v>
      </c>
      <c r="E373" s="132" t="s">
        <v>40</v>
      </c>
      <c r="F373" s="133">
        <v>21.91788877620013</v>
      </c>
      <c r="G373" s="133">
        <v>20.941451073786244</v>
      </c>
      <c r="H373" s="133">
        <v>19.442630615640599</v>
      </c>
      <c r="I373" s="133">
        <v>17.040639720968397</v>
      </c>
      <c r="J373" s="133">
        <v>16.049529026067486</v>
      </c>
      <c r="K373" s="133">
        <v>12.126906514249919</v>
      </c>
      <c r="L373" s="133">
        <v>14.342136038186162</v>
      </c>
      <c r="M373" s="133">
        <v>11.049222485297484</v>
      </c>
      <c r="N373" s="133">
        <v>10.726216664210989</v>
      </c>
      <c r="O373" s="133">
        <v>8.9610000000000003</v>
      </c>
      <c r="P373" s="133">
        <v>8.1432992171457901</v>
      </c>
      <c r="Q373" s="133">
        <v>8.9747854159496843</v>
      </c>
      <c r="R373" s="133">
        <v>11.584098064289941</v>
      </c>
      <c r="S373" s="133">
        <v>11.719127508699991</v>
      </c>
      <c r="T373" s="133">
        <v>12.030188394718794</v>
      </c>
      <c r="U373" s="133">
        <v>12.431586908685896</v>
      </c>
      <c r="V373" s="133">
        <v>12.842347267056549</v>
      </c>
      <c r="X373" s="132" t="str">
        <f>_xlfn.CONCAT(F_Inputs[[#This Row],[Item Code]], "_",F_Inputs[[#This Row],[Company Acronym]])</f>
        <v>C_DCT_PR24CA008_SWB</v>
      </c>
    </row>
    <row r="374" spans="1:24">
      <c r="A374" s="132" t="s">
        <v>108</v>
      </c>
      <c r="B374" s="132" t="s">
        <v>48</v>
      </c>
      <c r="C374" s="132" t="s">
        <v>49</v>
      </c>
      <c r="D374" s="132" t="s">
        <v>50</v>
      </c>
      <c r="E374" s="132" t="s">
        <v>40</v>
      </c>
      <c r="F374" s="134">
        <v>21.488410278292019</v>
      </c>
      <c r="G374" s="134">
        <v>21.411366318085637</v>
      </c>
      <c r="H374" s="134">
        <v>21.143464817334085</v>
      </c>
      <c r="I374" s="134">
        <v>20.585436907060409</v>
      </c>
      <c r="J374" s="134">
        <v>20.609441781602442</v>
      </c>
      <c r="K374" s="134">
        <v>19.877012619214739</v>
      </c>
      <c r="L374" s="134">
        <v>19.137099640023287</v>
      </c>
      <c r="M374" s="134">
        <v>18.879940245290339</v>
      </c>
      <c r="N374" s="134">
        <v>17.097339587580631</v>
      </c>
      <c r="O374" s="134">
        <v>17.989137999536336</v>
      </c>
      <c r="P374" s="134">
        <v>17.768164097511601</v>
      </c>
      <c r="Q374" s="134">
        <v>18.054587468235621</v>
      </c>
      <c r="R374" s="134">
        <v>18.054587468235621</v>
      </c>
      <c r="S374" s="134">
        <v>18.054587468235621</v>
      </c>
      <c r="T374" s="134">
        <v>18.054587468235621</v>
      </c>
      <c r="U374" s="134">
        <v>18.054587468235621</v>
      </c>
      <c r="V374" s="134">
        <v>18.054587468235621</v>
      </c>
      <c r="X374" s="132" t="str">
        <f>_xlfn.CONCAT(F_Inputs[[#This Row],[Item Code]], "_",F_Inputs[[#This Row],[Company Acronym]])</f>
        <v>C_EQLPCF62_PR24CA008_SWB</v>
      </c>
    </row>
    <row r="375" spans="1:24">
      <c r="A375" s="132" t="s">
        <v>108</v>
      </c>
      <c r="B375" s="132" t="s">
        <v>51</v>
      </c>
      <c r="C375" s="132" t="s">
        <v>52</v>
      </c>
      <c r="D375" s="132" t="s">
        <v>39</v>
      </c>
      <c r="E375" s="132" t="s">
        <v>40</v>
      </c>
      <c r="F375" s="133">
        <v>1.75531326326601</v>
      </c>
      <c r="G375" s="133">
        <v>1.7102793090057899</v>
      </c>
      <c r="H375" s="133">
        <v>1.65473758206146</v>
      </c>
      <c r="I375" s="133">
        <v>1.49154307619239</v>
      </c>
      <c r="J375" s="133">
        <v>1.48436340604132</v>
      </c>
      <c r="K375" s="133">
        <v>1.46011067799044</v>
      </c>
      <c r="L375" s="133">
        <v>1.4652284833463101</v>
      </c>
      <c r="M375" s="133">
        <v>1.48640650052943</v>
      </c>
      <c r="N375" s="133">
        <v>1.4823559366558894</v>
      </c>
      <c r="O375" s="133">
        <v>1.4779929194998458</v>
      </c>
      <c r="P375" s="133">
        <v>1.4779929194998458</v>
      </c>
      <c r="Q375" s="133">
        <v>1.4779929194998458</v>
      </c>
      <c r="R375" s="133">
        <v>1.4779929194998458</v>
      </c>
      <c r="S375" s="133">
        <v>1.4779929194998458</v>
      </c>
      <c r="T375" s="133">
        <v>1.4779929194998458</v>
      </c>
      <c r="U375" s="133">
        <v>1.4779929194998458</v>
      </c>
      <c r="V375" s="133">
        <v>1.4779929194998458</v>
      </c>
      <c r="X375" s="132" t="str">
        <f>_xlfn.CONCAT(F_Inputs[[#This Row],[Item Code]], "_",F_Inputs[[#This Row],[Company Acronym]])</f>
        <v>C_EQXPCF2_PR24CA008_SWB</v>
      </c>
    </row>
    <row r="376" spans="1:24">
      <c r="A376" s="132" t="s">
        <v>108</v>
      </c>
      <c r="B376" s="132" t="s">
        <v>53</v>
      </c>
      <c r="C376" s="132" t="s">
        <v>54</v>
      </c>
      <c r="D376" s="132" t="s">
        <v>50</v>
      </c>
      <c r="E376" s="132" t="s">
        <v>40</v>
      </c>
      <c r="F376" s="134">
        <v>0.72268605560454557</v>
      </c>
      <c r="G376" s="134">
        <v>0.72430922347818527</v>
      </c>
      <c r="H376" s="134">
        <v>0.71808739561753554</v>
      </c>
      <c r="I376" s="134">
        <v>0.718424618817325</v>
      </c>
      <c r="J376" s="134">
        <v>0.72183061259409564</v>
      </c>
      <c r="K376" s="134">
        <v>0.72704921361723573</v>
      </c>
      <c r="L376" s="134">
        <v>0.72824130502200224</v>
      </c>
      <c r="M376" s="134">
        <v>0.72433508467168228</v>
      </c>
      <c r="N376" s="134">
        <v>0.72477774821183305</v>
      </c>
      <c r="O376" s="134">
        <v>0.72552258682348014</v>
      </c>
      <c r="P376" s="134">
        <v>0.72602985062812175</v>
      </c>
      <c r="Q376" s="134">
        <v>0.72908889797199261</v>
      </c>
      <c r="R376" s="134">
        <v>0.73064216961499295</v>
      </c>
      <c r="S376" s="134">
        <v>0.73206466687335436</v>
      </c>
      <c r="T376" s="134">
        <v>0.73335779155814351</v>
      </c>
      <c r="U376" s="134">
        <v>0.73452298449665543</v>
      </c>
      <c r="V376" s="134">
        <v>0.73560240254437081</v>
      </c>
      <c r="X376" s="132" t="str">
        <f>_xlfn.CONCAT(F_Inputs[[#This Row],[Item Code]], "_",F_Inputs[[#This Row],[Company Acronym]])</f>
        <v>C_HHDUHH_PR24CA008_SWB</v>
      </c>
    </row>
    <row r="377" spans="1:24">
      <c r="A377" s="132" t="s">
        <v>108</v>
      </c>
      <c r="B377" s="132" t="s">
        <v>55</v>
      </c>
      <c r="C377" s="132" t="s">
        <v>56</v>
      </c>
      <c r="D377" s="132" t="s">
        <v>50</v>
      </c>
      <c r="E377" s="132" t="s">
        <v>40</v>
      </c>
      <c r="F377" s="134">
        <v>0.73532546905589857</v>
      </c>
      <c r="G377" s="134">
        <v>0.74985469236139535</v>
      </c>
      <c r="H377" s="134">
        <v>0.7629939432965942</v>
      </c>
      <c r="I377" s="134">
        <v>0.78863802575957098</v>
      </c>
      <c r="J377" s="134">
        <v>0.79052739756944268</v>
      </c>
      <c r="K377" s="134">
        <v>0.80042445820659125</v>
      </c>
      <c r="L377" s="134">
        <v>0.80921790788892101</v>
      </c>
      <c r="M377" s="134">
        <v>0.81479622311259581</v>
      </c>
      <c r="N377" s="134">
        <v>0.82254548027529528</v>
      </c>
      <c r="O377" s="134">
        <v>0.82833216122258635</v>
      </c>
      <c r="P377" s="134">
        <v>0.83361896318343365</v>
      </c>
      <c r="Q377" s="134">
        <v>0.83922389829162325</v>
      </c>
      <c r="R377" s="134">
        <v>0.84756763257989964</v>
      </c>
      <c r="S377" s="134">
        <v>0.85169787386500584</v>
      </c>
      <c r="T377" s="134">
        <v>0.85542646813353551</v>
      </c>
      <c r="U377" s="134">
        <v>0.85879286474678107</v>
      </c>
      <c r="V377" s="134">
        <v>0.86188092338691136</v>
      </c>
      <c r="X377" s="132" t="str">
        <f>_xlfn.CONCAT(F_Inputs[[#This Row],[Item Code]], "_",F_Inputs[[#This Row],[Company Acronym]])</f>
        <v>C_HHMHH_PR24CA008_SWB</v>
      </c>
    </row>
    <row r="378" spans="1:24">
      <c r="A378" s="132" t="s">
        <v>108</v>
      </c>
      <c r="B378" s="132" t="s">
        <v>57</v>
      </c>
      <c r="C378" s="132" t="s">
        <v>58</v>
      </c>
      <c r="D378" s="132" t="s">
        <v>59</v>
      </c>
      <c r="E378" s="132" t="s">
        <v>40</v>
      </c>
      <c r="F378" s="133">
        <v>901.54500000000007</v>
      </c>
      <c r="G378" s="133">
        <v>906.697</v>
      </c>
      <c r="H378" s="133">
        <v>922.44900000000007</v>
      </c>
      <c r="I378" s="133">
        <v>939.37899999999991</v>
      </c>
      <c r="J378" s="133">
        <v>952.62099999999987</v>
      </c>
      <c r="K378" s="133">
        <v>960.2829999999999</v>
      </c>
      <c r="L378" s="133">
        <v>970.58900000000006</v>
      </c>
      <c r="M378" s="133">
        <v>986.10300000000007</v>
      </c>
      <c r="N378" s="133">
        <v>994.0115000000003</v>
      </c>
      <c r="O378" s="133">
        <v>1002.465</v>
      </c>
      <c r="P378" s="133">
        <v>1010.6320000000001</v>
      </c>
      <c r="Q378" s="133">
        <v>1032.442</v>
      </c>
      <c r="R378" s="133">
        <v>1046.0693332097012</v>
      </c>
      <c r="S378" s="133">
        <v>1058.8666394929421</v>
      </c>
      <c r="T378" s="133">
        <v>1070.7748144173079</v>
      </c>
      <c r="U378" s="133">
        <v>1081.736640873607</v>
      </c>
      <c r="V378" s="133">
        <v>1092.0937012503373</v>
      </c>
      <c r="X378" s="132" t="str">
        <f>_xlfn.CONCAT(F_Inputs[[#This Row],[Item Code]], "_",F_Inputs[[#This Row],[Company Acronym]])</f>
        <v>C_HHT_PR24CA008_SWB</v>
      </c>
    </row>
    <row r="379" spans="1:24">
      <c r="A379" s="132" t="s">
        <v>108</v>
      </c>
      <c r="B379" s="132" t="s">
        <v>60</v>
      </c>
      <c r="C379" s="132" t="s">
        <v>61</v>
      </c>
      <c r="D379" s="132" t="s">
        <v>50</v>
      </c>
      <c r="E379" s="132" t="s">
        <v>40</v>
      </c>
      <c r="F379" s="134">
        <v>13.006069996198216</v>
      </c>
      <c r="G379" s="134">
        <v>13.00232888736427</v>
      </c>
      <c r="H379" s="134">
        <v>13.001083770412027</v>
      </c>
      <c r="I379" s="134">
        <v>12.687657960082019</v>
      </c>
      <c r="J379" s="134">
        <v>12.369631618962934</v>
      </c>
      <c r="K379" s="134">
        <v>12.057945940781574</v>
      </c>
      <c r="L379" s="134">
        <v>11.739587370064452</v>
      </c>
      <c r="M379" s="134">
        <v>11.739587370064452</v>
      </c>
      <c r="N379" s="134">
        <v>11.739587370064452</v>
      </c>
      <c r="O379" s="134">
        <v>11.739587370064452</v>
      </c>
      <c r="P379" s="134">
        <v>11.739587370064452</v>
      </c>
      <c r="Q379" s="134">
        <v>11.725329650326451</v>
      </c>
      <c r="R379" s="134">
        <v>11.725329650326451</v>
      </c>
      <c r="S379" s="134">
        <v>11.725329650326451</v>
      </c>
      <c r="T379" s="134">
        <v>11.725329650326451</v>
      </c>
      <c r="U379" s="134">
        <v>11.725329650326451</v>
      </c>
      <c r="V379" s="134">
        <v>11.725329650326451</v>
      </c>
      <c r="X379" s="132" t="str">
        <f>_xlfn.CONCAT(F_Inputs[[#This Row],[Item Code]], "_",F_Inputs[[#This Row],[Company Acronym]])</f>
        <v>C_INCSCOREINT_PR24CA008_SWB</v>
      </c>
    </row>
    <row r="380" spans="1:24">
      <c r="A380" s="132" t="s">
        <v>108</v>
      </c>
      <c r="B380" s="132" t="s">
        <v>62</v>
      </c>
      <c r="C380" s="132" t="s">
        <v>63</v>
      </c>
      <c r="D380" s="132" t="s">
        <v>45</v>
      </c>
      <c r="E380" s="132" t="s">
        <v>40</v>
      </c>
      <c r="F380" s="133">
        <v>22.745237914131152</v>
      </c>
      <c r="G380" s="133">
        <v>23.549724659480237</v>
      </c>
      <c r="H380" s="133">
        <v>24.865881447587345</v>
      </c>
      <c r="I380" s="133">
        <v>23.152634796881404</v>
      </c>
      <c r="J380" s="133">
        <v>22.141596833519909</v>
      </c>
      <c r="K380" s="133">
        <v>21.556761274663323</v>
      </c>
      <c r="L380" s="133">
        <v>9.9861825390715211</v>
      </c>
      <c r="M380" s="133">
        <v>9.7805579317192368</v>
      </c>
      <c r="N380" s="133">
        <v>11.969504935906878</v>
      </c>
      <c r="O380" s="133">
        <v>12.804</v>
      </c>
      <c r="P380" s="133">
        <v>14.615303516427103</v>
      </c>
      <c r="Q380" s="133">
        <v>23.323000000000004</v>
      </c>
      <c r="R380" s="133">
        <v>22.390568110866088</v>
      </c>
      <c r="S380" s="133">
        <v>23.663491102481917</v>
      </c>
      <c r="T380" s="133">
        <v>24.686285215719693</v>
      </c>
      <c r="U380" s="133">
        <v>24.962787679669702</v>
      </c>
      <c r="V380" s="133">
        <v>24.979225977944772</v>
      </c>
      <c r="X380" s="132" t="str">
        <f>_xlfn.CONCAT(F_Inputs[[#This Row],[Item Code]], "_",F_Inputs[[#This Row],[Company Acronym]])</f>
        <v>C_OCSDEBTTR_PR24CA008_SWB</v>
      </c>
    </row>
    <row r="381" spans="1:24">
      <c r="A381" s="132" t="s">
        <v>108</v>
      </c>
      <c r="B381" s="132" t="s">
        <v>64</v>
      </c>
      <c r="C381" s="132" t="s">
        <v>65</v>
      </c>
      <c r="D381" s="132" t="s">
        <v>45</v>
      </c>
      <c r="E381" s="132" t="s">
        <v>40</v>
      </c>
      <c r="F381" s="133">
        <v>22.745237914131152</v>
      </c>
      <c r="G381" s="133">
        <v>23.549724659480237</v>
      </c>
      <c r="H381" s="133">
        <v>24.865881447587345</v>
      </c>
      <c r="I381" s="133">
        <v>23.152634796881404</v>
      </c>
      <c r="J381" s="133">
        <v>22.141596833519909</v>
      </c>
      <c r="K381" s="133">
        <v>21.556761274663323</v>
      </c>
      <c r="L381" s="133">
        <v>21.921858880591273</v>
      </c>
      <c r="M381" s="133">
        <v>18.330793171923922</v>
      </c>
      <c r="N381" s="133">
        <v>20.562660969500513</v>
      </c>
      <c r="O381" s="133">
        <v>21.304000000000002</v>
      </c>
      <c r="P381" s="133">
        <v>22.244139502053386</v>
      </c>
      <c r="Q381" s="133">
        <v>23.323</v>
      </c>
      <c r="R381" s="133">
        <v>22.390568110866084</v>
      </c>
      <c r="S381" s="133">
        <v>23.663491102481913</v>
      </c>
      <c r="T381" s="133">
        <v>24.686285215719685</v>
      </c>
      <c r="U381" s="133">
        <v>24.962787679669702</v>
      </c>
      <c r="V381" s="133">
        <v>24.979225977944768</v>
      </c>
      <c r="X381" s="132" t="str">
        <f>_xlfn.CONCAT(F_Inputs[[#This Row],[Item Code]], "_",F_Inputs[[#This Row],[Company Acronym]])</f>
        <v>C_OCTR_PR24CA008_SWB</v>
      </c>
    </row>
    <row r="382" spans="1:24">
      <c r="A382" s="132" t="s">
        <v>108</v>
      </c>
      <c r="B382" s="132" t="s">
        <v>66</v>
      </c>
      <c r="C382" s="132" t="s">
        <v>67</v>
      </c>
      <c r="D382" s="132" t="s">
        <v>68</v>
      </c>
      <c r="E382" s="132" t="s">
        <v>40</v>
      </c>
      <c r="F382" s="133">
        <v>587.36512051588784</v>
      </c>
      <c r="G382" s="133">
        <v>589.60040291323583</v>
      </c>
      <c r="H382" s="133">
        <v>537.40569650763382</v>
      </c>
      <c r="I382" s="133">
        <v>533.91993607028621</v>
      </c>
      <c r="J382" s="133">
        <v>521.03745835141808</v>
      </c>
      <c r="K382" s="133">
        <v>514.67582460527115</v>
      </c>
      <c r="L382" s="133">
        <v>500.38833635314194</v>
      </c>
      <c r="M382" s="133">
        <v>513.88899067188459</v>
      </c>
      <c r="N382" s="133">
        <v>484.85889167642864</v>
      </c>
      <c r="O382" s="133">
        <v>417.7781767942023</v>
      </c>
      <c r="P382" s="133">
        <v>410.85853179986282</v>
      </c>
      <c r="Q382" s="133">
        <v>398.57517591644728</v>
      </c>
      <c r="R382" s="133">
        <v>0</v>
      </c>
      <c r="S382" s="133">
        <v>0</v>
      </c>
      <c r="T382" s="133">
        <v>51.447792064457758</v>
      </c>
      <c r="U382" s="133">
        <v>0</v>
      </c>
      <c r="V382" s="133">
        <v>0</v>
      </c>
      <c r="X382" s="132" t="str">
        <f>_xlfn.CONCAT(F_Inputs[[#This Row],[Item Code]], "_",F_Inputs[[#This Row],[Company Acronym]])</f>
        <v>C_REVHH_PR24CA008_SWB</v>
      </c>
    </row>
    <row r="383" spans="1:24">
      <c r="A383" s="132" t="s">
        <v>108</v>
      </c>
      <c r="B383" s="132" t="s">
        <v>69</v>
      </c>
      <c r="C383" s="132" t="s">
        <v>70</v>
      </c>
      <c r="D383" s="132" t="s">
        <v>45</v>
      </c>
      <c r="E383" s="132" t="s">
        <v>40</v>
      </c>
      <c r="F383" s="133">
        <v>22.258448506361781</v>
      </c>
      <c r="G383" s="133">
        <v>23.200444365945739</v>
      </c>
      <c r="H383" s="133">
        <v>24.99474856300105</v>
      </c>
      <c r="I383" s="133">
        <v>22.927141791323155</v>
      </c>
      <c r="J383" s="133">
        <v>21.692848850733466</v>
      </c>
      <c r="K383" s="133">
        <v>20.956669098596358</v>
      </c>
      <c r="L383" s="133">
        <v>9.4347646260122175</v>
      </c>
      <c r="M383" s="133">
        <v>9.9969741638488294</v>
      </c>
      <c r="N383" s="133">
        <v>12.342501305972645</v>
      </c>
      <c r="O383" s="133">
        <v>13.531909090909094</v>
      </c>
      <c r="P383" s="133">
        <v>15.445180167304459</v>
      </c>
      <c r="Q383" s="133">
        <v>12.985000000000001</v>
      </c>
      <c r="R383" s="133">
        <v>9.7085681108660875</v>
      </c>
      <c r="S383" s="133">
        <v>11.151491102481913</v>
      </c>
      <c r="T383" s="133">
        <v>11.885285215719689</v>
      </c>
      <c r="U383" s="133">
        <v>11.763787679669706</v>
      </c>
      <c r="V383" s="133">
        <v>11.353225977944771</v>
      </c>
      <c r="X383" s="132" t="str">
        <f>_xlfn.CONCAT(F_Inputs[[#This Row],[Item Code]], "_",F_Inputs[[#This Row],[Company Acronym]])</f>
        <v>C_SOCSDEBTTR_PR24CA008_SWB</v>
      </c>
    </row>
    <row r="384" spans="1:24">
      <c r="A384" s="132" t="s">
        <v>108</v>
      </c>
      <c r="B384" s="132" t="s">
        <v>71</v>
      </c>
      <c r="C384" s="132" t="s">
        <v>72</v>
      </c>
      <c r="D384" s="132" t="s">
        <v>45</v>
      </c>
      <c r="E384" s="132" t="s">
        <v>40</v>
      </c>
      <c r="F384" s="133">
        <v>22.258448506361781</v>
      </c>
      <c r="G384" s="133">
        <v>23.200444365945739</v>
      </c>
      <c r="H384" s="133">
        <v>24.99474856300105</v>
      </c>
      <c r="I384" s="133">
        <v>22.927141791323155</v>
      </c>
      <c r="J384" s="133">
        <v>21.692848850733466</v>
      </c>
      <c r="K384" s="133">
        <v>20.956669098596358</v>
      </c>
      <c r="L384" s="133">
        <v>21.37044096753197</v>
      </c>
      <c r="M384" s="133">
        <v>18.547209404053515</v>
      </c>
      <c r="N384" s="133">
        <v>20.935657339566276</v>
      </c>
      <c r="O384" s="133">
        <v>22.031909090909096</v>
      </c>
      <c r="P384" s="133">
        <v>23.074016152930746</v>
      </c>
      <c r="Q384" s="133">
        <v>21.484999999999999</v>
      </c>
      <c r="R384" s="133">
        <v>20.808568110866084</v>
      </c>
      <c r="S384" s="133">
        <v>22.345491102481915</v>
      </c>
      <c r="T384" s="133">
        <v>23.362285215719687</v>
      </c>
      <c r="U384" s="133">
        <v>23.632787679669704</v>
      </c>
      <c r="V384" s="133">
        <v>23.630225977944772</v>
      </c>
      <c r="X384" s="132" t="str">
        <f>_xlfn.CONCAT(F_Inputs[[#This Row],[Item Code]], "_",F_Inputs[[#This Row],[Company Acronym]])</f>
        <v>C_SOCTR_PR24CA008_SWB</v>
      </c>
    </row>
    <row r="385" spans="1:24">
      <c r="A385" s="132" t="s">
        <v>108</v>
      </c>
      <c r="B385" s="132" t="s">
        <v>73</v>
      </c>
      <c r="C385" s="132" t="s">
        <v>74</v>
      </c>
      <c r="D385" s="132" t="s">
        <v>45</v>
      </c>
      <c r="E385" s="132" t="s">
        <v>40</v>
      </c>
      <c r="F385" s="133">
        <v>44.17633728256191</v>
      </c>
      <c r="G385" s="133">
        <v>44.141895439731982</v>
      </c>
      <c r="H385" s="133">
        <v>44.437379178641649</v>
      </c>
      <c r="I385" s="133">
        <v>39.967781512291552</v>
      </c>
      <c r="J385" s="133">
        <v>37.742377876800951</v>
      </c>
      <c r="K385" s="133">
        <v>33.083575612846275</v>
      </c>
      <c r="L385" s="133">
        <v>23.776900664198379</v>
      </c>
      <c r="M385" s="133">
        <v>21.046196649146314</v>
      </c>
      <c r="N385" s="133">
        <v>23.068717970183634</v>
      </c>
      <c r="O385" s="133">
        <v>22.492909090909095</v>
      </c>
      <c r="P385" s="133">
        <v>23.588479384450249</v>
      </c>
      <c r="Q385" s="133">
        <v>21.959785415949685</v>
      </c>
      <c r="R385" s="133">
        <v>21.292666175156029</v>
      </c>
      <c r="S385" s="133">
        <v>22.870618611181904</v>
      </c>
      <c r="T385" s="133">
        <v>23.915473610438482</v>
      </c>
      <c r="U385" s="133">
        <v>24.195374588355602</v>
      </c>
      <c r="V385" s="133">
        <v>24.19557324500132</v>
      </c>
      <c r="X385" s="132" t="str">
        <f>_xlfn.CONCAT(F_Inputs[[#This Row],[Item Code]], "_",F_Inputs[[#This Row],[Company Acronym]])</f>
        <v>C_STCSDEBTTR_PR24CA008_SWB</v>
      </c>
    </row>
    <row r="386" spans="1:24">
      <c r="A386" s="132" t="s">
        <v>108</v>
      </c>
      <c r="B386" s="132" t="s">
        <v>75</v>
      </c>
      <c r="C386" s="132" t="s">
        <v>76</v>
      </c>
      <c r="D386" s="132" t="s">
        <v>45</v>
      </c>
      <c r="E386" s="132" t="s">
        <v>40</v>
      </c>
      <c r="F386" s="133">
        <v>44.17633728256191</v>
      </c>
      <c r="G386" s="133">
        <v>44.141895439731982</v>
      </c>
      <c r="H386" s="133">
        <v>44.437379178641649</v>
      </c>
      <c r="I386" s="133">
        <v>39.967781512291552</v>
      </c>
      <c r="J386" s="133">
        <v>37.742377876800951</v>
      </c>
      <c r="K386" s="133">
        <v>33.083575612846275</v>
      </c>
      <c r="L386" s="133">
        <v>35.712577005718131</v>
      </c>
      <c r="M386" s="133">
        <v>29.596431889350999</v>
      </c>
      <c r="N386" s="133">
        <v>31.661874003777267</v>
      </c>
      <c r="O386" s="133">
        <v>30.992909090909095</v>
      </c>
      <c r="P386" s="133">
        <v>31.217315370076534</v>
      </c>
      <c r="Q386" s="133">
        <v>30.459785415949685</v>
      </c>
      <c r="R386" s="133">
        <v>32.392666175156023</v>
      </c>
      <c r="S386" s="133">
        <v>34.064618611181906</v>
      </c>
      <c r="T386" s="133">
        <v>35.392473610438479</v>
      </c>
      <c r="U386" s="133">
        <v>36.064374588355598</v>
      </c>
      <c r="V386" s="133">
        <v>36.472573245001321</v>
      </c>
      <c r="X386" s="132" t="str">
        <f>_xlfn.CONCAT(F_Inputs[[#This Row],[Item Code]], "_",F_Inputs[[#This Row],[Company Acronym]])</f>
        <v>C_STCTR_PR24CA008_SWB</v>
      </c>
    </row>
    <row r="387" spans="1:24">
      <c r="A387" s="132" t="s">
        <v>108</v>
      </c>
      <c r="B387" s="132" t="s">
        <v>77</v>
      </c>
      <c r="C387" s="132" t="s">
        <v>78</v>
      </c>
      <c r="D387" s="132" t="s">
        <v>45</v>
      </c>
      <c r="E387" s="132" t="s">
        <v>40</v>
      </c>
      <c r="F387" s="133">
        <v>44.663126690331282</v>
      </c>
      <c r="G387" s="133">
        <v>44.491175733266481</v>
      </c>
      <c r="H387" s="133">
        <v>44.308512063227944</v>
      </c>
      <c r="I387" s="133">
        <v>40.193274517849801</v>
      </c>
      <c r="J387" s="133">
        <v>38.191125859587395</v>
      </c>
      <c r="K387" s="133">
        <v>33.68366778891324</v>
      </c>
      <c r="L387" s="133">
        <v>24.328318577257683</v>
      </c>
      <c r="M387" s="133">
        <v>20.829780417016721</v>
      </c>
      <c r="N387" s="133">
        <v>22.695721600117867</v>
      </c>
      <c r="O387" s="133">
        <v>21.765000000000001</v>
      </c>
      <c r="P387" s="133">
        <v>22.758602733572893</v>
      </c>
      <c r="Q387" s="133">
        <v>23.797785415949686</v>
      </c>
      <c r="R387" s="133">
        <v>22.87466617515603</v>
      </c>
      <c r="S387" s="133">
        <v>24.188618611181905</v>
      </c>
      <c r="T387" s="133">
        <v>25.239473610438484</v>
      </c>
      <c r="U387" s="133">
        <v>25.5253745883556</v>
      </c>
      <c r="V387" s="133">
        <v>25.54457324500132</v>
      </c>
      <c r="X387" s="132" t="str">
        <f>_xlfn.CONCAT(F_Inputs[[#This Row],[Item Code]], "_",F_Inputs[[#This Row],[Company Acronym]])</f>
        <v>C_TCSDEBTTR_PR24CA008_SWB</v>
      </c>
    </row>
    <row r="388" spans="1:24">
      <c r="A388" s="132" t="s">
        <v>108</v>
      </c>
      <c r="B388" s="132" t="s">
        <v>79</v>
      </c>
      <c r="C388" s="132" t="s">
        <v>80</v>
      </c>
      <c r="D388" s="132" t="s">
        <v>45</v>
      </c>
      <c r="E388" s="132" t="s">
        <v>40</v>
      </c>
      <c r="F388" s="133">
        <v>44.663126690331282</v>
      </c>
      <c r="G388" s="133">
        <v>44.491175733266481</v>
      </c>
      <c r="H388" s="133">
        <v>44.308512063227944</v>
      </c>
      <c r="I388" s="133">
        <v>40.193274517849801</v>
      </c>
      <c r="J388" s="133">
        <v>38.191125859587395</v>
      </c>
      <c r="K388" s="133">
        <v>33.68366778891324</v>
      </c>
      <c r="L388" s="133">
        <v>36.263994918777435</v>
      </c>
      <c r="M388" s="133">
        <v>29.380015657221406</v>
      </c>
      <c r="N388" s="133">
        <v>31.2888776337115</v>
      </c>
      <c r="O388" s="133">
        <v>30.265000000000001</v>
      </c>
      <c r="P388" s="133">
        <v>30.387438719199178</v>
      </c>
      <c r="Q388" s="133">
        <v>32.297785415949683</v>
      </c>
      <c r="R388" s="133">
        <v>33.974666175156024</v>
      </c>
      <c r="S388" s="133">
        <v>35.382618611181904</v>
      </c>
      <c r="T388" s="133">
        <v>36.716473610438477</v>
      </c>
      <c r="U388" s="133">
        <v>37.394374588355596</v>
      </c>
      <c r="V388" s="133">
        <v>37.821573245001318</v>
      </c>
      <c r="X388" s="132" t="str">
        <f>_xlfn.CONCAT(F_Inputs[[#This Row],[Item Code]], "_",F_Inputs[[#This Row],[Company Acronym]])</f>
        <v>C_TCTR_PR24CA008_SWB</v>
      </c>
    </row>
    <row r="389" spans="1:24">
      <c r="A389" s="132" t="s">
        <v>108</v>
      </c>
      <c r="B389" s="132" t="s">
        <v>81</v>
      </c>
      <c r="C389" s="132" t="s">
        <v>82</v>
      </c>
      <c r="D389" s="132" t="s">
        <v>83</v>
      </c>
      <c r="E389" s="132" t="s">
        <v>40</v>
      </c>
      <c r="F389" s="135" t="s">
        <v>84</v>
      </c>
      <c r="G389" s="135" t="s">
        <v>84</v>
      </c>
      <c r="H389" s="135" t="s">
        <v>84</v>
      </c>
      <c r="I389" s="135" t="s">
        <v>84</v>
      </c>
      <c r="J389" s="135" t="s">
        <v>84</v>
      </c>
      <c r="K389" s="135" t="s">
        <v>84</v>
      </c>
      <c r="L389" s="135" t="s">
        <v>84</v>
      </c>
      <c r="M389" s="135" t="s">
        <v>84</v>
      </c>
      <c r="N389" s="135" t="s">
        <v>84</v>
      </c>
      <c r="O389" s="135" t="s">
        <v>84</v>
      </c>
      <c r="P389" s="135" t="s">
        <v>84</v>
      </c>
      <c r="Q389" s="135" t="s">
        <v>84</v>
      </c>
      <c r="R389" s="135" t="s">
        <v>84</v>
      </c>
      <c r="S389" s="135" t="s">
        <v>84</v>
      </c>
      <c r="T389" s="135" t="s">
        <v>84</v>
      </c>
      <c r="U389" s="135" t="s">
        <v>84</v>
      </c>
      <c r="V389" s="135" t="s">
        <v>84</v>
      </c>
      <c r="X389" s="132" t="str">
        <f>_xlfn.CONCAT(F_Inputs[[#This Row],[Item Code]], "_",F_Inputs[[#This Row],[Company Acronym]])</f>
        <v>PR24QA_PR24CA10_OUT1_SWB</v>
      </c>
    </row>
    <row r="390" spans="1:24">
      <c r="A390" s="132" t="s">
        <v>108</v>
      </c>
      <c r="B390" s="132" t="s">
        <v>85</v>
      </c>
      <c r="C390" s="132" t="s">
        <v>86</v>
      </c>
      <c r="D390" s="132" t="s">
        <v>83</v>
      </c>
      <c r="E390" s="132" t="s">
        <v>40</v>
      </c>
      <c r="F390" s="135" t="s">
        <v>87</v>
      </c>
      <c r="G390" s="135" t="s">
        <v>87</v>
      </c>
      <c r="H390" s="135" t="s">
        <v>87</v>
      </c>
      <c r="I390" s="135" t="s">
        <v>87</v>
      </c>
      <c r="J390" s="135" t="s">
        <v>87</v>
      </c>
      <c r="K390" s="135" t="s">
        <v>87</v>
      </c>
      <c r="L390" s="135" t="s">
        <v>87</v>
      </c>
      <c r="M390" s="135" t="s">
        <v>87</v>
      </c>
      <c r="N390" s="135" t="s">
        <v>87</v>
      </c>
      <c r="O390" s="135" t="s">
        <v>87</v>
      </c>
      <c r="P390" s="135" t="s">
        <v>87</v>
      </c>
      <c r="Q390" s="135" t="s">
        <v>87</v>
      </c>
      <c r="R390" s="135" t="s">
        <v>87</v>
      </c>
      <c r="S390" s="135" t="s">
        <v>87</v>
      </c>
      <c r="T390" s="135" t="s">
        <v>87</v>
      </c>
      <c r="U390" s="135" t="s">
        <v>87</v>
      </c>
      <c r="V390" s="135" t="s">
        <v>87</v>
      </c>
      <c r="X390" s="132" t="str">
        <f>_xlfn.CONCAT(F_Inputs[[#This Row],[Item Code]], "_",F_Inputs[[#This Row],[Company Acronym]])</f>
        <v>PR24QA_PR24CA10_OUT2_SWB</v>
      </c>
    </row>
    <row r="391" spans="1:24">
      <c r="A391" s="132" t="s">
        <v>108</v>
      </c>
      <c r="B391" s="132" t="s">
        <v>88</v>
      </c>
      <c r="C391" s="132" t="s">
        <v>89</v>
      </c>
      <c r="D391" s="132" t="s">
        <v>83</v>
      </c>
      <c r="E391" s="132" t="s">
        <v>40</v>
      </c>
      <c r="F391" s="136">
        <v>0</v>
      </c>
      <c r="G391" s="136">
        <v>0</v>
      </c>
      <c r="H391" s="136">
        <v>0</v>
      </c>
      <c r="I391" s="136">
        <v>0</v>
      </c>
      <c r="J391" s="136">
        <v>0</v>
      </c>
      <c r="K391" s="136">
        <v>0</v>
      </c>
      <c r="L391" s="136">
        <v>0</v>
      </c>
      <c r="M391" s="136">
        <v>0</v>
      </c>
      <c r="N391" s="136">
        <v>0</v>
      </c>
      <c r="O391" s="136">
        <v>0</v>
      </c>
      <c r="P391" s="136">
        <v>0</v>
      </c>
      <c r="Q391" s="136">
        <v>0</v>
      </c>
      <c r="R391" s="136">
        <v>0</v>
      </c>
      <c r="S391" s="136">
        <v>0</v>
      </c>
      <c r="T391" s="136">
        <v>0</v>
      </c>
      <c r="U391" s="136">
        <v>0</v>
      </c>
      <c r="V391" s="136">
        <v>0</v>
      </c>
      <c r="X391" s="132" t="str">
        <f>_xlfn.CONCAT(F_Inputs[[#This Row],[Item Code]], "_",F_Inputs[[#This Row],[Company Acronym]])</f>
        <v>PR24QA_PR24CA10_OUT3_SWB</v>
      </c>
    </row>
    <row r="392" spans="1:24">
      <c r="A392" s="132" t="s">
        <v>108</v>
      </c>
      <c r="B392" s="132" t="s">
        <v>90</v>
      </c>
      <c r="C392" s="132" t="s">
        <v>91</v>
      </c>
      <c r="D392" s="132" t="s">
        <v>39</v>
      </c>
      <c r="E392" s="132" t="s">
        <v>40</v>
      </c>
      <c r="F392" s="136">
        <v>0</v>
      </c>
      <c r="G392" s="136">
        <v>0</v>
      </c>
      <c r="H392" s="136">
        <v>0</v>
      </c>
      <c r="I392" s="136">
        <v>0</v>
      </c>
      <c r="J392" s="136">
        <v>0</v>
      </c>
      <c r="K392" s="136">
        <v>0</v>
      </c>
      <c r="L392" s="136">
        <v>0</v>
      </c>
      <c r="M392" s="136">
        <v>0</v>
      </c>
      <c r="N392" s="136">
        <v>0</v>
      </c>
      <c r="O392" s="136">
        <v>0</v>
      </c>
      <c r="P392" s="136">
        <v>0</v>
      </c>
      <c r="Q392" s="136">
        <v>0</v>
      </c>
      <c r="R392" s="136">
        <v>0</v>
      </c>
      <c r="S392" s="136">
        <v>0</v>
      </c>
      <c r="T392" s="136">
        <v>0</v>
      </c>
      <c r="U392" s="136">
        <v>0</v>
      </c>
      <c r="V392" s="136">
        <v>0</v>
      </c>
      <c r="X392" s="132" t="str">
        <f>_xlfn.CONCAT(F_Inputs[[#This Row],[Item Code]], "_",F_Inputs[[#This Row],[Company Acronym]])</f>
        <v>PR24QA_PR24CA10_OUT4_SWB</v>
      </c>
    </row>
    <row r="393" spans="1:24">
      <c r="A393" s="132" t="s">
        <v>109</v>
      </c>
      <c r="B393" s="132" t="s">
        <v>37</v>
      </c>
      <c r="C393" s="132" t="s">
        <v>38</v>
      </c>
      <c r="D393" s="132" t="s">
        <v>39</v>
      </c>
      <c r="E393" s="132" t="s">
        <v>40</v>
      </c>
      <c r="F393" s="133">
        <v>0</v>
      </c>
      <c r="G393" s="133">
        <v>0</v>
      </c>
      <c r="H393" s="133">
        <v>0</v>
      </c>
      <c r="I393" s="133">
        <v>0</v>
      </c>
      <c r="J393" s="133">
        <v>0</v>
      </c>
      <c r="K393" s="133">
        <v>0</v>
      </c>
      <c r="L393" s="133">
        <v>0</v>
      </c>
      <c r="M393" s="133">
        <v>0</v>
      </c>
      <c r="N393" s="133">
        <v>0</v>
      </c>
      <c r="O393" s="133">
        <v>0</v>
      </c>
      <c r="P393" s="133">
        <v>0</v>
      </c>
      <c r="Q393" s="133">
        <v>0</v>
      </c>
      <c r="R393" s="133">
        <v>0</v>
      </c>
      <c r="S393" s="133">
        <v>0</v>
      </c>
      <c r="T393" s="133">
        <v>0</v>
      </c>
      <c r="U393" s="133">
        <v>0</v>
      </c>
      <c r="V393" s="133">
        <v>0</v>
      </c>
      <c r="X393" s="132" t="str">
        <f>_xlfn.CONCAT(F_Inputs[[#This Row],[Item Code]], "_",F_Inputs[[#This Row],[Company Acronym]])</f>
        <v>C_COVID20_PR24CA008_SWT</v>
      </c>
    </row>
    <row r="394" spans="1:24">
      <c r="A394" s="132" t="s">
        <v>109</v>
      </c>
      <c r="B394" s="132" t="s">
        <v>41</v>
      </c>
      <c r="C394" s="132" t="s">
        <v>42</v>
      </c>
      <c r="D394" s="132" t="s">
        <v>39</v>
      </c>
      <c r="E394" s="132" t="s">
        <v>40</v>
      </c>
      <c r="F394" s="133">
        <v>0</v>
      </c>
      <c r="G394" s="133">
        <v>0</v>
      </c>
      <c r="H394" s="133">
        <v>0</v>
      </c>
      <c r="I394" s="133">
        <v>0</v>
      </c>
      <c r="J394" s="133">
        <v>0</v>
      </c>
      <c r="K394" s="133">
        <v>0</v>
      </c>
      <c r="L394" s="133">
        <v>0</v>
      </c>
      <c r="M394" s="133">
        <v>0</v>
      </c>
      <c r="N394" s="133">
        <v>0</v>
      </c>
      <c r="O394" s="133">
        <v>0</v>
      </c>
      <c r="P394" s="133">
        <v>0</v>
      </c>
      <c r="Q394" s="133">
        <v>0</v>
      </c>
      <c r="R394" s="133">
        <v>0</v>
      </c>
      <c r="S394" s="133">
        <v>0</v>
      </c>
      <c r="T394" s="133">
        <v>0</v>
      </c>
      <c r="U394" s="133">
        <v>0</v>
      </c>
      <c r="V394" s="133">
        <v>0</v>
      </c>
      <c r="X394" s="132" t="str">
        <f>_xlfn.CONCAT(F_Inputs[[#This Row],[Item Code]], "_",F_Inputs[[#This Row],[Company Acronym]])</f>
        <v>C_COVID21_PR24CA008_SWT</v>
      </c>
    </row>
    <row r="395" spans="1:24">
      <c r="A395" s="132" t="s">
        <v>109</v>
      </c>
      <c r="B395" s="132" t="s">
        <v>43</v>
      </c>
      <c r="C395" s="132" t="s">
        <v>44</v>
      </c>
      <c r="D395" s="132" t="s">
        <v>45</v>
      </c>
      <c r="E395" s="132" t="s">
        <v>40</v>
      </c>
      <c r="F395" s="133">
        <v>20.964503042596345</v>
      </c>
      <c r="G395" s="133">
        <v>19.892712877078687</v>
      </c>
      <c r="H395" s="133">
        <v>18.531180532445905</v>
      </c>
      <c r="I395" s="133">
        <v>0</v>
      </c>
      <c r="J395" s="133">
        <v>0</v>
      </c>
      <c r="K395" s="133">
        <v>0</v>
      </c>
      <c r="L395" s="133">
        <v>0</v>
      </c>
      <c r="M395" s="133">
        <v>0</v>
      </c>
      <c r="N395" s="133">
        <v>0</v>
      </c>
      <c r="O395" s="133">
        <v>0</v>
      </c>
      <c r="P395" s="133">
        <v>0</v>
      </c>
      <c r="Q395" s="133">
        <v>0</v>
      </c>
      <c r="R395" s="133">
        <v>0</v>
      </c>
      <c r="S395" s="133">
        <v>0</v>
      </c>
      <c r="T395" s="133">
        <v>0</v>
      </c>
      <c r="U395" s="133">
        <v>0</v>
      </c>
      <c r="V395" s="133">
        <v>0</v>
      </c>
      <c r="X395" s="132" t="str">
        <f>_xlfn.CONCAT(F_Inputs[[#This Row],[Item Code]], "_",F_Inputs[[#This Row],[Company Acronym]])</f>
        <v>C_DCSDEBTT_PR24CA008_SWT</v>
      </c>
    </row>
    <row r="396" spans="1:24">
      <c r="A396" s="132" t="s">
        <v>109</v>
      </c>
      <c r="B396" s="132" t="s">
        <v>46</v>
      </c>
      <c r="C396" s="132" t="s">
        <v>47</v>
      </c>
      <c r="D396" s="132" t="s">
        <v>45</v>
      </c>
      <c r="E396" s="132" t="s">
        <v>40</v>
      </c>
      <c r="F396" s="133">
        <v>20.964503042596345</v>
      </c>
      <c r="G396" s="133">
        <v>19.892712877078687</v>
      </c>
      <c r="H396" s="133">
        <v>18.531180532445905</v>
      </c>
      <c r="I396" s="133">
        <v>0</v>
      </c>
      <c r="J396" s="133">
        <v>0</v>
      </c>
      <c r="K396" s="133">
        <v>0</v>
      </c>
      <c r="L396" s="133">
        <v>0</v>
      </c>
      <c r="M396" s="133">
        <v>0</v>
      </c>
      <c r="N396" s="133">
        <v>0</v>
      </c>
      <c r="O396" s="133">
        <v>0</v>
      </c>
      <c r="P396" s="133">
        <v>0</v>
      </c>
      <c r="Q396" s="133">
        <v>0</v>
      </c>
      <c r="R396" s="133">
        <v>0</v>
      </c>
      <c r="S396" s="133">
        <v>0</v>
      </c>
      <c r="T396" s="133">
        <v>0</v>
      </c>
      <c r="U396" s="133">
        <v>0</v>
      </c>
      <c r="V396" s="133">
        <v>0</v>
      </c>
      <c r="X396" s="132" t="str">
        <f>_xlfn.CONCAT(F_Inputs[[#This Row],[Item Code]], "_",F_Inputs[[#This Row],[Company Acronym]])</f>
        <v>C_DCT_PR24CA008_SWT</v>
      </c>
    </row>
    <row r="397" spans="1:24">
      <c r="A397" s="132" t="s">
        <v>109</v>
      </c>
      <c r="B397" s="132" t="s">
        <v>48</v>
      </c>
      <c r="C397" s="132" t="s">
        <v>49</v>
      </c>
      <c r="D397" s="132" t="s">
        <v>50</v>
      </c>
      <c r="E397" s="132" t="s">
        <v>40</v>
      </c>
      <c r="F397" s="134">
        <v>21.5608378488445</v>
      </c>
      <c r="G397" s="134">
        <v>21.486762156609799</v>
      </c>
      <c r="H397" s="134">
        <v>21.227568461020901</v>
      </c>
      <c r="I397" s="134">
        <v>0</v>
      </c>
      <c r="J397" s="134">
        <v>0</v>
      </c>
      <c r="K397" s="134">
        <v>0</v>
      </c>
      <c r="L397" s="134">
        <v>0</v>
      </c>
      <c r="M397" s="134">
        <v>0</v>
      </c>
      <c r="N397" s="134">
        <v>0</v>
      </c>
      <c r="O397" s="134">
        <v>0</v>
      </c>
      <c r="P397" s="134">
        <v>0</v>
      </c>
      <c r="Q397" s="134">
        <v>0</v>
      </c>
      <c r="R397" s="134">
        <v>0</v>
      </c>
      <c r="S397" s="134">
        <v>0</v>
      </c>
      <c r="T397" s="134">
        <v>0</v>
      </c>
      <c r="U397" s="134">
        <v>0</v>
      </c>
      <c r="V397" s="134">
        <v>0</v>
      </c>
      <c r="X397" s="132" t="str">
        <f>_xlfn.CONCAT(F_Inputs[[#This Row],[Item Code]], "_",F_Inputs[[#This Row],[Company Acronym]])</f>
        <v>C_EQLPCF62_PR24CA008_SWT</v>
      </c>
    </row>
    <row r="398" spans="1:24">
      <c r="A398" s="132" t="s">
        <v>109</v>
      </c>
      <c r="B398" s="132" t="s">
        <v>51</v>
      </c>
      <c r="C398" s="132" t="s">
        <v>52</v>
      </c>
      <c r="D398" s="132" t="s">
        <v>39</v>
      </c>
      <c r="E398" s="132" t="s">
        <v>40</v>
      </c>
      <c r="F398" s="133">
        <v>1.75507518683145</v>
      </c>
      <c r="G398" s="133">
        <v>1.7127296101535401</v>
      </c>
      <c r="H398" s="133">
        <v>1.6580463151598901</v>
      </c>
      <c r="I398" s="133">
        <v>0</v>
      </c>
      <c r="J398" s="133">
        <v>0</v>
      </c>
      <c r="K398" s="133">
        <v>0</v>
      </c>
      <c r="L398" s="133">
        <v>0</v>
      </c>
      <c r="M398" s="133">
        <v>0</v>
      </c>
      <c r="N398" s="133">
        <v>0</v>
      </c>
      <c r="O398" s="133">
        <v>0</v>
      </c>
      <c r="P398" s="133">
        <v>0</v>
      </c>
      <c r="Q398" s="133">
        <v>0</v>
      </c>
      <c r="R398" s="133">
        <v>0</v>
      </c>
      <c r="S398" s="133">
        <v>0</v>
      </c>
      <c r="T398" s="133">
        <v>0</v>
      </c>
      <c r="U398" s="133">
        <v>0</v>
      </c>
      <c r="V398" s="133">
        <v>0</v>
      </c>
      <c r="X398" s="132" t="str">
        <f>_xlfn.CONCAT(F_Inputs[[#This Row],[Item Code]], "_",F_Inputs[[#This Row],[Company Acronym]])</f>
        <v>C_EQXPCF2_PR24CA008_SWT</v>
      </c>
    </row>
    <row r="399" spans="1:24">
      <c r="A399" s="132" t="s">
        <v>109</v>
      </c>
      <c r="B399" s="132" t="s">
        <v>53</v>
      </c>
      <c r="C399" s="132" t="s">
        <v>54</v>
      </c>
      <c r="D399" s="132" t="s">
        <v>50</v>
      </c>
      <c r="E399" s="132" t="s">
        <v>40</v>
      </c>
      <c r="F399" s="134">
        <v>0.91042907407976725</v>
      </c>
      <c r="G399" s="134">
        <v>0.91189943583313549</v>
      </c>
      <c r="H399" s="134">
        <v>0.90045253789614066</v>
      </c>
      <c r="I399" s="134">
        <v>0</v>
      </c>
      <c r="J399" s="134">
        <v>0</v>
      </c>
      <c r="K399" s="134">
        <v>0</v>
      </c>
      <c r="L399" s="134">
        <v>0</v>
      </c>
      <c r="M399" s="134">
        <v>0</v>
      </c>
      <c r="N399" s="134">
        <v>0</v>
      </c>
      <c r="O399" s="134">
        <v>0</v>
      </c>
      <c r="P399" s="134">
        <v>0</v>
      </c>
      <c r="Q399" s="134">
        <v>0</v>
      </c>
      <c r="R399" s="134">
        <v>0</v>
      </c>
      <c r="S399" s="134">
        <v>0</v>
      </c>
      <c r="T399" s="134">
        <v>0</v>
      </c>
      <c r="U399" s="134">
        <v>0</v>
      </c>
      <c r="V399" s="134">
        <v>0</v>
      </c>
      <c r="X399" s="132" t="str">
        <f>_xlfn.CONCAT(F_Inputs[[#This Row],[Item Code]], "_",F_Inputs[[#This Row],[Company Acronym]])</f>
        <v>C_HHDUHH_PR24CA008_SWT</v>
      </c>
    </row>
    <row r="400" spans="1:24">
      <c r="A400" s="132" t="s">
        <v>109</v>
      </c>
      <c r="B400" s="132" t="s">
        <v>55</v>
      </c>
      <c r="C400" s="132" t="s">
        <v>56</v>
      </c>
      <c r="D400" s="132" t="s">
        <v>50</v>
      </c>
      <c r="E400" s="132" t="s">
        <v>40</v>
      </c>
      <c r="F400" s="134">
        <v>0.75974171154528714</v>
      </c>
      <c r="G400" s="134">
        <v>0.77336682509994081</v>
      </c>
      <c r="H400" s="134">
        <v>0.78370075132981443</v>
      </c>
      <c r="I400" s="134">
        <v>0</v>
      </c>
      <c r="J400" s="134">
        <v>0</v>
      </c>
      <c r="K400" s="134">
        <v>0</v>
      </c>
      <c r="L400" s="134">
        <v>0</v>
      </c>
      <c r="M400" s="134">
        <v>0</v>
      </c>
      <c r="N400" s="134">
        <v>0</v>
      </c>
      <c r="O400" s="134">
        <v>0</v>
      </c>
      <c r="P400" s="134">
        <v>0</v>
      </c>
      <c r="Q400" s="134">
        <v>0</v>
      </c>
      <c r="R400" s="134">
        <v>0</v>
      </c>
      <c r="S400" s="134">
        <v>0</v>
      </c>
      <c r="T400" s="134">
        <v>0</v>
      </c>
      <c r="U400" s="134">
        <v>0</v>
      </c>
      <c r="V400" s="134">
        <v>0</v>
      </c>
      <c r="X400" s="132" t="str">
        <f>_xlfn.CONCAT(F_Inputs[[#This Row],[Item Code]], "_",F_Inputs[[#This Row],[Company Acronym]])</f>
        <v>C_HHMHH_PR24CA008_SWT</v>
      </c>
    </row>
    <row r="401" spans="1:24">
      <c r="A401" s="132" t="s">
        <v>109</v>
      </c>
      <c r="B401" s="132" t="s">
        <v>57</v>
      </c>
      <c r="C401" s="132" t="s">
        <v>58</v>
      </c>
      <c r="D401" s="132" t="s">
        <v>59</v>
      </c>
      <c r="E401" s="132" t="s">
        <v>40</v>
      </c>
      <c r="F401" s="133">
        <v>715.63400000000001</v>
      </c>
      <c r="G401" s="133">
        <v>720.17700000000002</v>
      </c>
      <c r="H401" s="133">
        <v>735.62900000000002</v>
      </c>
      <c r="I401" s="133">
        <v>0</v>
      </c>
      <c r="J401" s="133">
        <v>0</v>
      </c>
      <c r="K401" s="133">
        <v>0</v>
      </c>
      <c r="L401" s="133">
        <v>0</v>
      </c>
      <c r="M401" s="133">
        <v>0</v>
      </c>
      <c r="N401" s="133">
        <v>0</v>
      </c>
      <c r="O401" s="133">
        <v>0</v>
      </c>
      <c r="P401" s="133">
        <v>0</v>
      </c>
      <c r="Q401" s="133">
        <v>0</v>
      </c>
      <c r="R401" s="133">
        <v>0</v>
      </c>
      <c r="S401" s="133">
        <v>0</v>
      </c>
      <c r="T401" s="133">
        <v>0</v>
      </c>
      <c r="U401" s="133">
        <v>0</v>
      </c>
      <c r="V401" s="133">
        <v>0</v>
      </c>
      <c r="X401" s="132" t="str">
        <f>_xlfn.CONCAT(F_Inputs[[#This Row],[Item Code]], "_",F_Inputs[[#This Row],[Company Acronym]])</f>
        <v>C_HHT_PR24CA008_SWT</v>
      </c>
    </row>
    <row r="402" spans="1:24">
      <c r="A402" s="132" t="s">
        <v>109</v>
      </c>
      <c r="B402" s="132" t="s">
        <v>60</v>
      </c>
      <c r="C402" s="132" t="s">
        <v>61</v>
      </c>
      <c r="D402" s="132" t="s">
        <v>50</v>
      </c>
      <c r="E402" s="132" t="s">
        <v>40</v>
      </c>
      <c r="F402" s="134">
        <v>13.3925613528915</v>
      </c>
      <c r="G402" s="134">
        <v>13.386118326019801</v>
      </c>
      <c r="H402" s="134">
        <v>13.3826418158144</v>
      </c>
      <c r="I402" s="134">
        <v>0</v>
      </c>
      <c r="J402" s="134">
        <v>0</v>
      </c>
      <c r="K402" s="134">
        <v>0</v>
      </c>
      <c r="L402" s="134">
        <v>0</v>
      </c>
      <c r="M402" s="134">
        <v>0</v>
      </c>
      <c r="N402" s="134">
        <v>0</v>
      </c>
      <c r="O402" s="134">
        <v>0</v>
      </c>
      <c r="P402" s="134">
        <v>0</v>
      </c>
      <c r="Q402" s="134">
        <v>0</v>
      </c>
      <c r="R402" s="134">
        <v>0</v>
      </c>
      <c r="S402" s="134">
        <v>0</v>
      </c>
      <c r="T402" s="134">
        <v>0</v>
      </c>
      <c r="U402" s="134">
        <v>0</v>
      </c>
      <c r="V402" s="134">
        <v>0</v>
      </c>
      <c r="X402" s="132" t="str">
        <f>_xlfn.CONCAT(F_Inputs[[#This Row],[Item Code]], "_",F_Inputs[[#This Row],[Company Acronym]])</f>
        <v>C_INCSCOREINT_PR24CA008_SWT</v>
      </c>
    </row>
    <row r="403" spans="1:24">
      <c r="A403" s="132" t="s">
        <v>109</v>
      </c>
      <c r="B403" s="132" t="s">
        <v>62</v>
      </c>
      <c r="C403" s="132" t="s">
        <v>63</v>
      </c>
      <c r="D403" s="132" t="s">
        <v>45</v>
      </c>
      <c r="E403" s="132" t="s">
        <v>40</v>
      </c>
      <c r="F403" s="133">
        <v>17.339037308468068</v>
      </c>
      <c r="G403" s="133">
        <v>18.183556515897937</v>
      </c>
      <c r="H403" s="133">
        <v>20.25013053176399</v>
      </c>
      <c r="I403" s="133">
        <v>0</v>
      </c>
      <c r="J403" s="133">
        <v>0</v>
      </c>
      <c r="K403" s="133">
        <v>0</v>
      </c>
      <c r="L403" s="133">
        <v>0</v>
      </c>
      <c r="M403" s="133">
        <v>0</v>
      </c>
      <c r="N403" s="133">
        <v>0</v>
      </c>
      <c r="O403" s="133">
        <v>0</v>
      </c>
      <c r="P403" s="133">
        <v>0</v>
      </c>
      <c r="Q403" s="133">
        <v>0</v>
      </c>
      <c r="R403" s="133">
        <v>0</v>
      </c>
      <c r="S403" s="133">
        <v>0</v>
      </c>
      <c r="T403" s="133">
        <v>0</v>
      </c>
      <c r="U403" s="133">
        <v>0</v>
      </c>
      <c r="V403" s="133">
        <v>0</v>
      </c>
      <c r="X403" s="132" t="str">
        <f>_xlfn.CONCAT(F_Inputs[[#This Row],[Item Code]], "_",F_Inputs[[#This Row],[Company Acronym]])</f>
        <v>C_OCSDEBTTR_PR24CA008_SWT</v>
      </c>
    </row>
    <row r="404" spans="1:24">
      <c r="A404" s="132" t="s">
        <v>109</v>
      </c>
      <c r="B404" s="132" t="s">
        <v>64</v>
      </c>
      <c r="C404" s="132" t="s">
        <v>65</v>
      </c>
      <c r="D404" s="132" t="s">
        <v>45</v>
      </c>
      <c r="E404" s="132" t="s">
        <v>40</v>
      </c>
      <c r="F404" s="133">
        <v>17.339037308468068</v>
      </c>
      <c r="G404" s="133">
        <v>18.183556515897937</v>
      </c>
      <c r="H404" s="133">
        <v>20.25013053176399</v>
      </c>
      <c r="I404" s="133">
        <v>0</v>
      </c>
      <c r="J404" s="133">
        <v>0</v>
      </c>
      <c r="K404" s="133">
        <v>0</v>
      </c>
      <c r="L404" s="133">
        <v>0</v>
      </c>
      <c r="M404" s="133">
        <v>0</v>
      </c>
      <c r="N404" s="133">
        <v>0</v>
      </c>
      <c r="O404" s="133">
        <v>0</v>
      </c>
      <c r="P404" s="133">
        <v>0</v>
      </c>
      <c r="Q404" s="133">
        <v>0</v>
      </c>
      <c r="R404" s="133">
        <v>0</v>
      </c>
      <c r="S404" s="133">
        <v>0</v>
      </c>
      <c r="T404" s="133">
        <v>0</v>
      </c>
      <c r="U404" s="133">
        <v>0</v>
      </c>
      <c r="V404" s="133">
        <v>0</v>
      </c>
      <c r="X404" s="132" t="str">
        <f>_xlfn.CONCAT(F_Inputs[[#This Row],[Item Code]], "_",F_Inputs[[#This Row],[Company Acronym]])</f>
        <v>C_OCTR_PR24CA008_SWT</v>
      </c>
    </row>
    <row r="405" spans="1:24">
      <c r="A405" s="132" t="s">
        <v>109</v>
      </c>
      <c r="B405" s="132" t="s">
        <v>66</v>
      </c>
      <c r="C405" s="132" t="s">
        <v>67</v>
      </c>
      <c r="D405" s="132" t="s">
        <v>68</v>
      </c>
      <c r="E405" s="132" t="s">
        <v>40</v>
      </c>
      <c r="F405" s="133">
        <v>688.24903730355345</v>
      </c>
      <c r="G405" s="133">
        <v>690.55383108327328</v>
      </c>
      <c r="H405" s="133">
        <v>631.72032643263208</v>
      </c>
      <c r="I405" s="133">
        <v>0</v>
      </c>
      <c r="J405" s="133">
        <v>0</v>
      </c>
      <c r="K405" s="133">
        <v>0</v>
      </c>
      <c r="L405" s="133">
        <v>0</v>
      </c>
      <c r="M405" s="133">
        <v>0</v>
      </c>
      <c r="N405" s="133">
        <v>0</v>
      </c>
      <c r="O405" s="133">
        <v>0</v>
      </c>
      <c r="P405" s="133">
        <v>0</v>
      </c>
      <c r="Q405" s="133">
        <v>0</v>
      </c>
      <c r="R405" s="133">
        <v>0</v>
      </c>
      <c r="S405" s="133">
        <v>0</v>
      </c>
      <c r="T405" s="133">
        <v>0</v>
      </c>
      <c r="U405" s="133">
        <v>0</v>
      </c>
      <c r="V405" s="133">
        <v>0</v>
      </c>
      <c r="X405" s="132" t="str">
        <f>_xlfn.CONCAT(F_Inputs[[#This Row],[Item Code]], "_",F_Inputs[[#This Row],[Company Acronym]])</f>
        <v>C_REVHH_PR24CA008_SWT</v>
      </c>
    </row>
    <row r="406" spans="1:24">
      <c r="A406" s="132" t="s">
        <v>109</v>
      </c>
      <c r="B406" s="132" t="s">
        <v>69</v>
      </c>
      <c r="C406" s="132" t="s">
        <v>70</v>
      </c>
      <c r="D406" s="132" t="s">
        <v>45</v>
      </c>
      <c r="E406" s="132" t="s">
        <v>40</v>
      </c>
      <c r="F406" s="133">
        <v>17.142983836244856</v>
      </c>
      <c r="G406" s="133">
        <v>18.093334983742771</v>
      </c>
      <c r="H406" s="133">
        <v>20.532941326992432</v>
      </c>
      <c r="I406" s="133">
        <v>0</v>
      </c>
      <c r="J406" s="133">
        <v>0</v>
      </c>
      <c r="K406" s="133">
        <v>0</v>
      </c>
      <c r="L406" s="133">
        <v>0</v>
      </c>
      <c r="M406" s="133">
        <v>0</v>
      </c>
      <c r="N406" s="133">
        <v>0</v>
      </c>
      <c r="O406" s="133">
        <v>0</v>
      </c>
      <c r="P406" s="133">
        <v>0</v>
      </c>
      <c r="Q406" s="133">
        <v>0</v>
      </c>
      <c r="R406" s="133">
        <v>0</v>
      </c>
      <c r="S406" s="133">
        <v>0</v>
      </c>
      <c r="T406" s="133">
        <v>0</v>
      </c>
      <c r="U406" s="133">
        <v>0</v>
      </c>
      <c r="V406" s="133">
        <v>0</v>
      </c>
      <c r="X406" s="132" t="str">
        <f>_xlfn.CONCAT(F_Inputs[[#This Row],[Item Code]], "_",F_Inputs[[#This Row],[Company Acronym]])</f>
        <v>C_SOCSDEBTTR_PR24CA008_SWT</v>
      </c>
    </row>
    <row r="407" spans="1:24">
      <c r="A407" s="132" t="s">
        <v>109</v>
      </c>
      <c r="B407" s="132" t="s">
        <v>71</v>
      </c>
      <c r="C407" s="132" t="s">
        <v>72</v>
      </c>
      <c r="D407" s="132" t="s">
        <v>45</v>
      </c>
      <c r="E407" s="132" t="s">
        <v>40</v>
      </c>
      <c r="F407" s="133">
        <v>17.142983836244856</v>
      </c>
      <c r="G407" s="133">
        <v>18.093334983742771</v>
      </c>
      <c r="H407" s="133">
        <v>20.532941326992432</v>
      </c>
      <c r="I407" s="133">
        <v>0</v>
      </c>
      <c r="J407" s="133">
        <v>0</v>
      </c>
      <c r="K407" s="133">
        <v>0</v>
      </c>
      <c r="L407" s="133">
        <v>0</v>
      </c>
      <c r="M407" s="133">
        <v>0</v>
      </c>
      <c r="N407" s="133">
        <v>0</v>
      </c>
      <c r="O407" s="133">
        <v>0</v>
      </c>
      <c r="P407" s="133">
        <v>0</v>
      </c>
      <c r="Q407" s="133">
        <v>0</v>
      </c>
      <c r="R407" s="133">
        <v>0</v>
      </c>
      <c r="S407" s="133">
        <v>0</v>
      </c>
      <c r="T407" s="133">
        <v>0</v>
      </c>
      <c r="U407" s="133">
        <v>0</v>
      </c>
      <c r="V407" s="133">
        <v>0</v>
      </c>
      <c r="X407" s="132" t="str">
        <f>_xlfn.CONCAT(F_Inputs[[#This Row],[Item Code]], "_",F_Inputs[[#This Row],[Company Acronym]])</f>
        <v>C_SOCTR_PR24CA008_SWT</v>
      </c>
    </row>
    <row r="408" spans="1:24">
      <c r="A408" s="132" t="s">
        <v>109</v>
      </c>
      <c r="B408" s="132" t="s">
        <v>73</v>
      </c>
      <c r="C408" s="132" t="s">
        <v>74</v>
      </c>
      <c r="D408" s="132" t="s">
        <v>45</v>
      </c>
      <c r="E408" s="132" t="s">
        <v>40</v>
      </c>
      <c r="F408" s="133">
        <v>38.1074868788412</v>
      </c>
      <c r="G408" s="133">
        <v>37.986047860821458</v>
      </c>
      <c r="H408" s="133">
        <v>39.064121859438337</v>
      </c>
      <c r="I408" s="133">
        <v>0</v>
      </c>
      <c r="J408" s="133">
        <v>0</v>
      </c>
      <c r="K408" s="133">
        <v>0</v>
      </c>
      <c r="L408" s="133">
        <v>0</v>
      </c>
      <c r="M408" s="133">
        <v>0</v>
      </c>
      <c r="N408" s="133">
        <v>0</v>
      </c>
      <c r="O408" s="133">
        <v>0</v>
      </c>
      <c r="P408" s="133">
        <v>0</v>
      </c>
      <c r="Q408" s="133">
        <v>0</v>
      </c>
      <c r="R408" s="133">
        <v>0</v>
      </c>
      <c r="S408" s="133">
        <v>0</v>
      </c>
      <c r="T408" s="133">
        <v>0</v>
      </c>
      <c r="U408" s="133">
        <v>0</v>
      </c>
      <c r="V408" s="133">
        <v>0</v>
      </c>
      <c r="X408" s="132" t="str">
        <f>_xlfn.CONCAT(F_Inputs[[#This Row],[Item Code]], "_",F_Inputs[[#This Row],[Company Acronym]])</f>
        <v>C_STCSDEBTTR_PR24CA008_SWT</v>
      </c>
    </row>
    <row r="409" spans="1:24">
      <c r="A409" s="132" t="s">
        <v>109</v>
      </c>
      <c r="B409" s="132" t="s">
        <v>75</v>
      </c>
      <c r="C409" s="132" t="s">
        <v>76</v>
      </c>
      <c r="D409" s="132" t="s">
        <v>45</v>
      </c>
      <c r="E409" s="132" t="s">
        <v>40</v>
      </c>
      <c r="F409" s="133">
        <v>38.1074868788412</v>
      </c>
      <c r="G409" s="133">
        <v>37.986047860821458</v>
      </c>
      <c r="H409" s="133">
        <v>39.064121859438337</v>
      </c>
      <c r="I409" s="133">
        <v>0</v>
      </c>
      <c r="J409" s="133">
        <v>0</v>
      </c>
      <c r="K409" s="133">
        <v>0</v>
      </c>
      <c r="L409" s="133">
        <v>0</v>
      </c>
      <c r="M409" s="133">
        <v>0</v>
      </c>
      <c r="N409" s="133">
        <v>0</v>
      </c>
      <c r="O409" s="133">
        <v>0</v>
      </c>
      <c r="P409" s="133">
        <v>0</v>
      </c>
      <c r="Q409" s="133">
        <v>0</v>
      </c>
      <c r="R409" s="133">
        <v>0</v>
      </c>
      <c r="S409" s="133">
        <v>0</v>
      </c>
      <c r="T409" s="133">
        <v>0</v>
      </c>
      <c r="U409" s="133">
        <v>0</v>
      </c>
      <c r="V409" s="133">
        <v>0</v>
      </c>
      <c r="X409" s="132" t="str">
        <f>_xlfn.CONCAT(F_Inputs[[#This Row],[Item Code]], "_",F_Inputs[[#This Row],[Company Acronym]])</f>
        <v>C_STCTR_PR24CA008_SWT</v>
      </c>
    </row>
    <row r="410" spans="1:24">
      <c r="A410" s="132" t="s">
        <v>109</v>
      </c>
      <c r="B410" s="132" t="s">
        <v>77</v>
      </c>
      <c r="C410" s="132" t="s">
        <v>78</v>
      </c>
      <c r="D410" s="132" t="s">
        <v>45</v>
      </c>
      <c r="E410" s="132" t="s">
        <v>40</v>
      </c>
      <c r="F410" s="133">
        <v>38.303540351064413</v>
      </c>
      <c r="G410" s="133">
        <v>38.07626939297662</v>
      </c>
      <c r="H410" s="133">
        <v>38.781311064209895</v>
      </c>
      <c r="I410" s="133">
        <v>0</v>
      </c>
      <c r="J410" s="133">
        <v>0</v>
      </c>
      <c r="K410" s="133">
        <v>0</v>
      </c>
      <c r="L410" s="133">
        <v>0</v>
      </c>
      <c r="M410" s="133">
        <v>0</v>
      </c>
      <c r="N410" s="133">
        <v>0</v>
      </c>
      <c r="O410" s="133">
        <v>0</v>
      </c>
      <c r="P410" s="133">
        <v>0</v>
      </c>
      <c r="Q410" s="133">
        <v>0</v>
      </c>
      <c r="R410" s="133">
        <v>0</v>
      </c>
      <c r="S410" s="133">
        <v>0</v>
      </c>
      <c r="T410" s="133">
        <v>0</v>
      </c>
      <c r="U410" s="133">
        <v>0</v>
      </c>
      <c r="V410" s="133">
        <v>0</v>
      </c>
      <c r="X410" s="132" t="str">
        <f>_xlfn.CONCAT(F_Inputs[[#This Row],[Item Code]], "_",F_Inputs[[#This Row],[Company Acronym]])</f>
        <v>C_TCSDEBTTR_PR24CA008_SWT</v>
      </c>
    </row>
    <row r="411" spans="1:24">
      <c r="A411" s="132" t="s">
        <v>109</v>
      </c>
      <c r="B411" s="132" t="s">
        <v>79</v>
      </c>
      <c r="C411" s="132" t="s">
        <v>80</v>
      </c>
      <c r="D411" s="132" t="s">
        <v>45</v>
      </c>
      <c r="E411" s="132" t="s">
        <v>40</v>
      </c>
      <c r="F411" s="133">
        <v>38.303540351064413</v>
      </c>
      <c r="G411" s="133">
        <v>38.07626939297662</v>
      </c>
      <c r="H411" s="133">
        <v>38.781311064209895</v>
      </c>
      <c r="I411" s="133">
        <v>0</v>
      </c>
      <c r="J411" s="133">
        <v>0</v>
      </c>
      <c r="K411" s="133">
        <v>0</v>
      </c>
      <c r="L411" s="133">
        <v>0</v>
      </c>
      <c r="M411" s="133">
        <v>0</v>
      </c>
      <c r="N411" s="133">
        <v>0</v>
      </c>
      <c r="O411" s="133">
        <v>0</v>
      </c>
      <c r="P411" s="133">
        <v>0</v>
      </c>
      <c r="Q411" s="133">
        <v>0</v>
      </c>
      <c r="R411" s="133">
        <v>0</v>
      </c>
      <c r="S411" s="133">
        <v>0</v>
      </c>
      <c r="T411" s="133">
        <v>0</v>
      </c>
      <c r="U411" s="133">
        <v>0</v>
      </c>
      <c r="V411" s="133">
        <v>0</v>
      </c>
      <c r="X411" s="132" t="str">
        <f>_xlfn.CONCAT(F_Inputs[[#This Row],[Item Code]], "_",F_Inputs[[#This Row],[Company Acronym]])</f>
        <v>C_TCTR_PR24CA008_SWT</v>
      </c>
    </row>
    <row r="412" spans="1:24">
      <c r="A412" s="132" t="s">
        <v>109</v>
      </c>
      <c r="B412" s="132" t="s">
        <v>81</v>
      </c>
      <c r="C412" s="132" t="s">
        <v>82</v>
      </c>
      <c r="D412" s="132" t="s">
        <v>83</v>
      </c>
      <c r="E412" s="132" t="s">
        <v>40</v>
      </c>
      <c r="F412" s="135" t="s">
        <v>95</v>
      </c>
      <c r="G412" s="135" t="s">
        <v>95</v>
      </c>
      <c r="H412" s="135" t="s">
        <v>95</v>
      </c>
      <c r="I412" s="135" t="s">
        <v>95</v>
      </c>
      <c r="J412" s="135" t="s">
        <v>95</v>
      </c>
      <c r="K412" s="135" t="s">
        <v>95</v>
      </c>
      <c r="L412" s="135" t="s">
        <v>95</v>
      </c>
      <c r="M412" s="135" t="s">
        <v>95</v>
      </c>
      <c r="N412" s="135" t="s">
        <v>95</v>
      </c>
      <c r="O412" s="135" t="s">
        <v>95</v>
      </c>
      <c r="P412" s="135" t="s">
        <v>95</v>
      </c>
      <c r="Q412" s="135" t="s">
        <v>95</v>
      </c>
      <c r="R412" s="135" t="s">
        <v>95</v>
      </c>
      <c r="S412" s="135" t="s">
        <v>95</v>
      </c>
      <c r="T412" s="135" t="s">
        <v>95</v>
      </c>
      <c r="U412" s="135" t="s">
        <v>95</v>
      </c>
      <c r="V412" s="135" t="s">
        <v>95</v>
      </c>
      <c r="X412" s="132" t="str">
        <f>_xlfn.CONCAT(F_Inputs[[#This Row],[Item Code]], "_",F_Inputs[[#This Row],[Company Acronym]])</f>
        <v>PR24QA_PR24CA10_OUT1_SWT</v>
      </c>
    </row>
    <row r="413" spans="1:24">
      <c r="A413" s="132" t="s">
        <v>109</v>
      </c>
      <c r="B413" s="132" t="s">
        <v>85</v>
      </c>
      <c r="C413" s="132" t="s">
        <v>86</v>
      </c>
      <c r="D413" s="132" t="s">
        <v>83</v>
      </c>
      <c r="E413" s="132" t="s">
        <v>40</v>
      </c>
      <c r="F413" s="135" t="s">
        <v>95</v>
      </c>
      <c r="G413" s="135" t="s">
        <v>95</v>
      </c>
      <c r="H413" s="135" t="s">
        <v>95</v>
      </c>
      <c r="I413" s="135" t="s">
        <v>95</v>
      </c>
      <c r="J413" s="135" t="s">
        <v>95</v>
      </c>
      <c r="K413" s="135" t="s">
        <v>95</v>
      </c>
      <c r="L413" s="135" t="s">
        <v>95</v>
      </c>
      <c r="M413" s="135" t="s">
        <v>95</v>
      </c>
      <c r="N413" s="135" t="s">
        <v>95</v>
      </c>
      <c r="O413" s="135" t="s">
        <v>95</v>
      </c>
      <c r="P413" s="135" t="s">
        <v>95</v>
      </c>
      <c r="Q413" s="135" t="s">
        <v>95</v>
      </c>
      <c r="R413" s="135" t="s">
        <v>95</v>
      </c>
      <c r="S413" s="135" t="s">
        <v>95</v>
      </c>
      <c r="T413" s="135" t="s">
        <v>95</v>
      </c>
      <c r="U413" s="135" t="s">
        <v>95</v>
      </c>
      <c r="V413" s="135" t="s">
        <v>95</v>
      </c>
      <c r="X413" s="132" t="str">
        <f>_xlfn.CONCAT(F_Inputs[[#This Row],[Item Code]], "_",F_Inputs[[#This Row],[Company Acronym]])</f>
        <v>PR24QA_PR24CA10_OUT2_SWT</v>
      </c>
    </row>
    <row r="414" spans="1:24">
      <c r="A414" s="132" t="s">
        <v>109</v>
      </c>
      <c r="B414" s="132" t="s">
        <v>88</v>
      </c>
      <c r="C414" s="132" t="s">
        <v>89</v>
      </c>
      <c r="D414" s="132" t="s">
        <v>83</v>
      </c>
      <c r="E414" s="132" t="s">
        <v>40</v>
      </c>
      <c r="F414" s="135" t="s">
        <v>95</v>
      </c>
      <c r="G414" s="135" t="s">
        <v>95</v>
      </c>
      <c r="H414" s="135" t="s">
        <v>95</v>
      </c>
      <c r="I414" s="135" t="s">
        <v>95</v>
      </c>
      <c r="J414" s="135" t="s">
        <v>95</v>
      </c>
      <c r="K414" s="135" t="s">
        <v>95</v>
      </c>
      <c r="L414" s="135" t="s">
        <v>95</v>
      </c>
      <c r="M414" s="135" t="s">
        <v>95</v>
      </c>
      <c r="N414" s="135" t="s">
        <v>95</v>
      </c>
      <c r="O414" s="135" t="s">
        <v>95</v>
      </c>
      <c r="P414" s="135" t="s">
        <v>95</v>
      </c>
      <c r="Q414" s="135" t="s">
        <v>95</v>
      </c>
      <c r="R414" s="135" t="s">
        <v>95</v>
      </c>
      <c r="S414" s="135" t="s">
        <v>95</v>
      </c>
      <c r="T414" s="135" t="s">
        <v>95</v>
      </c>
      <c r="U414" s="135" t="s">
        <v>95</v>
      </c>
      <c r="V414" s="135" t="s">
        <v>95</v>
      </c>
      <c r="X414" s="132" t="str">
        <f>_xlfn.CONCAT(F_Inputs[[#This Row],[Item Code]], "_",F_Inputs[[#This Row],[Company Acronym]])</f>
        <v>PR24QA_PR24CA10_OUT3_SWT</v>
      </c>
    </row>
    <row r="415" spans="1:24">
      <c r="A415" s="132" t="s">
        <v>109</v>
      </c>
      <c r="B415" s="132" t="s">
        <v>90</v>
      </c>
      <c r="C415" s="132" t="s">
        <v>91</v>
      </c>
      <c r="D415" s="132" t="s">
        <v>39</v>
      </c>
      <c r="E415" s="132" t="s">
        <v>40</v>
      </c>
      <c r="F415" s="135" t="s">
        <v>95</v>
      </c>
      <c r="G415" s="135" t="s">
        <v>95</v>
      </c>
      <c r="H415" s="135" t="s">
        <v>95</v>
      </c>
      <c r="I415" s="135" t="s">
        <v>95</v>
      </c>
      <c r="J415" s="135" t="s">
        <v>95</v>
      </c>
      <c r="K415" s="135" t="s">
        <v>95</v>
      </c>
      <c r="L415" s="135" t="s">
        <v>95</v>
      </c>
      <c r="M415" s="135" t="s">
        <v>95</v>
      </c>
      <c r="N415" s="135" t="s">
        <v>95</v>
      </c>
      <c r="O415" s="135" t="s">
        <v>95</v>
      </c>
      <c r="P415" s="135" t="s">
        <v>95</v>
      </c>
      <c r="Q415" s="135" t="s">
        <v>95</v>
      </c>
      <c r="R415" s="135" t="s">
        <v>95</v>
      </c>
      <c r="S415" s="135" t="s">
        <v>95</v>
      </c>
      <c r="T415" s="135" t="s">
        <v>95</v>
      </c>
      <c r="U415" s="135" t="s">
        <v>95</v>
      </c>
      <c r="V415" s="135" t="s">
        <v>95</v>
      </c>
      <c r="X415" s="132" t="str">
        <f>_xlfn.CONCAT(F_Inputs[[#This Row],[Item Code]], "_",F_Inputs[[#This Row],[Company Acronym]])</f>
        <v>PR24QA_PR24CA10_OUT4_SWT</v>
      </c>
    </row>
    <row r="416" spans="1:24">
      <c r="A416" s="132" t="s">
        <v>110</v>
      </c>
      <c r="B416" s="132" t="s">
        <v>37</v>
      </c>
      <c r="C416" s="132" t="s">
        <v>38</v>
      </c>
      <c r="D416" s="132" t="s">
        <v>39</v>
      </c>
      <c r="E416" s="132" t="s">
        <v>40</v>
      </c>
      <c r="F416" s="133">
        <v>0</v>
      </c>
      <c r="G416" s="133">
        <v>0</v>
      </c>
      <c r="H416" s="133">
        <v>0</v>
      </c>
      <c r="I416" s="133">
        <v>0</v>
      </c>
      <c r="J416" s="133">
        <v>0</v>
      </c>
      <c r="K416" s="133">
        <v>0</v>
      </c>
      <c r="L416" s="133">
        <v>1</v>
      </c>
      <c r="M416" s="133">
        <v>0</v>
      </c>
      <c r="N416" s="133">
        <v>0</v>
      </c>
      <c r="O416" s="133">
        <v>0</v>
      </c>
      <c r="P416" s="133">
        <v>0</v>
      </c>
      <c r="Q416" s="133">
        <v>0</v>
      </c>
      <c r="R416" s="133">
        <v>0</v>
      </c>
      <c r="S416" s="133">
        <v>0</v>
      </c>
      <c r="T416" s="133">
        <v>0</v>
      </c>
      <c r="U416" s="133">
        <v>0</v>
      </c>
      <c r="V416" s="133">
        <v>0</v>
      </c>
      <c r="X416" s="132" t="str">
        <f>_xlfn.CONCAT(F_Inputs[[#This Row],[Item Code]], "_",F_Inputs[[#This Row],[Company Acronym]])</f>
        <v>C_COVID20_PR24CA008_TMS</v>
      </c>
    </row>
    <row r="417" spans="1:24">
      <c r="A417" s="132" t="s">
        <v>110</v>
      </c>
      <c r="B417" s="132" t="s">
        <v>41</v>
      </c>
      <c r="C417" s="132" t="s">
        <v>42</v>
      </c>
      <c r="D417" s="132" t="s">
        <v>39</v>
      </c>
      <c r="E417" s="132" t="s">
        <v>40</v>
      </c>
      <c r="F417" s="133">
        <v>0</v>
      </c>
      <c r="G417" s="133">
        <v>0</v>
      </c>
      <c r="H417" s="133">
        <v>0</v>
      </c>
      <c r="I417" s="133">
        <v>0</v>
      </c>
      <c r="J417" s="133">
        <v>0</v>
      </c>
      <c r="K417" s="133">
        <v>0</v>
      </c>
      <c r="L417" s="133">
        <v>0</v>
      </c>
      <c r="M417" s="133">
        <v>1</v>
      </c>
      <c r="N417" s="133">
        <v>0</v>
      </c>
      <c r="O417" s="133">
        <v>0</v>
      </c>
      <c r="P417" s="133">
        <v>0</v>
      </c>
      <c r="Q417" s="133">
        <v>0</v>
      </c>
      <c r="R417" s="133">
        <v>0</v>
      </c>
      <c r="S417" s="133">
        <v>0</v>
      </c>
      <c r="T417" s="133">
        <v>0</v>
      </c>
      <c r="U417" s="133">
        <v>0</v>
      </c>
      <c r="V417" s="133">
        <v>0</v>
      </c>
      <c r="X417" s="132" t="str">
        <f>_xlfn.CONCAT(F_Inputs[[#This Row],[Item Code]], "_",F_Inputs[[#This Row],[Company Acronym]])</f>
        <v>C_COVID21_PR24CA008_TMS</v>
      </c>
    </row>
    <row r="418" spans="1:24">
      <c r="A418" s="132" t="s">
        <v>110</v>
      </c>
      <c r="B418" s="132" t="s">
        <v>43</v>
      </c>
      <c r="C418" s="132" t="s">
        <v>44</v>
      </c>
      <c r="D418" s="132" t="s">
        <v>45</v>
      </c>
      <c r="E418" s="132" t="s">
        <v>40</v>
      </c>
      <c r="F418" s="133">
        <v>92.468433062880308</v>
      </c>
      <c r="G418" s="133">
        <v>101.54253363416061</v>
      </c>
      <c r="H418" s="133">
        <v>93.897856199252132</v>
      </c>
      <c r="I418" s="133">
        <v>81.057850636027894</v>
      </c>
      <c r="J418" s="133">
        <v>76.201614824884047</v>
      </c>
      <c r="K418" s="133">
        <v>78.153230504227992</v>
      </c>
      <c r="L418" s="133">
        <v>94.691972438216979</v>
      </c>
      <c r="M418" s="133">
        <v>112.83220614068584</v>
      </c>
      <c r="N418" s="133">
        <v>92.320952556357724</v>
      </c>
      <c r="O418" s="133">
        <v>107.96</v>
      </c>
      <c r="P418" s="133">
        <v>103.64491850616015</v>
      </c>
      <c r="Q418" s="133">
        <v>104.3274450645182</v>
      </c>
      <c r="R418" s="133">
        <v>145.10768768787804</v>
      </c>
      <c r="S418" s="133">
        <v>131.15283722203628</v>
      </c>
      <c r="T418" s="133">
        <v>121.38553907477812</v>
      </c>
      <c r="U418" s="133">
        <v>109.33883241007956</v>
      </c>
      <c r="V418" s="133">
        <v>107.33898434030218</v>
      </c>
      <c r="X418" s="132" t="str">
        <f>_xlfn.CONCAT(F_Inputs[[#This Row],[Item Code]], "_",F_Inputs[[#This Row],[Company Acronym]])</f>
        <v>C_DCSDEBTT_PR24CA008_TMS</v>
      </c>
    </row>
    <row r="419" spans="1:24">
      <c r="A419" s="132" t="s">
        <v>110</v>
      </c>
      <c r="B419" s="132" t="s">
        <v>46</v>
      </c>
      <c r="C419" s="132" t="s">
        <v>47</v>
      </c>
      <c r="D419" s="132" t="s">
        <v>45</v>
      </c>
      <c r="E419" s="132" t="s">
        <v>40</v>
      </c>
      <c r="F419" s="133">
        <v>92.468433062880308</v>
      </c>
      <c r="G419" s="133">
        <v>101.54253363416061</v>
      </c>
      <c r="H419" s="133">
        <v>93.897856199252132</v>
      </c>
      <c r="I419" s="133">
        <v>81.057850636027894</v>
      </c>
      <c r="J419" s="133">
        <v>76.201614824884047</v>
      </c>
      <c r="K419" s="133">
        <v>78.153230504227992</v>
      </c>
      <c r="L419" s="133">
        <v>94.691972438216979</v>
      </c>
      <c r="M419" s="133">
        <v>112.83220614068584</v>
      </c>
      <c r="N419" s="133">
        <v>92.320952556357724</v>
      </c>
      <c r="O419" s="133">
        <v>107.96</v>
      </c>
      <c r="P419" s="133">
        <v>103.64491850616015</v>
      </c>
      <c r="Q419" s="133">
        <v>104.3274450645182</v>
      </c>
      <c r="R419" s="133">
        <v>145.10768768787804</v>
      </c>
      <c r="S419" s="133">
        <v>131.15283722203628</v>
      </c>
      <c r="T419" s="133">
        <v>121.38553907477812</v>
      </c>
      <c r="U419" s="133">
        <v>109.33883241007956</v>
      </c>
      <c r="V419" s="133">
        <v>107.33898434030218</v>
      </c>
      <c r="X419" s="132" t="str">
        <f>_xlfn.CONCAT(F_Inputs[[#This Row],[Item Code]], "_",F_Inputs[[#This Row],[Company Acronym]])</f>
        <v>C_DCT_PR24CA008_TMS</v>
      </c>
    </row>
    <row r="420" spans="1:24">
      <c r="A420" s="132" t="s">
        <v>110</v>
      </c>
      <c r="B420" s="132" t="s">
        <v>48</v>
      </c>
      <c r="C420" s="132" t="s">
        <v>49</v>
      </c>
      <c r="D420" s="132" t="s">
        <v>50</v>
      </c>
      <c r="E420" s="132" t="s">
        <v>40</v>
      </c>
      <c r="F420" s="134">
        <v>29.936154978594892</v>
      </c>
      <c r="G420" s="134">
        <v>29.678361016999236</v>
      </c>
      <c r="H420" s="134">
        <v>29.222533710334851</v>
      </c>
      <c r="I420" s="134">
        <v>28.943125364258545</v>
      </c>
      <c r="J420" s="134">
        <v>28.313715981113535</v>
      </c>
      <c r="K420" s="134">
        <v>27.608479593251737</v>
      </c>
      <c r="L420" s="134">
        <v>26.713465668165284</v>
      </c>
      <c r="M420" s="134">
        <v>26.460247749403855</v>
      </c>
      <c r="N420" s="134">
        <v>24.18709502819037</v>
      </c>
      <c r="O420" s="134">
        <v>25.619705365550793</v>
      </c>
      <c r="P420" s="134">
        <v>25.44186029480754</v>
      </c>
      <c r="Q420" s="134">
        <v>25.620878198815426</v>
      </c>
      <c r="R420" s="134">
        <v>25.620878198815426</v>
      </c>
      <c r="S420" s="134">
        <v>25.620878198815426</v>
      </c>
      <c r="T420" s="134">
        <v>25.620878198815426</v>
      </c>
      <c r="U420" s="134">
        <v>25.620878198815426</v>
      </c>
      <c r="V420" s="134">
        <v>25.620878198815426</v>
      </c>
      <c r="X420" s="132" t="str">
        <f>_xlfn.CONCAT(F_Inputs[[#This Row],[Item Code]], "_",F_Inputs[[#This Row],[Company Acronym]])</f>
        <v>C_EQLPCF62_PR24CA008_TMS</v>
      </c>
    </row>
    <row r="421" spans="1:24">
      <c r="A421" s="132" t="s">
        <v>110</v>
      </c>
      <c r="B421" s="132" t="s">
        <v>51</v>
      </c>
      <c r="C421" s="132" t="s">
        <v>52</v>
      </c>
      <c r="D421" s="132" t="s">
        <v>39</v>
      </c>
      <c r="E421" s="132" t="s">
        <v>40</v>
      </c>
      <c r="F421" s="133">
        <v>2.6452739778616601</v>
      </c>
      <c r="G421" s="133">
        <v>2.580467876703</v>
      </c>
      <c r="H421" s="133">
        <v>2.5022087182082502</v>
      </c>
      <c r="I421" s="133">
        <v>2.3208116925581099</v>
      </c>
      <c r="J421" s="133">
        <v>2.3002917564585199</v>
      </c>
      <c r="K421" s="133">
        <v>2.2646265129852301</v>
      </c>
      <c r="L421" s="133">
        <v>2.2168729434584602</v>
      </c>
      <c r="M421" s="133">
        <v>2.2283772654991494</v>
      </c>
      <c r="N421" s="133">
        <v>2.2250733209887006</v>
      </c>
      <c r="O421" s="133">
        <v>2.1943175457434627</v>
      </c>
      <c r="P421" s="133">
        <v>2.1943175457434627</v>
      </c>
      <c r="Q421" s="133">
        <v>2.1943175457434627</v>
      </c>
      <c r="R421" s="133">
        <v>2.1943175457434627</v>
      </c>
      <c r="S421" s="133">
        <v>2.1943175457434627</v>
      </c>
      <c r="T421" s="133">
        <v>2.1943175457434627</v>
      </c>
      <c r="U421" s="133">
        <v>2.1943175457434627</v>
      </c>
      <c r="V421" s="133">
        <v>2.1943175457434627</v>
      </c>
      <c r="X421" s="132" t="str">
        <f>_xlfn.CONCAT(F_Inputs[[#This Row],[Item Code]], "_",F_Inputs[[#This Row],[Company Acronym]])</f>
        <v>C_EQXPCF2_PR24CA008_TMS</v>
      </c>
    </row>
    <row r="422" spans="1:24">
      <c r="A422" s="132" t="s">
        <v>110</v>
      </c>
      <c r="B422" s="132" t="s">
        <v>53</v>
      </c>
      <c r="C422" s="132" t="s">
        <v>54</v>
      </c>
      <c r="D422" s="132" t="s">
        <v>50</v>
      </c>
      <c r="E422" s="132" t="s">
        <v>40</v>
      </c>
      <c r="F422" s="134">
        <v>0.63477858387309383</v>
      </c>
      <c r="G422" s="134">
        <v>0.6348215405622406</v>
      </c>
      <c r="H422" s="134">
        <v>0.63664236332746349</v>
      </c>
      <c r="I422" s="134">
        <v>0.63469001238866718</v>
      </c>
      <c r="J422" s="134">
        <v>0.63370896516053477</v>
      </c>
      <c r="K422" s="134">
        <v>0.63475626889392867</v>
      </c>
      <c r="L422" s="134">
        <v>0.63231075461315656</v>
      </c>
      <c r="M422" s="134">
        <v>0.63236696107362655</v>
      </c>
      <c r="N422" s="134">
        <v>0.63504155792816419</v>
      </c>
      <c r="O422" s="134">
        <v>0.63461016033009976</v>
      </c>
      <c r="P422" s="134">
        <v>0.6350859110818049</v>
      </c>
      <c r="Q422" s="134">
        <v>0.63541125693721601</v>
      </c>
      <c r="R422" s="134">
        <v>0.63553861808161094</v>
      </c>
      <c r="S422" s="134">
        <v>0.63568120456991961</v>
      </c>
      <c r="T422" s="134">
        <v>0.63586768947808092</v>
      </c>
      <c r="U422" s="134">
        <v>0.63594387037176725</v>
      </c>
      <c r="V422" s="134">
        <v>0.6359113966619786</v>
      </c>
      <c r="X422" s="132" t="str">
        <f>_xlfn.CONCAT(F_Inputs[[#This Row],[Item Code]], "_",F_Inputs[[#This Row],[Company Acronym]])</f>
        <v>C_HHDUHH_PR24CA008_TMS</v>
      </c>
    </row>
    <row r="423" spans="1:24">
      <c r="A423" s="132" t="s">
        <v>110</v>
      </c>
      <c r="B423" s="132" t="s">
        <v>55</v>
      </c>
      <c r="C423" s="132" t="s">
        <v>56</v>
      </c>
      <c r="D423" s="132" t="s">
        <v>50</v>
      </c>
      <c r="E423" s="132" t="s">
        <v>40</v>
      </c>
      <c r="F423" s="134">
        <v>0.3312061449529643</v>
      </c>
      <c r="G423" s="134">
        <v>0.34337678558955337</v>
      </c>
      <c r="H423" s="134">
        <v>0.40699593893938996</v>
      </c>
      <c r="I423" s="134">
        <v>0.42607383912844343</v>
      </c>
      <c r="J423" s="134">
        <v>0.44839149215262158</v>
      </c>
      <c r="K423" s="134">
        <v>0.47564210259674738</v>
      </c>
      <c r="L423" s="134">
        <v>0.50654956048060951</v>
      </c>
      <c r="M423" s="134">
        <v>0.53297713563782467</v>
      </c>
      <c r="N423" s="134">
        <v>0.55639966601055479</v>
      </c>
      <c r="O423" s="134">
        <v>0.58127748419378444</v>
      </c>
      <c r="P423" s="134">
        <v>0.60964002698566888</v>
      </c>
      <c r="Q423" s="134">
        <v>0.63977083936870205</v>
      </c>
      <c r="R423" s="134">
        <v>0.66325645512761466</v>
      </c>
      <c r="S423" s="134">
        <v>0.68210886318963593</v>
      </c>
      <c r="T423" s="134">
        <v>0.6856741119316474</v>
      </c>
      <c r="U423" s="134">
        <v>0.6896139749862733</v>
      </c>
      <c r="V423" s="134">
        <v>0.7082916435977229</v>
      </c>
      <c r="X423" s="132" t="str">
        <f>_xlfn.CONCAT(F_Inputs[[#This Row],[Item Code]], "_",F_Inputs[[#This Row],[Company Acronym]])</f>
        <v>C_HHMHH_PR24CA008_TMS</v>
      </c>
    </row>
    <row r="424" spans="1:24">
      <c r="A424" s="132" t="s">
        <v>110</v>
      </c>
      <c r="B424" s="132" t="s">
        <v>57</v>
      </c>
      <c r="C424" s="132" t="s">
        <v>58</v>
      </c>
      <c r="D424" s="132" t="s">
        <v>59</v>
      </c>
      <c r="E424" s="132" t="s">
        <v>40</v>
      </c>
      <c r="F424" s="133">
        <v>5284.5969999999998</v>
      </c>
      <c r="G424" s="133">
        <v>5325.692</v>
      </c>
      <c r="H424" s="133">
        <v>5352.4195</v>
      </c>
      <c r="I424" s="133">
        <v>5388.7960000000003</v>
      </c>
      <c r="J424" s="133">
        <v>5409.6409999999996</v>
      </c>
      <c r="K424" s="133">
        <v>5455.7869999999994</v>
      </c>
      <c r="L424" s="133">
        <v>5522.7370000000001</v>
      </c>
      <c r="M424" s="133">
        <v>5586.598</v>
      </c>
      <c r="N424" s="133">
        <v>5648.6815000000006</v>
      </c>
      <c r="O424" s="133">
        <v>5711.1234999999997</v>
      </c>
      <c r="P424" s="133">
        <v>5768.9880000000003</v>
      </c>
      <c r="Q424" s="133">
        <v>5844.0230000000001</v>
      </c>
      <c r="R424" s="133">
        <v>5928.0780000000004</v>
      </c>
      <c r="S424" s="133">
        <v>6005.7950000000001</v>
      </c>
      <c r="T424" s="133">
        <v>6088.9035000000003</v>
      </c>
      <c r="U424" s="133">
        <v>6165.0149999999994</v>
      </c>
      <c r="V424" s="133">
        <v>6238.5460000000003</v>
      </c>
      <c r="X424" s="132" t="str">
        <f>_xlfn.CONCAT(F_Inputs[[#This Row],[Item Code]], "_",F_Inputs[[#This Row],[Company Acronym]])</f>
        <v>C_HHT_PR24CA008_TMS</v>
      </c>
    </row>
    <row r="425" spans="1:24">
      <c r="A425" s="132" t="s">
        <v>110</v>
      </c>
      <c r="B425" s="132" t="s">
        <v>60</v>
      </c>
      <c r="C425" s="132" t="s">
        <v>61</v>
      </c>
      <c r="D425" s="132" t="s">
        <v>50</v>
      </c>
      <c r="E425" s="132" t="s">
        <v>40</v>
      </c>
      <c r="F425" s="134">
        <v>14.173257344027382</v>
      </c>
      <c r="G425" s="134">
        <v>14.198348368491356</v>
      </c>
      <c r="H425" s="134">
        <v>14.215411916452192</v>
      </c>
      <c r="I425" s="134">
        <v>13.617476600218771</v>
      </c>
      <c r="J425" s="134">
        <v>13.021371520213984</v>
      </c>
      <c r="K425" s="134">
        <v>12.413916517998995</v>
      </c>
      <c r="L425" s="134">
        <v>11.805542930194168</v>
      </c>
      <c r="M425" s="134">
        <v>11.805542930194168</v>
      </c>
      <c r="N425" s="134">
        <v>11.805542930194168</v>
      </c>
      <c r="O425" s="134">
        <v>11.805542930194168</v>
      </c>
      <c r="P425" s="134">
        <v>11.805542930194168</v>
      </c>
      <c r="Q425" s="134">
        <v>11.805542930194168</v>
      </c>
      <c r="R425" s="134">
        <v>11.805542930194168</v>
      </c>
      <c r="S425" s="134">
        <v>11.805542930194168</v>
      </c>
      <c r="T425" s="134">
        <v>11.805542930194168</v>
      </c>
      <c r="U425" s="134">
        <v>11.805542930194168</v>
      </c>
      <c r="V425" s="134">
        <v>11.805542930194168</v>
      </c>
      <c r="X425" s="132" t="str">
        <f>_xlfn.CONCAT(F_Inputs[[#This Row],[Item Code]], "_",F_Inputs[[#This Row],[Company Acronym]])</f>
        <v>C_INCSCOREINT_PR24CA008_TMS</v>
      </c>
    </row>
    <row r="426" spans="1:24">
      <c r="A426" s="132" t="s">
        <v>110</v>
      </c>
      <c r="B426" s="132" t="s">
        <v>62</v>
      </c>
      <c r="C426" s="132" t="s">
        <v>63</v>
      </c>
      <c r="D426" s="132" t="s">
        <v>45</v>
      </c>
      <c r="E426" s="132" t="s">
        <v>40</v>
      </c>
      <c r="F426" s="133">
        <v>101.11555431457063</v>
      </c>
      <c r="G426" s="133">
        <v>109.01256009024817</v>
      </c>
      <c r="H426" s="133">
        <v>104.33243662371699</v>
      </c>
      <c r="I426" s="133">
        <v>116.9037849206442</v>
      </c>
      <c r="J426" s="133">
        <v>126.63118543099313</v>
      </c>
      <c r="K426" s="133">
        <v>130.06771962104602</v>
      </c>
      <c r="L426" s="133">
        <v>70.546667564862574</v>
      </c>
      <c r="M426" s="133">
        <v>32.363567034494579</v>
      </c>
      <c r="N426" s="133">
        <v>42.748231913953134</v>
      </c>
      <c r="O426" s="133">
        <v>17.816999999999993</v>
      </c>
      <c r="P426" s="133">
        <v>15.987205467145799</v>
      </c>
      <c r="Q426" s="133">
        <v>127.79346907993215</v>
      </c>
      <c r="R426" s="133">
        <v>112.75610352062833</v>
      </c>
      <c r="S426" s="133">
        <v>106.84097949486826</v>
      </c>
      <c r="T426" s="133">
        <v>94.396859369175885</v>
      </c>
      <c r="U426" s="133">
        <v>93.888123927192225</v>
      </c>
      <c r="V426" s="133">
        <v>90.661811849329695</v>
      </c>
      <c r="X426" s="132" t="str">
        <f>_xlfn.CONCAT(F_Inputs[[#This Row],[Item Code]], "_",F_Inputs[[#This Row],[Company Acronym]])</f>
        <v>C_OCSDEBTTR_PR24CA008_TMS</v>
      </c>
    </row>
    <row r="427" spans="1:24">
      <c r="A427" s="132" t="s">
        <v>110</v>
      </c>
      <c r="B427" s="132" t="s">
        <v>64</v>
      </c>
      <c r="C427" s="132" t="s">
        <v>65</v>
      </c>
      <c r="D427" s="132" t="s">
        <v>45</v>
      </c>
      <c r="E427" s="132" t="s">
        <v>40</v>
      </c>
      <c r="F427" s="133">
        <v>101.11555431457063</v>
      </c>
      <c r="G427" s="133">
        <v>109.01256009024817</v>
      </c>
      <c r="H427" s="133">
        <v>104.33243662371699</v>
      </c>
      <c r="I427" s="133">
        <v>116.9037849206442</v>
      </c>
      <c r="J427" s="133">
        <v>126.63118543099313</v>
      </c>
      <c r="K427" s="133">
        <v>130.06771962104602</v>
      </c>
      <c r="L427" s="133">
        <v>153.37003079528836</v>
      </c>
      <c r="M427" s="133">
        <v>128.6005131125516</v>
      </c>
      <c r="N427" s="133">
        <v>114.50652350081037</v>
      </c>
      <c r="O427" s="133">
        <v>107.54800000000002</v>
      </c>
      <c r="P427" s="133">
        <v>98.426385395277251</v>
      </c>
      <c r="Q427" s="133">
        <v>127.79346907993215</v>
      </c>
      <c r="R427" s="133">
        <v>112.75610352062833</v>
      </c>
      <c r="S427" s="133">
        <v>106.84097949486829</v>
      </c>
      <c r="T427" s="133">
        <v>94.396859369175914</v>
      </c>
      <c r="U427" s="133">
        <v>93.888123927192225</v>
      </c>
      <c r="V427" s="133">
        <v>90.661811849329695</v>
      </c>
      <c r="X427" s="132" t="str">
        <f>_xlfn.CONCAT(F_Inputs[[#This Row],[Item Code]], "_",F_Inputs[[#This Row],[Company Acronym]])</f>
        <v>C_OCTR_PR24CA008_TMS</v>
      </c>
    </row>
    <row r="428" spans="1:24">
      <c r="A428" s="132" t="s">
        <v>110</v>
      </c>
      <c r="B428" s="132" t="s">
        <v>66</v>
      </c>
      <c r="C428" s="132" t="s">
        <v>67</v>
      </c>
      <c r="D428" s="132" t="s">
        <v>68</v>
      </c>
      <c r="E428" s="132" t="s">
        <v>40</v>
      </c>
      <c r="F428" s="133">
        <v>358.27344271765054</v>
      </c>
      <c r="G428" s="133">
        <v>369.86193543432654</v>
      </c>
      <c r="H428" s="133">
        <v>365.80469811198446</v>
      </c>
      <c r="I428" s="133">
        <v>359.04466311191788</v>
      </c>
      <c r="J428" s="133">
        <v>348.82237763260741</v>
      </c>
      <c r="K428" s="133">
        <v>350.52081679844196</v>
      </c>
      <c r="L428" s="133">
        <v>351.16248203852871</v>
      </c>
      <c r="M428" s="133">
        <v>350.87918117530836</v>
      </c>
      <c r="N428" s="133">
        <v>339.04721625785658</v>
      </c>
      <c r="O428" s="133">
        <v>315.33410195034304</v>
      </c>
      <c r="P428" s="133">
        <v>322.48461885656019</v>
      </c>
      <c r="Q428" s="133">
        <v>321.49284888151391</v>
      </c>
      <c r="R428" s="133">
        <v>462.35809887651868</v>
      </c>
      <c r="S428" s="133">
        <v>462.67156862427407</v>
      </c>
      <c r="T428" s="133">
        <v>479.00051524307196</v>
      </c>
      <c r="U428" s="133">
        <v>488.95547920853897</v>
      </c>
      <c r="V428" s="133">
        <v>507.21361195741292</v>
      </c>
      <c r="X428" s="132" t="str">
        <f>_xlfn.CONCAT(F_Inputs[[#This Row],[Item Code]], "_",F_Inputs[[#This Row],[Company Acronym]])</f>
        <v>C_REVHH_PR24CA008_TMS</v>
      </c>
    </row>
    <row r="429" spans="1:24">
      <c r="A429" s="132" t="s">
        <v>110</v>
      </c>
      <c r="B429" s="132" t="s">
        <v>69</v>
      </c>
      <c r="C429" s="132" t="s">
        <v>70</v>
      </c>
      <c r="D429" s="132" t="s">
        <v>45</v>
      </c>
      <c r="E429" s="132" t="s">
        <v>40</v>
      </c>
      <c r="F429" s="133">
        <v>104.86076333447082</v>
      </c>
      <c r="G429" s="133">
        <v>114.04182767389145</v>
      </c>
      <c r="H429" s="133">
        <v>116.92033652167531</v>
      </c>
      <c r="I429" s="133">
        <v>128.66046547176518</v>
      </c>
      <c r="J429" s="133">
        <v>136.4040549954789</v>
      </c>
      <c r="K429" s="133">
        <v>137.70298909908072</v>
      </c>
      <c r="L429" s="133">
        <v>70.012006449569569</v>
      </c>
      <c r="M429" s="133">
        <v>23.057377221117903</v>
      </c>
      <c r="N429" s="133">
        <v>34.166660658130169</v>
      </c>
      <c r="O429" s="133">
        <v>5.8756503063636387</v>
      </c>
      <c r="P429" s="133">
        <v>3.3327840588718658</v>
      </c>
      <c r="Q429" s="133">
        <v>100.0907891726429</v>
      </c>
      <c r="R429" s="133">
        <v>83.347150786942876</v>
      </c>
      <c r="S429" s="133">
        <v>85.829392850614511</v>
      </c>
      <c r="T429" s="133">
        <v>87.551629479208188</v>
      </c>
      <c r="U429" s="133">
        <v>87.428317702062543</v>
      </c>
      <c r="V429" s="133">
        <v>87.082470338168065</v>
      </c>
      <c r="X429" s="132" t="str">
        <f>_xlfn.CONCAT(F_Inputs[[#This Row],[Item Code]], "_",F_Inputs[[#This Row],[Company Acronym]])</f>
        <v>C_SOCSDEBTTR_PR24CA008_TMS</v>
      </c>
    </row>
    <row r="430" spans="1:24">
      <c r="A430" s="132" t="s">
        <v>110</v>
      </c>
      <c r="B430" s="132" t="s">
        <v>71</v>
      </c>
      <c r="C430" s="132" t="s">
        <v>72</v>
      </c>
      <c r="D430" s="132" t="s">
        <v>45</v>
      </c>
      <c r="E430" s="132" t="s">
        <v>40</v>
      </c>
      <c r="F430" s="133">
        <v>104.86076333447082</v>
      </c>
      <c r="G430" s="133">
        <v>114.04182767389145</v>
      </c>
      <c r="H430" s="133">
        <v>116.92033652167531</v>
      </c>
      <c r="I430" s="133">
        <v>128.66046547176518</v>
      </c>
      <c r="J430" s="133">
        <v>136.4040549954789</v>
      </c>
      <c r="K430" s="133">
        <v>137.70298909908072</v>
      </c>
      <c r="L430" s="133">
        <v>152.83536967999538</v>
      </c>
      <c r="M430" s="133">
        <v>119.29432329917488</v>
      </c>
      <c r="N430" s="133">
        <v>105.92495224498742</v>
      </c>
      <c r="O430" s="133">
        <v>95.606650306363647</v>
      </c>
      <c r="P430" s="133">
        <v>85.771963987003303</v>
      </c>
      <c r="Q430" s="133">
        <v>100.0907891726429</v>
      </c>
      <c r="R430" s="133">
        <v>83.347150786942905</v>
      </c>
      <c r="S430" s="133">
        <v>85.829392850614539</v>
      </c>
      <c r="T430" s="133">
        <v>87.551629479208216</v>
      </c>
      <c r="U430" s="133">
        <v>87.428317702062543</v>
      </c>
      <c r="V430" s="133">
        <v>87.082470338168065</v>
      </c>
      <c r="X430" s="132" t="str">
        <f>_xlfn.CONCAT(F_Inputs[[#This Row],[Item Code]], "_",F_Inputs[[#This Row],[Company Acronym]])</f>
        <v>C_SOCTR_PR24CA008_TMS</v>
      </c>
    </row>
    <row r="431" spans="1:24">
      <c r="A431" s="132" t="s">
        <v>110</v>
      </c>
      <c r="B431" s="132" t="s">
        <v>73</v>
      </c>
      <c r="C431" s="132" t="s">
        <v>74</v>
      </c>
      <c r="D431" s="132" t="s">
        <v>45</v>
      </c>
      <c r="E431" s="132" t="s">
        <v>40</v>
      </c>
      <c r="F431" s="133">
        <v>197.32919639735113</v>
      </c>
      <c r="G431" s="133">
        <v>215.58436130805205</v>
      </c>
      <c r="H431" s="133">
        <v>210.81819272092744</v>
      </c>
      <c r="I431" s="133">
        <v>209.71831610779307</v>
      </c>
      <c r="J431" s="133">
        <v>212.60566982036295</v>
      </c>
      <c r="K431" s="133">
        <v>215.85621960330872</v>
      </c>
      <c r="L431" s="133">
        <v>164.70397888778655</v>
      </c>
      <c r="M431" s="133">
        <v>135.88958336180374</v>
      </c>
      <c r="N431" s="133">
        <v>126.48761321448789</v>
      </c>
      <c r="O431" s="133">
        <v>113.83565030636363</v>
      </c>
      <c r="P431" s="133">
        <v>106.97770256503202</v>
      </c>
      <c r="Q431" s="133">
        <v>204.4182342371611</v>
      </c>
      <c r="R431" s="133">
        <v>228.45483847482092</v>
      </c>
      <c r="S431" s="133">
        <v>216.98223007265079</v>
      </c>
      <c r="T431" s="133">
        <v>208.93716855398631</v>
      </c>
      <c r="U431" s="133">
        <v>196.7671501121421</v>
      </c>
      <c r="V431" s="133">
        <v>194.42145467847024</v>
      </c>
      <c r="X431" s="132" t="str">
        <f>_xlfn.CONCAT(F_Inputs[[#This Row],[Item Code]], "_",F_Inputs[[#This Row],[Company Acronym]])</f>
        <v>C_STCSDEBTTR_PR24CA008_TMS</v>
      </c>
    </row>
    <row r="432" spans="1:24">
      <c r="A432" s="132" t="s">
        <v>110</v>
      </c>
      <c r="B432" s="132" t="s">
        <v>75</v>
      </c>
      <c r="C432" s="132" t="s">
        <v>76</v>
      </c>
      <c r="D432" s="132" t="s">
        <v>45</v>
      </c>
      <c r="E432" s="132" t="s">
        <v>40</v>
      </c>
      <c r="F432" s="133">
        <v>197.32919639735113</v>
      </c>
      <c r="G432" s="133">
        <v>215.58436130805205</v>
      </c>
      <c r="H432" s="133">
        <v>210.81819272092744</v>
      </c>
      <c r="I432" s="133">
        <v>209.71831610779307</v>
      </c>
      <c r="J432" s="133">
        <v>212.60566982036295</v>
      </c>
      <c r="K432" s="133">
        <v>215.85621960330872</v>
      </c>
      <c r="L432" s="133">
        <v>247.52734211821235</v>
      </c>
      <c r="M432" s="133">
        <v>232.12652943986072</v>
      </c>
      <c r="N432" s="133">
        <v>198.24590480134515</v>
      </c>
      <c r="O432" s="133">
        <v>203.56665030636364</v>
      </c>
      <c r="P432" s="133">
        <v>189.41688249316346</v>
      </c>
      <c r="Q432" s="133">
        <v>204.4182342371611</v>
      </c>
      <c r="R432" s="133">
        <v>228.45483847482095</v>
      </c>
      <c r="S432" s="133">
        <v>216.98223007265082</v>
      </c>
      <c r="T432" s="133">
        <v>208.93716855398634</v>
      </c>
      <c r="U432" s="133">
        <v>196.7671501121421</v>
      </c>
      <c r="V432" s="133">
        <v>194.42145467847024</v>
      </c>
      <c r="X432" s="132" t="str">
        <f>_xlfn.CONCAT(F_Inputs[[#This Row],[Item Code]], "_",F_Inputs[[#This Row],[Company Acronym]])</f>
        <v>C_STCTR_PR24CA008_TMS</v>
      </c>
    </row>
    <row r="433" spans="1:24">
      <c r="A433" s="132" t="s">
        <v>110</v>
      </c>
      <c r="B433" s="132" t="s">
        <v>77</v>
      </c>
      <c r="C433" s="132" t="s">
        <v>78</v>
      </c>
      <c r="D433" s="132" t="s">
        <v>45</v>
      </c>
      <c r="E433" s="132" t="s">
        <v>40</v>
      </c>
      <c r="F433" s="133">
        <v>193.58398737745094</v>
      </c>
      <c r="G433" s="133">
        <v>210.55509372440878</v>
      </c>
      <c r="H433" s="133">
        <v>198.23029282296912</v>
      </c>
      <c r="I433" s="133">
        <v>197.96163555667209</v>
      </c>
      <c r="J433" s="133">
        <v>202.83280025587717</v>
      </c>
      <c r="K433" s="133">
        <v>208.22095012527402</v>
      </c>
      <c r="L433" s="133">
        <v>165.23864000307955</v>
      </c>
      <c r="M433" s="133">
        <v>145.19577317518042</v>
      </c>
      <c r="N433" s="133">
        <v>135.06918447031086</v>
      </c>
      <c r="O433" s="133">
        <v>125.77699999999999</v>
      </c>
      <c r="P433" s="133">
        <v>119.63212397330595</v>
      </c>
      <c r="Q433" s="133">
        <v>232.12091414445035</v>
      </c>
      <c r="R433" s="133">
        <v>257.86379120850637</v>
      </c>
      <c r="S433" s="133">
        <v>237.99381671690455</v>
      </c>
      <c r="T433" s="133">
        <v>215.78239844395401</v>
      </c>
      <c r="U433" s="133">
        <v>203.22695633727179</v>
      </c>
      <c r="V433" s="133">
        <v>198.00079618963187</v>
      </c>
      <c r="X433" s="132" t="str">
        <f>_xlfn.CONCAT(F_Inputs[[#This Row],[Item Code]], "_",F_Inputs[[#This Row],[Company Acronym]])</f>
        <v>C_TCSDEBTTR_PR24CA008_TMS</v>
      </c>
    </row>
    <row r="434" spans="1:24">
      <c r="A434" s="132" t="s">
        <v>110</v>
      </c>
      <c r="B434" s="132" t="s">
        <v>79</v>
      </c>
      <c r="C434" s="132" t="s">
        <v>80</v>
      </c>
      <c r="D434" s="132" t="s">
        <v>45</v>
      </c>
      <c r="E434" s="132" t="s">
        <v>40</v>
      </c>
      <c r="F434" s="133">
        <v>193.58398737745094</v>
      </c>
      <c r="G434" s="133">
        <v>210.55509372440878</v>
      </c>
      <c r="H434" s="133">
        <v>198.23029282296912</v>
      </c>
      <c r="I434" s="133">
        <v>197.96163555667209</v>
      </c>
      <c r="J434" s="133">
        <v>202.83280025587717</v>
      </c>
      <c r="K434" s="133">
        <v>208.22095012527402</v>
      </c>
      <c r="L434" s="133">
        <v>248.06200323350535</v>
      </c>
      <c r="M434" s="133">
        <v>241.43271925323742</v>
      </c>
      <c r="N434" s="133">
        <v>206.8274760571681</v>
      </c>
      <c r="O434" s="133">
        <v>215.50800000000001</v>
      </c>
      <c r="P434" s="133">
        <v>202.0713039014374</v>
      </c>
      <c r="Q434" s="133">
        <v>232.12091414445035</v>
      </c>
      <c r="R434" s="133">
        <v>257.86379120850637</v>
      </c>
      <c r="S434" s="133">
        <v>237.99381671690458</v>
      </c>
      <c r="T434" s="133">
        <v>215.78239844395404</v>
      </c>
      <c r="U434" s="133">
        <v>203.22695633727179</v>
      </c>
      <c r="V434" s="133">
        <v>198.00079618963187</v>
      </c>
      <c r="X434" s="132" t="str">
        <f>_xlfn.CONCAT(F_Inputs[[#This Row],[Item Code]], "_",F_Inputs[[#This Row],[Company Acronym]])</f>
        <v>C_TCTR_PR24CA008_TMS</v>
      </c>
    </row>
    <row r="435" spans="1:24">
      <c r="A435" s="132" t="s">
        <v>110</v>
      </c>
      <c r="B435" s="132" t="s">
        <v>81</v>
      </c>
      <c r="C435" s="132" t="s">
        <v>82</v>
      </c>
      <c r="D435" s="132" t="s">
        <v>83</v>
      </c>
      <c r="E435" s="132" t="s">
        <v>40</v>
      </c>
      <c r="F435" s="135" t="s">
        <v>84</v>
      </c>
      <c r="G435" s="135" t="s">
        <v>84</v>
      </c>
      <c r="H435" s="135" t="s">
        <v>84</v>
      </c>
      <c r="I435" s="135" t="s">
        <v>84</v>
      </c>
      <c r="J435" s="135" t="s">
        <v>84</v>
      </c>
      <c r="K435" s="135" t="s">
        <v>84</v>
      </c>
      <c r="L435" s="135" t="s">
        <v>84</v>
      </c>
      <c r="M435" s="135" t="s">
        <v>84</v>
      </c>
      <c r="N435" s="135" t="s">
        <v>84</v>
      </c>
      <c r="O435" s="135" t="s">
        <v>84</v>
      </c>
      <c r="P435" s="135" t="s">
        <v>84</v>
      </c>
      <c r="Q435" s="135" t="s">
        <v>84</v>
      </c>
      <c r="R435" s="135" t="s">
        <v>84</v>
      </c>
      <c r="S435" s="135" t="s">
        <v>84</v>
      </c>
      <c r="T435" s="135" t="s">
        <v>84</v>
      </c>
      <c r="U435" s="135" t="s">
        <v>84</v>
      </c>
      <c r="V435" s="135" t="s">
        <v>84</v>
      </c>
      <c r="X435" s="132" t="str">
        <f>_xlfn.CONCAT(F_Inputs[[#This Row],[Item Code]], "_",F_Inputs[[#This Row],[Company Acronym]])</f>
        <v>PR24QA_PR24CA10_OUT1_TMS</v>
      </c>
    </row>
    <row r="436" spans="1:24">
      <c r="A436" s="132" t="s">
        <v>110</v>
      </c>
      <c r="B436" s="132" t="s">
        <v>85</v>
      </c>
      <c r="C436" s="132" t="s">
        <v>86</v>
      </c>
      <c r="D436" s="132" t="s">
        <v>83</v>
      </c>
      <c r="E436" s="132" t="s">
        <v>40</v>
      </c>
      <c r="F436" s="135" t="s">
        <v>87</v>
      </c>
      <c r="G436" s="135" t="s">
        <v>87</v>
      </c>
      <c r="H436" s="135" t="s">
        <v>87</v>
      </c>
      <c r="I436" s="135" t="s">
        <v>87</v>
      </c>
      <c r="J436" s="135" t="s">
        <v>87</v>
      </c>
      <c r="K436" s="135" t="s">
        <v>87</v>
      </c>
      <c r="L436" s="135" t="s">
        <v>87</v>
      </c>
      <c r="M436" s="135" t="s">
        <v>87</v>
      </c>
      <c r="N436" s="135" t="s">
        <v>87</v>
      </c>
      <c r="O436" s="135" t="s">
        <v>87</v>
      </c>
      <c r="P436" s="135" t="s">
        <v>87</v>
      </c>
      <c r="Q436" s="135" t="s">
        <v>87</v>
      </c>
      <c r="R436" s="135" t="s">
        <v>87</v>
      </c>
      <c r="S436" s="135" t="s">
        <v>87</v>
      </c>
      <c r="T436" s="135" t="s">
        <v>87</v>
      </c>
      <c r="U436" s="135" t="s">
        <v>87</v>
      </c>
      <c r="V436" s="135" t="s">
        <v>87</v>
      </c>
      <c r="X436" s="132" t="str">
        <f>_xlfn.CONCAT(F_Inputs[[#This Row],[Item Code]], "_",F_Inputs[[#This Row],[Company Acronym]])</f>
        <v>PR24QA_PR24CA10_OUT2_TMS</v>
      </c>
    </row>
    <row r="437" spans="1:24">
      <c r="A437" s="132" t="s">
        <v>110</v>
      </c>
      <c r="B437" s="132" t="s">
        <v>88</v>
      </c>
      <c r="C437" s="132" t="s">
        <v>89</v>
      </c>
      <c r="D437" s="132" t="s">
        <v>83</v>
      </c>
      <c r="E437" s="132" t="s">
        <v>40</v>
      </c>
      <c r="F437" s="136">
        <v>0</v>
      </c>
      <c r="G437" s="136">
        <v>0</v>
      </c>
      <c r="H437" s="136">
        <v>0</v>
      </c>
      <c r="I437" s="136">
        <v>0</v>
      </c>
      <c r="J437" s="136">
        <v>0</v>
      </c>
      <c r="K437" s="136">
        <v>0</v>
      </c>
      <c r="L437" s="136">
        <v>0</v>
      </c>
      <c r="M437" s="136">
        <v>0</v>
      </c>
      <c r="N437" s="136">
        <v>0</v>
      </c>
      <c r="O437" s="136">
        <v>0</v>
      </c>
      <c r="P437" s="136">
        <v>0</v>
      </c>
      <c r="Q437" s="136">
        <v>0</v>
      </c>
      <c r="R437" s="136">
        <v>0</v>
      </c>
      <c r="S437" s="136">
        <v>0</v>
      </c>
      <c r="T437" s="136">
        <v>0</v>
      </c>
      <c r="U437" s="136">
        <v>0</v>
      </c>
      <c r="V437" s="136">
        <v>0</v>
      </c>
      <c r="X437" s="132" t="str">
        <f>_xlfn.CONCAT(F_Inputs[[#This Row],[Item Code]], "_",F_Inputs[[#This Row],[Company Acronym]])</f>
        <v>PR24QA_PR24CA10_OUT3_TMS</v>
      </c>
    </row>
    <row r="438" spans="1:24">
      <c r="A438" s="132" t="s">
        <v>110</v>
      </c>
      <c r="B438" s="132" t="s">
        <v>90</v>
      </c>
      <c r="C438" s="132" t="s">
        <v>91</v>
      </c>
      <c r="D438" s="132" t="s">
        <v>39</v>
      </c>
      <c r="E438" s="132" t="s">
        <v>40</v>
      </c>
      <c r="F438" s="136">
        <v>0</v>
      </c>
      <c r="G438" s="136">
        <v>0</v>
      </c>
      <c r="H438" s="136">
        <v>0</v>
      </c>
      <c r="I438" s="136">
        <v>0</v>
      </c>
      <c r="J438" s="136">
        <v>0</v>
      </c>
      <c r="K438" s="136">
        <v>0</v>
      </c>
      <c r="L438" s="136">
        <v>0</v>
      </c>
      <c r="M438" s="136">
        <v>0</v>
      </c>
      <c r="N438" s="136">
        <v>0</v>
      </c>
      <c r="O438" s="136">
        <v>0</v>
      </c>
      <c r="P438" s="136">
        <v>0</v>
      </c>
      <c r="Q438" s="136">
        <v>0</v>
      </c>
      <c r="R438" s="136">
        <v>0</v>
      </c>
      <c r="S438" s="136">
        <v>0</v>
      </c>
      <c r="T438" s="136">
        <v>0</v>
      </c>
      <c r="U438" s="136">
        <v>0</v>
      </c>
      <c r="V438" s="136">
        <v>0</v>
      </c>
      <c r="X438" s="132" t="str">
        <f>_xlfn.CONCAT(F_Inputs[[#This Row],[Item Code]], "_",F_Inputs[[#This Row],[Company Acronym]])</f>
        <v>PR24QA_PR24CA10_OUT4_TMS</v>
      </c>
    </row>
    <row r="439" spans="1:24">
      <c r="A439" s="132" t="s">
        <v>111</v>
      </c>
      <c r="B439" s="132" t="s">
        <v>37</v>
      </c>
      <c r="C439" s="132" t="s">
        <v>38</v>
      </c>
      <c r="D439" s="132" t="s">
        <v>39</v>
      </c>
      <c r="E439" s="132" t="s">
        <v>40</v>
      </c>
      <c r="F439" s="133">
        <v>0</v>
      </c>
      <c r="G439" s="133">
        <v>0</v>
      </c>
      <c r="H439" s="133">
        <v>0</v>
      </c>
      <c r="I439" s="133">
        <v>0</v>
      </c>
      <c r="J439" s="133">
        <v>0</v>
      </c>
      <c r="K439" s="133">
        <v>0</v>
      </c>
      <c r="L439" s="133">
        <v>1</v>
      </c>
      <c r="M439" s="133">
        <v>0</v>
      </c>
      <c r="N439" s="133">
        <v>0</v>
      </c>
      <c r="O439" s="133">
        <v>0</v>
      </c>
      <c r="P439" s="133">
        <v>0</v>
      </c>
      <c r="Q439" s="133">
        <v>0</v>
      </c>
      <c r="R439" s="133">
        <v>0</v>
      </c>
      <c r="S439" s="133">
        <v>0</v>
      </c>
      <c r="T439" s="133">
        <v>0</v>
      </c>
      <c r="U439" s="133">
        <v>0</v>
      </c>
      <c r="V439" s="133">
        <v>0</v>
      </c>
      <c r="X439" s="132" t="str">
        <f>_xlfn.CONCAT(F_Inputs[[#This Row],[Item Code]], "_",F_Inputs[[#This Row],[Company Acronym]])</f>
        <v>C_COVID20_PR24CA008_WSH</v>
      </c>
    </row>
    <row r="440" spans="1:24">
      <c r="A440" s="132" t="s">
        <v>111</v>
      </c>
      <c r="B440" s="132" t="s">
        <v>41</v>
      </c>
      <c r="C440" s="132" t="s">
        <v>42</v>
      </c>
      <c r="D440" s="132" t="s">
        <v>39</v>
      </c>
      <c r="E440" s="132" t="s">
        <v>40</v>
      </c>
      <c r="F440" s="133">
        <v>0</v>
      </c>
      <c r="G440" s="133">
        <v>0</v>
      </c>
      <c r="H440" s="133">
        <v>0</v>
      </c>
      <c r="I440" s="133">
        <v>0</v>
      </c>
      <c r="J440" s="133">
        <v>0</v>
      </c>
      <c r="K440" s="133">
        <v>0</v>
      </c>
      <c r="L440" s="133">
        <v>0</v>
      </c>
      <c r="M440" s="133">
        <v>1</v>
      </c>
      <c r="N440" s="133">
        <v>0</v>
      </c>
      <c r="O440" s="133">
        <v>0</v>
      </c>
      <c r="P440" s="133">
        <v>0</v>
      </c>
      <c r="Q440" s="133">
        <v>0</v>
      </c>
      <c r="R440" s="133">
        <v>0</v>
      </c>
      <c r="S440" s="133">
        <v>0</v>
      </c>
      <c r="T440" s="133">
        <v>0</v>
      </c>
      <c r="U440" s="133">
        <v>0</v>
      </c>
      <c r="V440" s="133">
        <v>0</v>
      </c>
      <c r="X440" s="132" t="str">
        <f>_xlfn.CONCAT(F_Inputs[[#This Row],[Item Code]], "_",F_Inputs[[#This Row],[Company Acronym]])</f>
        <v>C_COVID21_PR24CA008_WSH</v>
      </c>
    </row>
    <row r="441" spans="1:24">
      <c r="A441" s="132" t="s">
        <v>111</v>
      </c>
      <c r="B441" s="132" t="s">
        <v>43</v>
      </c>
      <c r="C441" s="132" t="s">
        <v>44</v>
      </c>
      <c r="D441" s="132" t="s">
        <v>45</v>
      </c>
      <c r="E441" s="132" t="s">
        <v>40</v>
      </c>
      <c r="F441" s="133">
        <v>40.473969743069631</v>
      </c>
      <c r="G441" s="133">
        <v>41.96063215509318</v>
      </c>
      <c r="H441" s="133">
        <v>41.031222545757061</v>
      </c>
      <c r="I441" s="133">
        <v>38.107877308165783</v>
      </c>
      <c r="J441" s="133">
        <v>34.324551815128736</v>
      </c>
      <c r="K441" s="133">
        <v>31.013205057939235</v>
      </c>
      <c r="L441" s="133">
        <v>31.278292401262615</v>
      </c>
      <c r="M441" s="133">
        <v>41.202841594745273</v>
      </c>
      <c r="N441" s="133">
        <v>25.908909311919842</v>
      </c>
      <c r="O441" s="133">
        <v>28.073</v>
      </c>
      <c r="P441" s="133">
        <v>29.498734278747431</v>
      </c>
      <c r="Q441" s="133">
        <v>24.040000000000003</v>
      </c>
      <c r="R441" s="133">
        <v>24.068000000000001</v>
      </c>
      <c r="S441" s="133">
        <v>24.030999999999999</v>
      </c>
      <c r="T441" s="133">
        <v>23.814</v>
      </c>
      <c r="U441" s="133">
        <v>23.809000000000001</v>
      </c>
      <c r="V441" s="133">
        <v>23.716999999999999</v>
      </c>
      <c r="X441" s="132" t="str">
        <f>_xlfn.CONCAT(F_Inputs[[#This Row],[Item Code]], "_",F_Inputs[[#This Row],[Company Acronym]])</f>
        <v>C_DCSDEBTT_PR24CA008_WSH</v>
      </c>
    </row>
    <row r="442" spans="1:24">
      <c r="A442" s="132" t="s">
        <v>111</v>
      </c>
      <c r="B442" s="132" t="s">
        <v>46</v>
      </c>
      <c r="C442" s="132" t="s">
        <v>47</v>
      </c>
      <c r="D442" s="132" t="s">
        <v>45</v>
      </c>
      <c r="E442" s="132" t="s">
        <v>40</v>
      </c>
      <c r="F442" s="133">
        <v>40.473969743069631</v>
      </c>
      <c r="G442" s="133">
        <v>41.96063215509318</v>
      </c>
      <c r="H442" s="133">
        <v>41.031222545757061</v>
      </c>
      <c r="I442" s="133">
        <v>38.107877308165783</v>
      </c>
      <c r="J442" s="133">
        <v>34.324551815128736</v>
      </c>
      <c r="K442" s="133">
        <v>31.013205057939235</v>
      </c>
      <c r="L442" s="133">
        <v>31.278292401262615</v>
      </c>
      <c r="M442" s="133">
        <v>41.202841594745273</v>
      </c>
      <c r="N442" s="133">
        <v>25.908909311919842</v>
      </c>
      <c r="O442" s="133">
        <v>28.073</v>
      </c>
      <c r="P442" s="133">
        <v>29.498734278747431</v>
      </c>
      <c r="Q442" s="133">
        <v>24.040000000000003</v>
      </c>
      <c r="R442" s="133">
        <v>24.068000000000001</v>
      </c>
      <c r="S442" s="133">
        <v>24.030999999999999</v>
      </c>
      <c r="T442" s="133">
        <v>23.814</v>
      </c>
      <c r="U442" s="133">
        <v>23.809000000000001</v>
      </c>
      <c r="V442" s="133">
        <v>23.716999999999999</v>
      </c>
      <c r="X442" s="132" t="str">
        <f>_xlfn.CONCAT(F_Inputs[[#This Row],[Item Code]], "_",F_Inputs[[#This Row],[Company Acronym]])</f>
        <v>C_DCT_PR24CA008_WSH</v>
      </c>
    </row>
    <row r="443" spans="1:24">
      <c r="A443" s="132" t="s">
        <v>111</v>
      </c>
      <c r="B443" s="132" t="s">
        <v>48</v>
      </c>
      <c r="C443" s="132" t="s">
        <v>49</v>
      </c>
      <c r="D443" s="132" t="s">
        <v>50</v>
      </c>
      <c r="E443" s="132" t="s">
        <v>40</v>
      </c>
      <c r="F443" s="134">
        <v>26.088455072736068</v>
      </c>
      <c r="G443" s="134">
        <v>26.257146879341338</v>
      </c>
      <c r="H443" s="134">
        <v>26.148652533182052</v>
      </c>
      <c r="I443" s="134">
        <v>25.712007443816095</v>
      </c>
      <c r="J443" s="134">
        <v>25.438512288229678</v>
      </c>
      <c r="K443" s="134">
        <v>24.6670923099249</v>
      </c>
      <c r="L443" s="134">
        <v>23.891982660168679</v>
      </c>
      <c r="M443" s="134">
        <v>23.501770068899919</v>
      </c>
      <c r="N443" s="134">
        <v>21.494401985015017</v>
      </c>
      <c r="O443" s="134">
        <v>22.423084979752293</v>
      </c>
      <c r="P443" s="134">
        <v>22.106221772431223</v>
      </c>
      <c r="Q443" s="134">
        <v>22.41421482101903</v>
      </c>
      <c r="R443" s="134">
        <v>22.41421482101903</v>
      </c>
      <c r="S443" s="134">
        <v>22.41421482101903</v>
      </c>
      <c r="T443" s="134">
        <v>22.41421482101903</v>
      </c>
      <c r="U443" s="134">
        <v>22.41421482101903</v>
      </c>
      <c r="V443" s="134">
        <v>22.41421482101903</v>
      </c>
      <c r="X443" s="132" t="str">
        <f>_xlfn.CONCAT(F_Inputs[[#This Row],[Item Code]], "_",F_Inputs[[#This Row],[Company Acronym]])</f>
        <v>C_EQLPCF62_PR24CA008_WSH</v>
      </c>
    </row>
    <row r="444" spans="1:24">
      <c r="A444" s="132" t="s">
        <v>111</v>
      </c>
      <c r="B444" s="132" t="s">
        <v>51</v>
      </c>
      <c r="C444" s="132" t="s">
        <v>52</v>
      </c>
      <c r="D444" s="132" t="s">
        <v>39</v>
      </c>
      <c r="E444" s="132" t="s">
        <v>40</v>
      </c>
      <c r="F444" s="133">
        <v>2.3561380972149299</v>
      </c>
      <c r="G444" s="133">
        <v>2.3102201103431401</v>
      </c>
      <c r="H444" s="133">
        <v>2.2468906214884301</v>
      </c>
      <c r="I444" s="133">
        <v>2.073820413969</v>
      </c>
      <c r="J444" s="133">
        <v>2.0728008136506801</v>
      </c>
      <c r="K444" s="133">
        <v>2.0415985153873102</v>
      </c>
      <c r="L444" s="133">
        <v>2.0456459338372799</v>
      </c>
      <c r="M444" s="133">
        <v>2.05168129713919</v>
      </c>
      <c r="N444" s="133">
        <v>2.0143652266432097</v>
      </c>
      <c r="O444" s="133">
        <v>1.9801950708548677</v>
      </c>
      <c r="P444" s="133">
        <v>1.9801950708548677</v>
      </c>
      <c r="Q444" s="133">
        <v>1.9801950708548677</v>
      </c>
      <c r="R444" s="133">
        <v>1.9801950708548677</v>
      </c>
      <c r="S444" s="133">
        <v>1.9801950708548677</v>
      </c>
      <c r="T444" s="133">
        <v>1.9801950708548677</v>
      </c>
      <c r="U444" s="133">
        <v>1.9801950708548677</v>
      </c>
      <c r="V444" s="133">
        <v>1.9801950708548677</v>
      </c>
      <c r="X444" s="132" t="str">
        <f>_xlfn.CONCAT(F_Inputs[[#This Row],[Item Code]], "_",F_Inputs[[#This Row],[Company Acronym]])</f>
        <v>C_EQXPCF2_PR24CA008_WSH</v>
      </c>
    </row>
    <row r="445" spans="1:24">
      <c r="A445" s="132" t="s">
        <v>111</v>
      </c>
      <c r="B445" s="132" t="s">
        <v>53</v>
      </c>
      <c r="C445" s="132" t="s">
        <v>54</v>
      </c>
      <c r="D445" s="132" t="s">
        <v>50</v>
      </c>
      <c r="E445" s="132" t="s">
        <v>40</v>
      </c>
      <c r="F445" s="134">
        <v>0.84872758377943558</v>
      </c>
      <c r="G445" s="134">
        <v>0.85876196437503227</v>
      </c>
      <c r="H445" s="134">
        <v>0.84587853822429548</v>
      </c>
      <c r="I445" s="134">
        <v>0.8469121402568236</v>
      </c>
      <c r="J445" s="134">
        <v>0.84611136287411037</v>
      </c>
      <c r="K445" s="134">
        <v>0.84755371652057188</v>
      </c>
      <c r="L445" s="134">
        <v>0.84981745427504018</v>
      </c>
      <c r="M445" s="134">
        <v>0.85025757455708917</v>
      </c>
      <c r="N445" s="134">
        <v>0.85051966493329134</v>
      </c>
      <c r="O445" s="134">
        <v>0.85050212029424488</v>
      </c>
      <c r="P445" s="134">
        <v>0.8511527126917664</v>
      </c>
      <c r="Q445" s="134">
        <v>0.85145300488034759</v>
      </c>
      <c r="R445" s="134">
        <v>0.85148636478088169</v>
      </c>
      <c r="S445" s="134">
        <v>0.85151168712039182</v>
      </c>
      <c r="T445" s="134">
        <v>0.85154112320807807</v>
      </c>
      <c r="U445" s="134">
        <v>0.85157218543134594</v>
      </c>
      <c r="V445" s="134">
        <v>0.85160394523914851</v>
      </c>
      <c r="X445" s="132" t="str">
        <f>_xlfn.CONCAT(F_Inputs[[#This Row],[Item Code]], "_",F_Inputs[[#This Row],[Company Acronym]])</f>
        <v>C_HHDUHH_PR24CA008_WSH</v>
      </c>
    </row>
    <row r="446" spans="1:24">
      <c r="A446" s="132" t="s">
        <v>111</v>
      </c>
      <c r="B446" s="132" t="s">
        <v>55</v>
      </c>
      <c r="C446" s="132" t="s">
        <v>56</v>
      </c>
      <c r="D446" s="132" t="s">
        <v>50</v>
      </c>
      <c r="E446" s="132" t="s">
        <v>40</v>
      </c>
      <c r="F446" s="134">
        <v>0.38124693908756557</v>
      </c>
      <c r="G446" s="134">
        <v>0.39860680283847827</v>
      </c>
      <c r="H446" s="134">
        <v>0.40715595348322337</v>
      </c>
      <c r="I446" s="134">
        <v>0.42657200297031495</v>
      </c>
      <c r="J446" s="134">
        <v>0.4422182371052058</v>
      </c>
      <c r="K446" s="134">
        <v>0.45499139408663558</v>
      </c>
      <c r="L446" s="134">
        <v>0.4662759609766462</v>
      </c>
      <c r="M446" s="134">
        <v>0.47520560037975335</v>
      </c>
      <c r="N446" s="134">
        <v>0.48457207786698864</v>
      </c>
      <c r="O446" s="134">
        <v>0.49558044136737339</v>
      </c>
      <c r="P446" s="134">
        <v>0.5102760089888011</v>
      </c>
      <c r="Q446" s="134">
        <v>0.52265826978180163</v>
      </c>
      <c r="R446" s="134">
        <v>0.53473025809897612</v>
      </c>
      <c r="S446" s="134">
        <v>0.55687956752090051</v>
      </c>
      <c r="T446" s="134">
        <v>0.58967016437485675</v>
      </c>
      <c r="U446" s="134">
        <v>0.62246432180621625</v>
      </c>
      <c r="V446" s="134">
        <v>0.65524513400199713</v>
      </c>
      <c r="X446" s="132" t="str">
        <f>_xlfn.CONCAT(F_Inputs[[#This Row],[Item Code]], "_",F_Inputs[[#This Row],[Company Acronym]])</f>
        <v>C_HHMHH_PR24CA008_WSH</v>
      </c>
    </row>
    <row r="447" spans="1:24">
      <c r="A447" s="132" t="s">
        <v>111</v>
      </c>
      <c r="B447" s="132" t="s">
        <v>57</v>
      </c>
      <c r="C447" s="132" t="s">
        <v>58</v>
      </c>
      <c r="D447" s="132" t="s">
        <v>59</v>
      </c>
      <c r="E447" s="132" t="s">
        <v>40</v>
      </c>
      <c r="F447" s="133">
        <v>1353.7630000000001</v>
      </c>
      <c r="G447" s="133">
        <v>1348.4736118599203</v>
      </c>
      <c r="H447" s="133">
        <v>1364.067</v>
      </c>
      <c r="I447" s="133">
        <v>1380.325</v>
      </c>
      <c r="J447" s="133">
        <v>1392.4030000000002</v>
      </c>
      <c r="K447" s="133">
        <v>1401.9429999999998</v>
      </c>
      <c r="L447" s="133">
        <v>1411.9749999999999</v>
      </c>
      <c r="M447" s="133">
        <v>1426.1889999999999</v>
      </c>
      <c r="N447" s="133">
        <v>1438.0419999999999</v>
      </c>
      <c r="O447" s="133">
        <v>1444.375</v>
      </c>
      <c r="P447" s="133">
        <v>1454.6990000000001</v>
      </c>
      <c r="Q447" s="133">
        <v>1464.0349999999999</v>
      </c>
      <c r="R447" s="133">
        <v>1473.4269999999999</v>
      </c>
      <c r="S447" s="133">
        <v>1482.6150000000002</v>
      </c>
      <c r="T447" s="133">
        <v>1491.8340000000001</v>
      </c>
      <c r="U447" s="133">
        <v>1501.127</v>
      </c>
      <c r="V447" s="133">
        <v>1510.2759999999998</v>
      </c>
      <c r="X447" s="132" t="str">
        <f>_xlfn.CONCAT(F_Inputs[[#This Row],[Item Code]], "_",F_Inputs[[#This Row],[Company Acronym]])</f>
        <v>C_HHT_PR24CA008_WSH</v>
      </c>
    </row>
    <row r="448" spans="1:24">
      <c r="A448" s="132" t="s">
        <v>111</v>
      </c>
      <c r="B448" s="132" t="s">
        <v>60</v>
      </c>
      <c r="C448" s="132" t="s">
        <v>61</v>
      </c>
      <c r="D448" s="132" t="s">
        <v>50</v>
      </c>
      <c r="E448" s="132" t="s">
        <v>40</v>
      </c>
      <c r="F448" s="134">
        <v>16.734758818885414</v>
      </c>
      <c r="G448" s="134">
        <v>16.340078935692265</v>
      </c>
      <c r="H448" s="134">
        <v>16.193176466207547</v>
      </c>
      <c r="I448" s="134">
        <v>15.718103627274784</v>
      </c>
      <c r="J448" s="134">
        <v>15.691853969745246</v>
      </c>
      <c r="K448" s="134">
        <v>15.434402817718897</v>
      </c>
      <c r="L448" s="134">
        <v>15.407730450629964</v>
      </c>
      <c r="M448" s="134">
        <v>15.407730450629964</v>
      </c>
      <c r="N448" s="134">
        <v>15.407730450629964</v>
      </c>
      <c r="O448" s="134">
        <v>15.407730450629964</v>
      </c>
      <c r="P448" s="134">
        <v>15.407730450629964</v>
      </c>
      <c r="Q448" s="134">
        <v>15.407730450629964</v>
      </c>
      <c r="R448" s="134">
        <v>15.407730450629964</v>
      </c>
      <c r="S448" s="134">
        <v>15.407730450629964</v>
      </c>
      <c r="T448" s="134">
        <v>15.407730450629964</v>
      </c>
      <c r="U448" s="134">
        <v>15.407730450629964</v>
      </c>
      <c r="V448" s="134">
        <v>15.407730450629964</v>
      </c>
      <c r="X448" s="132" t="str">
        <f>_xlfn.CONCAT(F_Inputs[[#This Row],[Item Code]], "_",F_Inputs[[#This Row],[Company Acronym]])</f>
        <v>C_INCSCOREINT_PR24CA008_WSH</v>
      </c>
    </row>
    <row r="449" spans="1:24">
      <c r="A449" s="132" t="s">
        <v>111</v>
      </c>
      <c r="B449" s="132" t="s">
        <v>62</v>
      </c>
      <c r="C449" s="132" t="s">
        <v>63</v>
      </c>
      <c r="D449" s="132" t="s">
        <v>45</v>
      </c>
      <c r="E449" s="132" t="s">
        <v>40</v>
      </c>
      <c r="F449" s="133">
        <v>29.301636663286004</v>
      </c>
      <c r="G449" s="133">
        <v>35.564562964819899</v>
      </c>
      <c r="H449" s="133">
        <v>35.224720465890186</v>
      </c>
      <c r="I449" s="133">
        <v>31.520881821912184</v>
      </c>
      <c r="J449" s="133">
        <v>35.429624580201498</v>
      </c>
      <c r="K449" s="133">
        <v>34.342613138114629</v>
      </c>
      <c r="L449" s="133">
        <v>12.423333974901841</v>
      </c>
      <c r="M449" s="133">
        <v>-2.8327869854120564</v>
      </c>
      <c r="N449" s="133">
        <v>12.618886474141739</v>
      </c>
      <c r="O449" s="133">
        <v>16.714000000000006</v>
      </c>
      <c r="P449" s="133">
        <v>9.1153789142710444</v>
      </c>
      <c r="Q449" s="133">
        <v>35.672999999999988</v>
      </c>
      <c r="R449" s="133">
        <v>32.804999999999993</v>
      </c>
      <c r="S449" s="133">
        <v>29.964000000000006</v>
      </c>
      <c r="T449" s="133">
        <v>29.512</v>
      </c>
      <c r="U449" s="133">
        <v>28.647999999999993</v>
      </c>
      <c r="V449" s="133">
        <v>28.895999999999994</v>
      </c>
      <c r="X449" s="132" t="str">
        <f>_xlfn.CONCAT(F_Inputs[[#This Row],[Item Code]], "_",F_Inputs[[#This Row],[Company Acronym]])</f>
        <v>C_OCSDEBTTR_PR24CA008_WSH</v>
      </c>
    </row>
    <row r="450" spans="1:24">
      <c r="A450" s="132" t="s">
        <v>111</v>
      </c>
      <c r="B450" s="132" t="s">
        <v>64</v>
      </c>
      <c r="C450" s="132" t="s">
        <v>65</v>
      </c>
      <c r="D450" s="132" t="s">
        <v>45</v>
      </c>
      <c r="E450" s="132" t="s">
        <v>40</v>
      </c>
      <c r="F450" s="133">
        <v>29.301636663286004</v>
      </c>
      <c r="G450" s="133">
        <v>35.564562964819899</v>
      </c>
      <c r="H450" s="133">
        <v>35.224720465890186</v>
      </c>
      <c r="I450" s="133">
        <v>31.520881821912184</v>
      </c>
      <c r="J450" s="133">
        <v>35.429624580201498</v>
      </c>
      <c r="K450" s="133">
        <v>34.342613138114629</v>
      </c>
      <c r="L450" s="133">
        <v>37.474613519131594</v>
      </c>
      <c r="M450" s="133">
        <v>32.627796914381726</v>
      </c>
      <c r="N450" s="133">
        <v>32.676835494327385</v>
      </c>
      <c r="O450" s="133">
        <v>40.018999999999998</v>
      </c>
      <c r="P450" s="133">
        <v>34.153536960985619</v>
      </c>
      <c r="Q450" s="133">
        <v>35.672999999999988</v>
      </c>
      <c r="R450" s="133">
        <v>32.804999999999978</v>
      </c>
      <c r="S450" s="133">
        <v>29.963999999999999</v>
      </c>
      <c r="T450" s="133">
        <v>29.512</v>
      </c>
      <c r="U450" s="133">
        <v>28.648</v>
      </c>
      <c r="V450" s="133">
        <v>28.895999999999994</v>
      </c>
      <c r="X450" s="132" t="str">
        <f>_xlfn.CONCAT(F_Inputs[[#This Row],[Item Code]], "_",F_Inputs[[#This Row],[Company Acronym]])</f>
        <v>C_OCTR_PR24CA008_WSH</v>
      </c>
    </row>
    <row r="451" spans="1:24">
      <c r="A451" s="132" t="s">
        <v>111</v>
      </c>
      <c r="B451" s="132" t="s">
        <v>66</v>
      </c>
      <c r="C451" s="132" t="s">
        <v>67</v>
      </c>
      <c r="D451" s="132" t="s">
        <v>68</v>
      </c>
      <c r="E451" s="132" t="s">
        <v>40</v>
      </c>
      <c r="F451" s="133">
        <v>512.7239365191723</v>
      </c>
      <c r="G451" s="133">
        <v>521.4743970213342</v>
      </c>
      <c r="H451" s="133">
        <v>499.86505040964852</v>
      </c>
      <c r="I451" s="133">
        <v>484.63196801886659</v>
      </c>
      <c r="J451" s="133">
        <v>474.20758281241359</v>
      </c>
      <c r="K451" s="133">
        <v>476.32205654948075</v>
      </c>
      <c r="L451" s="133">
        <v>472.01548996623103</v>
      </c>
      <c r="M451" s="133">
        <v>481.8578496249051</v>
      </c>
      <c r="N451" s="133">
        <v>467.04415478248035</v>
      </c>
      <c r="O451" s="133">
        <v>437.701427953267</v>
      </c>
      <c r="P451" s="133">
        <v>452.22069090958513</v>
      </c>
      <c r="Q451" s="133">
        <v>416.77657065265078</v>
      </c>
      <c r="R451" s="133">
        <v>496.64761131701812</v>
      </c>
      <c r="S451" s="133">
        <v>517.2765687653233</v>
      </c>
      <c r="T451" s="133">
        <v>545.26173823629165</v>
      </c>
      <c r="U451" s="133">
        <v>564.48654910610492</v>
      </c>
      <c r="V451" s="133">
        <v>585.42743180716639</v>
      </c>
      <c r="X451" s="132" t="str">
        <f>_xlfn.CONCAT(F_Inputs[[#This Row],[Item Code]], "_",F_Inputs[[#This Row],[Company Acronym]])</f>
        <v>C_REVHH_PR24CA008_WSH</v>
      </c>
    </row>
    <row r="452" spans="1:24">
      <c r="A452" s="132" t="s">
        <v>111</v>
      </c>
      <c r="B452" s="132" t="s">
        <v>69</v>
      </c>
      <c r="C452" s="132" t="s">
        <v>70</v>
      </c>
      <c r="D452" s="132" t="s">
        <v>45</v>
      </c>
      <c r="E452" s="132" t="s">
        <v>40</v>
      </c>
      <c r="F452" s="133">
        <v>33.467877865879899</v>
      </c>
      <c r="G452" s="133">
        <v>38.167452653889086</v>
      </c>
      <c r="H452" s="133">
        <v>37.585199742852822</v>
      </c>
      <c r="I452" s="133">
        <v>33.666425187451026</v>
      </c>
      <c r="J452" s="133">
        <v>34.782208212785129</v>
      </c>
      <c r="K452" s="133">
        <v>33.535273716652895</v>
      </c>
      <c r="L452" s="133">
        <v>10.673491485802675</v>
      </c>
      <c r="M452" s="133">
        <v>-3.6316099511883522</v>
      </c>
      <c r="N452" s="133">
        <v>10.831332025128255</v>
      </c>
      <c r="O452" s="133">
        <v>15.449636363636372</v>
      </c>
      <c r="P452" s="133">
        <v>6.5209269705525479</v>
      </c>
      <c r="Q452" s="133">
        <v>27.964999999999986</v>
      </c>
      <c r="R452" s="133">
        <v>25.156999999999993</v>
      </c>
      <c r="S452" s="133">
        <v>24.358000000000004</v>
      </c>
      <c r="T452" s="133">
        <v>23.820999999999998</v>
      </c>
      <c r="U452" s="133">
        <v>23.552999999999994</v>
      </c>
      <c r="V452" s="133">
        <v>23.342999999999996</v>
      </c>
      <c r="X452" s="132" t="str">
        <f>_xlfn.CONCAT(F_Inputs[[#This Row],[Item Code]], "_",F_Inputs[[#This Row],[Company Acronym]])</f>
        <v>C_SOCSDEBTTR_PR24CA008_WSH</v>
      </c>
    </row>
    <row r="453" spans="1:24">
      <c r="A453" s="132" t="s">
        <v>111</v>
      </c>
      <c r="B453" s="132" t="s">
        <v>71</v>
      </c>
      <c r="C453" s="132" t="s">
        <v>72</v>
      </c>
      <c r="D453" s="132" t="s">
        <v>45</v>
      </c>
      <c r="E453" s="132" t="s">
        <v>40</v>
      </c>
      <c r="F453" s="133">
        <v>33.467877865879899</v>
      </c>
      <c r="G453" s="133">
        <v>38.167452653889086</v>
      </c>
      <c r="H453" s="133">
        <v>37.585199742852822</v>
      </c>
      <c r="I453" s="133">
        <v>33.666425187451026</v>
      </c>
      <c r="J453" s="133">
        <v>34.782208212785129</v>
      </c>
      <c r="K453" s="133">
        <v>33.535273716652895</v>
      </c>
      <c r="L453" s="133">
        <v>35.724771030032414</v>
      </c>
      <c r="M453" s="133">
        <v>31.82897394860543</v>
      </c>
      <c r="N453" s="133">
        <v>30.889281045313901</v>
      </c>
      <c r="O453" s="133">
        <v>38.754636363636358</v>
      </c>
      <c r="P453" s="133">
        <v>31.559085017267119</v>
      </c>
      <c r="Q453" s="133">
        <v>27.964999999999993</v>
      </c>
      <c r="R453" s="133">
        <v>25.156999999999986</v>
      </c>
      <c r="S453" s="133">
        <v>24.357999999999997</v>
      </c>
      <c r="T453" s="133">
        <v>23.820999999999998</v>
      </c>
      <c r="U453" s="133">
        <v>23.553000000000001</v>
      </c>
      <c r="V453" s="133">
        <v>23.342999999999996</v>
      </c>
      <c r="X453" s="132" t="str">
        <f>_xlfn.CONCAT(F_Inputs[[#This Row],[Item Code]], "_",F_Inputs[[#This Row],[Company Acronym]])</f>
        <v>C_SOCTR_PR24CA008_WSH</v>
      </c>
    </row>
    <row r="454" spans="1:24">
      <c r="A454" s="132" t="s">
        <v>111</v>
      </c>
      <c r="B454" s="132" t="s">
        <v>73</v>
      </c>
      <c r="C454" s="132" t="s">
        <v>74</v>
      </c>
      <c r="D454" s="132" t="s">
        <v>45</v>
      </c>
      <c r="E454" s="132" t="s">
        <v>40</v>
      </c>
      <c r="F454" s="133">
        <v>73.94184760894953</v>
      </c>
      <c r="G454" s="133">
        <v>80.128084808982265</v>
      </c>
      <c r="H454" s="133">
        <v>78.616422288609883</v>
      </c>
      <c r="I454" s="133">
        <v>71.774302495616809</v>
      </c>
      <c r="J454" s="133">
        <v>69.106760027913865</v>
      </c>
      <c r="K454" s="133">
        <v>64.548478774592127</v>
      </c>
      <c r="L454" s="133">
        <v>41.951783887065289</v>
      </c>
      <c r="M454" s="133">
        <v>37.571231643556921</v>
      </c>
      <c r="N454" s="133">
        <v>36.740241337048097</v>
      </c>
      <c r="O454" s="133">
        <v>43.522636363636373</v>
      </c>
      <c r="P454" s="133">
        <v>36.019661249299979</v>
      </c>
      <c r="Q454" s="133">
        <v>52.004999999999988</v>
      </c>
      <c r="R454" s="133">
        <v>49.224999999999994</v>
      </c>
      <c r="S454" s="133">
        <v>48.389000000000003</v>
      </c>
      <c r="T454" s="133">
        <v>47.634999999999998</v>
      </c>
      <c r="U454" s="133">
        <v>47.361999999999995</v>
      </c>
      <c r="V454" s="133">
        <v>47.059999999999995</v>
      </c>
      <c r="X454" s="132" t="str">
        <f>_xlfn.CONCAT(F_Inputs[[#This Row],[Item Code]], "_",F_Inputs[[#This Row],[Company Acronym]])</f>
        <v>C_STCSDEBTTR_PR24CA008_WSH</v>
      </c>
    </row>
    <row r="455" spans="1:24">
      <c r="A455" s="132" t="s">
        <v>111</v>
      </c>
      <c r="B455" s="132" t="s">
        <v>75</v>
      </c>
      <c r="C455" s="132" t="s">
        <v>76</v>
      </c>
      <c r="D455" s="132" t="s">
        <v>45</v>
      </c>
      <c r="E455" s="132" t="s">
        <v>40</v>
      </c>
      <c r="F455" s="133">
        <v>73.94184760894953</v>
      </c>
      <c r="G455" s="133">
        <v>80.128084808982265</v>
      </c>
      <c r="H455" s="133">
        <v>78.616422288609883</v>
      </c>
      <c r="I455" s="133">
        <v>71.774302495616809</v>
      </c>
      <c r="J455" s="133">
        <v>69.106760027913865</v>
      </c>
      <c r="K455" s="133">
        <v>64.548478774592127</v>
      </c>
      <c r="L455" s="133">
        <v>67.003063431295033</v>
      </c>
      <c r="M455" s="133">
        <v>73.031815543350703</v>
      </c>
      <c r="N455" s="133">
        <v>56.798190357233743</v>
      </c>
      <c r="O455" s="133">
        <v>66.827636363636358</v>
      </c>
      <c r="P455" s="133">
        <v>61.05781929601455</v>
      </c>
      <c r="Q455" s="133">
        <v>52.004999999999995</v>
      </c>
      <c r="R455" s="133">
        <v>49.224999999999987</v>
      </c>
      <c r="S455" s="133">
        <v>48.388999999999996</v>
      </c>
      <c r="T455" s="133">
        <v>47.634999999999998</v>
      </c>
      <c r="U455" s="133">
        <v>47.362000000000002</v>
      </c>
      <c r="V455" s="133">
        <v>47.059999999999995</v>
      </c>
      <c r="X455" s="132" t="str">
        <f>_xlfn.CONCAT(F_Inputs[[#This Row],[Item Code]], "_",F_Inputs[[#This Row],[Company Acronym]])</f>
        <v>C_STCTR_PR24CA008_WSH</v>
      </c>
    </row>
    <row r="456" spans="1:24">
      <c r="A456" s="132" t="s">
        <v>111</v>
      </c>
      <c r="B456" s="132" t="s">
        <v>77</v>
      </c>
      <c r="C456" s="132" t="s">
        <v>78</v>
      </c>
      <c r="D456" s="132" t="s">
        <v>45</v>
      </c>
      <c r="E456" s="132" t="s">
        <v>40</v>
      </c>
      <c r="F456" s="133">
        <v>69.775606406355635</v>
      </c>
      <c r="G456" s="133">
        <v>77.525195119913079</v>
      </c>
      <c r="H456" s="133">
        <v>76.255943011647247</v>
      </c>
      <c r="I456" s="133">
        <v>69.628759130077967</v>
      </c>
      <c r="J456" s="133">
        <v>69.754176395330234</v>
      </c>
      <c r="K456" s="133">
        <v>65.35581819605386</v>
      </c>
      <c r="L456" s="133">
        <v>43.701626376164455</v>
      </c>
      <c r="M456" s="133">
        <v>38.370054609333216</v>
      </c>
      <c r="N456" s="133">
        <v>38.527795786061581</v>
      </c>
      <c r="O456" s="133">
        <v>44.787000000000006</v>
      </c>
      <c r="P456" s="133">
        <v>38.614113193018476</v>
      </c>
      <c r="Q456" s="133">
        <v>59.712999999999987</v>
      </c>
      <c r="R456" s="133">
        <v>56.87299999999999</v>
      </c>
      <c r="S456" s="133">
        <v>53.995000000000005</v>
      </c>
      <c r="T456" s="133">
        <v>53.326000000000001</v>
      </c>
      <c r="U456" s="133">
        <v>52.456999999999994</v>
      </c>
      <c r="V456" s="133">
        <v>52.612999999999992</v>
      </c>
      <c r="X456" s="132" t="str">
        <f>_xlfn.CONCAT(F_Inputs[[#This Row],[Item Code]], "_",F_Inputs[[#This Row],[Company Acronym]])</f>
        <v>C_TCSDEBTTR_PR24CA008_WSH</v>
      </c>
    </row>
    <row r="457" spans="1:24">
      <c r="A457" s="132" t="s">
        <v>111</v>
      </c>
      <c r="B457" s="132" t="s">
        <v>79</v>
      </c>
      <c r="C457" s="132" t="s">
        <v>80</v>
      </c>
      <c r="D457" s="132" t="s">
        <v>45</v>
      </c>
      <c r="E457" s="132" t="s">
        <v>40</v>
      </c>
      <c r="F457" s="133">
        <v>69.775606406355635</v>
      </c>
      <c r="G457" s="133">
        <v>77.525195119913079</v>
      </c>
      <c r="H457" s="133">
        <v>76.255943011647247</v>
      </c>
      <c r="I457" s="133">
        <v>69.628759130077967</v>
      </c>
      <c r="J457" s="133">
        <v>69.754176395330234</v>
      </c>
      <c r="K457" s="133">
        <v>65.35581819605386</v>
      </c>
      <c r="L457" s="133">
        <v>68.752905920394213</v>
      </c>
      <c r="M457" s="133">
        <v>73.830638509126999</v>
      </c>
      <c r="N457" s="133">
        <v>58.585744806247227</v>
      </c>
      <c r="O457" s="133">
        <v>68.091999999999999</v>
      </c>
      <c r="P457" s="133">
        <v>63.652271239733047</v>
      </c>
      <c r="Q457" s="133">
        <v>59.712999999999994</v>
      </c>
      <c r="R457" s="133">
        <v>56.872999999999983</v>
      </c>
      <c r="S457" s="133">
        <v>53.994999999999997</v>
      </c>
      <c r="T457" s="133">
        <v>53.326000000000001</v>
      </c>
      <c r="U457" s="133">
        <v>52.457000000000001</v>
      </c>
      <c r="V457" s="133">
        <v>52.612999999999992</v>
      </c>
      <c r="X457" s="132" t="str">
        <f>_xlfn.CONCAT(F_Inputs[[#This Row],[Item Code]], "_",F_Inputs[[#This Row],[Company Acronym]])</f>
        <v>C_TCTR_PR24CA008_WSH</v>
      </c>
    </row>
    <row r="458" spans="1:24">
      <c r="A458" s="132" t="s">
        <v>111</v>
      </c>
      <c r="B458" s="132" t="s">
        <v>81</v>
      </c>
      <c r="C458" s="132" t="s">
        <v>82</v>
      </c>
      <c r="D458" s="132" t="s">
        <v>83</v>
      </c>
      <c r="E458" s="132" t="s">
        <v>40</v>
      </c>
      <c r="F458" s="135" t="s">
        <v>84</v>
      </c>
      <c r="G458" s="135" t="s">
        <v>84</v>
      </c>
      <c r="H458" s="135" t="s">
        <v>84</v>
      </c>
      <c r="I458" s="135" t="s">
        <v>84</v>
      </c>
      <c r="J458" s="135" t="s">
        <v>84</v>
      </c>
      <c r="K458" s="135" t="s">
        <v>84</v>
      </c>
      <c r="L458" s="135" t="s">
        <v>84</v>
      </c>
      <c r="M458" s="135" t="s">
        <v>84</v>
      </c>
      <c r="N458" s="135" t="s">
        <v>84</v>
      </c>
      <c r="O458" s="135" t="s">
        <v>84</v>
      </c>
      <c r="P458" s="135" t="s">
        <v>84</v>
      </c>
      <c r="Q458" s="135" t="s">
        <v>84</v>
      </c>
      <c r="R458" s="135" t="s">
        <v>84</v>
      </c>
      <c r="S458" s="135" t="s">
        <v>84</v>
      </c>
      <c r="T458" s="135" t="s">
        <v>84</v>
      </c>
      <c r="U458" s="135" t="s">
        <v>84</v>
      </c>
      <c r="V458" s="135" t="s">
        <v>84</v>
      </c>
      <c r="X458" s="132" t="str">
        <f>_xlfn.CONCAT(F_Inputs[[#This Row],[Item Code]], "_",F_Inputs[[#This Row],[Company Acronym]])</f>
        <v>PR24QA_PR24CA10_OUT1_WSH</v>
      </c>
    </row>
    <row r="459" spans="1:24">
      <c r="A459" s="132" t="s">
        <v>111</v>
      </c>
      <c r="B459" s="132" t="s">
        <v>85</v>
      </c>
      <c r="C459" s="132" t="s">
        <v>86</v>
      </c>
      <c r="D459" s="132" t="s">
        <v>83</v>
      </c>
      <c r="E459" s="132" t="s">
        <v>40</v>
      </c>
      <c r="F459" s="135" t="s">
        <v>87</v>
      </c>
      <c r="G459" s="135" t="s">
        <v>87</v>
      </c>
      <c r="H459" s="135" t="s">
        <v>87</v>
      </c>
      <c r="I459" s="135" t="s">
        <v>87</v>
      </c>
      <c r="J459" s="135" t="s">
        <v>87</v>
      </c>
      <c r="K459" s="135" t="s">
        <v>87</v>
      </c>
      <c r="L459" s="135" t="s">
        <v>87</v>
      </c>
      <c r="M459" s="135" t="s">
        <v>87</v>
      </c>
      <c r="N459" s="135" t="s">
        <v>87</v>
      </c>
      <c r="O459" s="135" t="s">
        <v>87</v>
      </c>
      <c r="P459" s="135" t="s">
        <v>87</v>
      </c>
      <c r="Q459" s="135" t="s">
        <v>87</v>
      </c>
      <c r="R459" s="135" t="s">
        <v>87</v>
      </c>
      <c r="S459" s="135" t="s">
        <v>87</v>
      </c>
      <c r="T459" s="135" t="s">
        <v>87</v>
      </c>
      <c r="U459" s="135" t="s">
        <v>87</v>
      </c>
      <c r="V459" s="135" t="s">
        <v>87</v>
      </c>
      <c r="X459" s="132" t="str">
        <f>_xlfn.CONCAT(F_Inputs[[#This Row],[Item Code]], "_",F_Inputs[[#This Row],[Company Acronym]])</f>
        <v>PR24QA_PR24CA10_OUT2_WSH</v>
      </c>
    </row>
    <row r="460" spans="1:24">
      <c r="A460" s="132" t="s">
        <v>111</v>
      </c>
      <c r="B460" s="132" t="s">
        <v>88</v>
      </c>
      <c r="C460" s="132" t="s">
        <v>89</v>
      </c>
      <c r="D460" s="132" t="s">
        <v>83</v>
      </c>
      <c r="E460" s="132" t="s">
        <v>40</v>
      </c>
      <c r="F460" s="136">
        <v>0</v>
      </c>
      <c r="G460" s="136">
        <v>0</v>
      </c>
      <c r="H460" s="136">
        <v>0</v>
      </c>
      <c r="I460" s="136">
        <v>0</v>
      </c>
      <c r="J460" s="136">
        <v>0</v>
      </c>
      <c r="K460" s="136">
        <v>0</v>
      </c>
      <c r="L460" s="136">
        <v>0</v>
      </c>
      <c r="M460" s="136">
        <v>0</v>
      </c>
      <c r="N460" s="136">
        <v>0</v>
      </c>
      <c r="O460" s="136">
        <v>0</v>
      </c>
      <c r="P460" s="136">
        <v>0</v>
      </c>
      <c r="Q460" s="136">
        <v>0</v>
      </c>
      <c r="R460" s="136">
        <v>0</v>
      </c>
      <c r="S460" s="136">
        <v>0</v>
      </c>
      <c r="T460" s="136">
        <v>0</v>
      </c>
      <c r="U460" s="136">
        <v>0</v>
      </c>
      <c r="V460" s="136">
        <v>0</v>
      </c>
      <c r="X460" s="132" t="str">
        <f>_xlfn.CONCAT(F_Inputs[[#This Row],[Item Code]], "_",F_Inputs[[#This Row],[Company Acronym]])</f>
        <v>PR24QA_PR24CA10_OUT3_WSH</v>
      </c>
    </row>
    <row r="461" spans="1:24">
      <c r="A461" s="132" t="s">
        <v>111</v>
      </c>
      <c r="B461" s="132" t="s">
        <v>90</v>
      </c>
      <c r="C461" s="132" t="s">
        <v>91</v>
      </c>
      <c r="D461" s="132" t="s">
        <v>39</v>
      </c>
      <c r="E461" s="132" t="s">
        <v>40</v>
      </c>
      <c r="F461" s="136">
        <v>0</v>
      </c>
      <c r="G461" s="136">
        <v>0</v>
      </c>
      <c r="H461" s="136">
        <v>0</v>
      </c>
      <c r="I461" s="136">
        <v>0</v>
      </c>
      <c r="J461" s="136">
        <v>0</v>
      </c>
      <c r="K461" s="136">
        <v>0</v>
      </c>
      <c r="L461" s="136">
        <v>0</v>
      </c>
      <c r="M461" s="136">
        <v>0</v>
      </c>
      <c r="N461" s="136">
        <v>0</v>
      </c>
      <c r="O461" s="136">
        <v>0</v>
      </c>
      <c r="P461" s="136">
        <v>0</v>
      </c>
      <c r="Q461" s="136">
        <v>0</v>
      </c>
      <c r="R461" s="136">
        <v>0</v>
      </c>
      <c r="S461" s="136">
        <v>0</v>
      </c>
      <c r="T461" s="136">
        <v>0</v>
      </c>
      <c r="U461" s="136">
        <v>0</v>
      </c>
      <c r="V461" s="136">
        <v>0</v>
      </c>
      <c r="X461" s="132" t="str">
        <f>_xlfn.CONCAT(F_Inputs[[#This Row],[Item Code]], "_",F_Inputs[[#This Row],[Company Acronym]])</f>
        <v>PR24QA_PR24CA10_OUT4_WSH</v>
      </c>
    </row>
    <row r="462" spans="1:24">
      <c r="A462" s="132" t="s">
        <v>112</v>
      </c>
      <c r="B462" s="132" t="s">
        <v>37</v>
      </c>
      <c r="C462" s="132" t="s">
        <v>38</v>
      </c>
      <c r="D462" s="132" t="s">
        <v>39</v>
      </c>
      <c r="E462" s="132" t="s">
        <v>40</v>
      </c>
      <c r="F462" s="133">
        <v>0</v>
      </c>
      <c r="G462" s="133">
        <v>0</v>
      </c>
      <c r="H462" s="133">
        <v>0</v>
      </c>
      <c r="I462" s="133">
        <v>0</v>
      </c>
      <c r="J462" s="133">
        <v>0</v>
      </c>
      <c r="K462" s="133">
        <v>0</v>
      </c>
      <c r="L462" s="133">
        <v>1</v>
      </c>
      <c r="M462" s="133">
        <v>0</v>
      </c>
      <c r="N462" s="133">
        <v>0</v>
      </c>
      <c r="O462" s="133">
        <v>0</v>
      </c>
      <c r="P462" s="133">
        <v>0</v>
      </c>
      <c r="Q462" s="133">
        <v>0</v>
      </c>
      <c r="R462" s="133">
        <v>0</v>
      </c>
      <c r="S462" s="133">
        <v>0</v>
      </c>
      <c r="T462" s="133">
        <v>0</v>
      </c>
      <c r="U462" s="133">
        <v>0</v>
      </c>
      <c r="V462" s="133">
        <v>0</v>
      </c>
      <c r="X462" s="132" t="str">
        <f>_xlfn.CONCAT(F_Inputs[[#This Row],[Item Code]], "_",F_Inputs[[#This Row],[Company Acronym]])</f>
        <v>C_COVID20_PR24CA008_WSX</v>
      </c>
    </row>
    <row r="463" spans="1:24">
      <c r="A463" s="132" t="s">
        <v>112</v>
      </c>
      <c r="B463" s="132" t="s">
        <v>41</v>
      </c>
      <c r="C463" s="132" t="s">
        <v>42</v>
      </c>
      <c r="D463" s="132" t="s">
        <v>39</v>
      </c>
      <c r="E463" s="132" t="s">
        <v>40</v>
      </c>
      <c r="F463" s="133">
        <v>0</v>
      </c>
      <c r="G463" s="133">
        <v>0</v>
      </c>
      <c r="H463" s="133">
        <v>0</v>
      </c>
      <c r="I463" s="133">
        <v>0</v>
      </c>
      <c r="J463" s="133">
        <v>0</v>
      </c>
      <c r="K463" s="133">
        <v>0</v>
      </c>
      <c r="L463" s="133">
        <v>0</v>
      </c>
      <c r="M463" s="133">
        <v>1</v>
      </c>
      <c r="N463" s="133">
        <v>0</v>
      </c>
      <c r="O463" s="133">
        <v>0</v>
      </c>
      <c r="P463" s="133">
        <v>0</v>
      </c>
      <c r="Q463" s="133">
        <v>0</v>
      </c>
      <c r="R463" s="133">
        <v>0</v>
      </c>
      <c r="S463" s="133">
        <v>0</v>
      </c>
      <c r="T463" s="133">
        <v>0</v>
      </c>
      <c r="U463" s="133">
        <v>0</v>
      </c>
      <c r="V463" s="133">
        <v>0</v>
      </c>
      <c r="X463" s="132" t="str">
        <f>_xlfn.CONCAT(F_Inputs[[#This Row],[Item Code]], "_",F_Inputs[[#This Row],[Company Acronym]])</f>
        <v>C_COVID21_PR24CA008_WSX</v>
      </c>
    </row>
    <row r="464" spans="1:24">
      <c r="A464" s="132" t="s">
        <v>112</v>
      </c>
      <c r="B464" s="132" t="s">
        <v>43</v>
      </c>
      <c r="C464" s="132" t="s">
        <v>44</v>
      </c>
      <c r="D464" s="132" t="s">
        <v>45</v>
      </c>
      <c r="E464" s="132" t="s">
        <v>40</v>
      </c>
      <c r="F464" s="133">
        <v>18.094362745098035</v>
      </c>
      <c r="G464" s="133">
        <v>17.520096933233056</v>
      </c>
      <c r="H464" s="133">
        <v>16.29241613883525</v>
      </c>
      <c r="I464" s="133">
        <v>15.52462486932567</v>
      </c>
      <c r="J464" s="133">
        <v>15.501318995442224</v>
      </c>
      <c r="K464" s="133">
        <v>16.686413945560155</v>
      </c>
      <c r="L464" s="133">
        <v>24.187206441700447</v>
      </c>
      <c r="M464" s="133">
        <v>19.537606252286132</v>
      </c>
      <c r="N464" s="133">
        <v>20.195526955612383</v>
      </c>
      <c r="O464" s="133">
        <v>15.791</v>
      </c>
      <c r="P464" s="133">
        <v>20.991615759753593</v>
      </c>
      <c r="Q464" s="133">
        <v>2.9714503977089222</v>
      </c>
      <c r="R464" s="133">
        <v>3.049940480835994</v>
      </c>
      <c r="S464" s="133">
        <v>3.0986462631191278</v>
      </c>
      <c r="T464" s="133">
        <v>3.1253156460942071</v>
      </c>
      <c r="U464" s="133">
        <v>3.162082390514509</v>
      </c>
      <c r="V464" s="133">
        <v>3.1997842622598469</v>
      </c>
      <c r="X464" s="132" t="str">
        <f>_xlfn.CONCAT(F_Inputs[[#This Row],[Item Code]], "_",F_Inputs[[#This Row],[Company Acronym]])</f>
        <v>C_DCSDEBTT_PR24CA008_WSX</v>
      </c>
    </row>
    <row r="465" spans="1:24">
      <c r="A465" s="132" t="s">
        <v>112</v>
      </c>
      <c r="B465" s="132" t="s">
        <v>46</v>
      </c>
      <c r="C465" s="132" t="s">
        <v>47</v>
      </c>
      <c r="D465" s="132" t="s">
        <v>45</v>
      </c>
      <c r="E465" s="132" t="s">
        <v>40</v>
      </c>
      <c r="F465" s="133">
        <v>18.094362745098035</v>
      </c>
      <c r="G465" s="133">
        <v>17.520096933233056</v>
      </c>
      <c r="H465" s="133">
        <v>16.29241613883525</v>
      </c>
      <c r="I465" s="133">
        <v>15.52462486932567</v>
      </c>
      <c r="J465" s="133">
        <v>15.501318995442224</v>
      </c>
      <c r="K465" s="133">
        <v>16.686413945560155</v>
      </c>
      <c r="L465" s="133">
        <v>24.187206441700447</v>
      </c>
      <c r="M465" s="133">
        <v>19.537606252286132</v>
      </c>
      <c r="N465" s="133">
        <v>20.195526955612383</v>
      </c>
      <c r="O465" s="133">
        <v>15.791</v>
      </c>
      <c r="P465" s="133">
        <v>20.991615759753593</v>
      </c>
      <c r="Q465" s="133">
        <v>14.682561833493292</v>
      </c>
      <c r="R465" s="133">
        <v>17.555330698572952</v>
      </c>
      <c r="S465" s="133">
        <v>19.800865820320968</v>
      </c>
      <c r="T465" s="133">
        <v>20.699101502468359</v>
      </c>
      <c r="U465" s="133">
        <v>21.521903347444081</v>
      </c>
      <c r="V465" s="133">
        <v>21.925692630197286</v>
      </c>
      <c r="X465" s="132" t="str">
        <f>_xlfn.CONCAT(F_Inputs[[#This Row],[Item Code]], "_",F_Inputs[[#This Row],[Company Acronym]])</f>
        <v>C_DCT_PR24CA008_WSX</v>
      </c>
    </row>
    <row r="466" spans="1:24">
      <c r="A466" s="132" t="s">
        <v>112</v>
      </c>
      <c r="B466" s="132" t="s">
        <v>48</v>
      </c>
      <c r="C466" s="132" t="s">
        <v>49</v>
      </c>
      <c r="D466" s="132" t="s">
        <v>50</v>
      </c>
      <c r="E466" s="132" t="s">
        <v>40</v>
      </c>
      <c r="F466" s="134">
        <v>20.672864377785444</v>
      </c>
      <c r="G466" s="134">
        <v>20.570758233046014</v>
      </c>
      <c r="H466" s="134">
        <v>20.287916071508349</v>
      </c>
      <c r="I466" s="134">
        <v>19.567890760556338</v>
      </c>
      <c r="J466" s="134">
        <v>19.590869636862131</v>
      </c>
      <c r="K466" s="134">
        <v>18.867813182274379</v>
      </c>
      <c r="L466" s="134">
        <v>18.18507297379249</v>
      </c>
      <c r="M466" s="134">
        <v>18.012190978284174</v>
      </c>
      <c r="N466" s="134">
        <v>16.347991719036983</v>
      </c>
      <c r="O466" s="134">
        <v>17.370258188174386</v>
      </c>
      <c r="P466" s="134">
        <v>17.252262377830117</v>
      </c>
      <c r="Q466" s="134">
        <v>17.278358605740685</v>
      </c>
      <c r="R466" s="134">
        <v>17.278358605740685</v>
      </c>
      <c r="S466" s="134">
        <v>17.278358605740685</v>
      </c>
      <c r="T466" s="134">
        <v>17.278358605740685</v>
      </c>
      <c r="U466" s="134">
        <v>17.278358605740685</v>
      </c>
      <c r="V466" s="134">
        <v>17.278358605740685</v>
      </c>
      <c r="X466" s="132" t="str">
        <f>_xlfn.CONCAT(F_Inputs[[#This Row],[Item Code]], "_",F_Inputs[[#This Row],[Company Acronym]])</f>
        <v>C_EQLPCF62_PR24CA008_WSX</v>
      </c>
    </row>
    <row r="467" spans="1:24">
      <c r="A467" s="132" t="s">
        <v>112</v>
      </c>
      <c r="B467" s="132" t="s">
        <v>51</v>
      </c>
      <c r="C467" s="132" t="s">
        <v>52</v>
      </c>
      <c r="D467" s="132" t="s">
        <v>39</v>
      </c>
      <c r="E467" s="132" t="s">
        <v>40</v>
      </c>
      <c r="F467" s="133">
        <v>1.66639480138566</v>
      </c>
      <c r="G467" s="133">
        <v>1.6189400521675399</v>
      </c>
      <c r="H467" s="133">
        <v>1.56753874812559</v>
      </c>
      <c r="I467" s="133">
        <v>1.394091081639</v>
      </c>
      <c r="J467" s="133">
        <v>1.3854814113846099</v>
      </c>
      <c r="K467" s="133">
        <v>1.3599162832099501</v>
      </c>
      <c r="L467" s="133">
        <v>1.3650545589873999</v>
      </c>
      <c r="M467" s="133">
        <v>1.39450084992195</v>
      </c>
      <c r="N467" s="133">
        <v>1.3957349185594663</v>
      </c>
      <c r="O467" s="133">
        <v>1.4004310581897408</v>
      </c>
      <c r="P467" s="133">
        <v>1.4004310581897408</v>
      </c>
      <c r="Q467" s="133">
        <v>1.4004310581897408</v>
      </c>
      <c r="R467" s="133">
        <v>1.4004310581897408</v>
      </c>
      <c r="S467" s="133">
        <v>1.4004310581897408</v>
      </c>
      <c r="T467" s="133">
        <v>1.4004310581897408</v>
      </c>
      <c r="U467" s="133">
        <v>1.4004310581897408</v>
      </c>
      <c r="V467" s="133">
        <v>1.4004310581897408</v>
      </c>
      <c r="X467" s="132" t="str">
        <f>_xlfn.CONCAT(F_Inputs[[#This Row],[Item Code]], "_",F_Inputs[[#This Row],[Company Acronym]])</f>
        <v>C_EQXPCF2_PR24CA008_WSX</v>
      </c>
    </row>
    <row r="468" spans="1:24">
      <c r="A468" s="132" t="s">
        <v>112</v>
      </c>
      <c r="B468" s="132" t="s">
        <v>53</v>
      </c>
      <c r="C468" s="132" t="s">
        <v>54</v>
      </c>
      <c r="D468" s="132" t="s">
        <v>50</v>
      </c>
      <c r="E468" s="132" t="s">
        <v>40</v>
      </c>
      <c r="F468" s="134">
        <v>0.43385223294791564</v>
      </c>
      <c r="G468" s="134">
        <v>0.4345292537635409</v>
      </c>
      <c r="H468" s="134">
        <v>0.42919688370661979</v>
      </c>
      <c r="I468" s="134">
        <v>0.43009264351283888</v>
      </c>
      <c r="J468" s="134">
        <v>0.43030071066995346</v>
      </c>
      <c r="K468" s="134">
        <v>0.43015392676360004</v>
      </c>
      <c r="L468" s="134">
        <v>0.43037721820534353</v>
      </c>
      <c r="M468" s="134">
        <v>0.43058821989057511</v>
      </c>
      <c r="N468" s="134">
        <v>0.43097141977982828</v>
      </c>
      <c r="O468" s="134">
        <v>0.43160402163519618</v>
      </c>
      <c r="P468" s="134">
        <v>0.43205495271279237</v>
      </c>
      <c r="Q468" s="134">
        <v>0.4316614946689194</v>
      </c>
      <c r="R468" s="134">
        <v>0.43207051855535611</v>
      </c>
      <c r="S468" s="134">
        <v>0.43269958397717451</v>
      </c>
      <c r="T468" s="134">
        <v>0.43343626275698538</v>
      </c>
      <c r="U468" s="134">
        <v>0.43411354674596825</v>
      </c>
      <c r="V468" s="134">
        <v>0.43460984243090961</v>
      </c>
      <c r="X468" s="132" t="str">
        <f>_xlfn.CONCAT(F_Inputs[[#This Row],[Item Code]], "_",F_Inputs[[#This Row],[Company Acronym]])</f>
        <v>C_HHDUHH_PR24CA008_WSX</v>
      </c>
    </row>
    <row r="469" spans="1:24">
      <c r="A469" s="132" t="s">
        <v>112</v>
      </c>
      <c r="B469" s="132" t="s">
        <v>55</v>
      </c>
      <c r="C469" s="132" t="s">
        <v>56</v>
      </c>
      <c r="D469" s="132" t="s">
        <v>50</v>
      </c>
      <c r="E469" s="132" t="s">
        <v>40</v>
      </c>
      <c r="F469" s="134">
        <v>0.5076279127329304</v>
      </c>
      <c r="G469" s="134">
        <v>0.52886879367632211</v>
      </c>
      <c r="H469" s="134">
        <v>0.55486454214845604</v>
      </c>
      <c r="I469" s="134">
        <v>0.57190659503363084</v>
      </c>
      <c r="J469" s="134">
        <v>0.59353992870638261</v>
      </c>
      <c r="K469" s="134">
        <v>0.61902437681311784</v>
      </c>
      <c r="L469" s="134">
        <v>0.6416497504635551</v>
      </c>
      <c r="M469" s="134">
        <v>0.65721678589489907</v>
      </c>
      <c r="N469" s="134">
        <v>0.67226232747207382</v>
      </c>
      <c r="O469" s="134">
        <v>0.68860908681455679</v>
      </c>
      <c r="P469" s="134">
        <v>0.7063422598307616</v>
      </c>
      <c r="Q469" s="134">
        <v>0.70951014697885317</v>
      </c>
      <c r="R469" s="134">
        <v>0.71381483121805789</v>
      </c>
      <c r="S469" s="134">
        <v>0.71671937125127416</v>
      </c>
      <c r="T469" s="134">
        <v>0.71944933302031455</v>
      </c>
      <c r="U469" s="134">
        <v>0.72194729925033574</v>
      </c>
      <c r="V469" s="134">
        <v>0.72418304861887184</v>
      </c>
      <c r="X469" s="132" t="str">
        <f>_xlfn.CONCAT(F_Inputs[[#This Row],[Item Code]], "_",F_Inputs[[#This Row],[Company Acronym]])</f>
        <v>C_HHMHH_PR24CA008_WSX</v>
      </c>
    </row>
    <row r="470" spans="1:24">
      <c r="A470" s="132" t="s">
        <v>112</v>
      </c>
      <c r="B470" s="132" t="s">
        <v>57</v>
      </c>
      <c r="C470" s="132" t="s">
        <v>58</v>
      </c>
      <c r="D470" s="132" t="s">
        <v>59</v>
      </c>
      <c r="E470" s="132" t="s">
        <v>40</v>
      </c>
      <c r="F470" s="133">
        <v>1131.2399999999998</v>
      </c>
      <c r="G470" s="133">
        <v>1140.3489999999997</v>
      </c>
      <c r="H470" s="133">
        <v>1173.317</v>
      </c>
      <c r="I470" s="133">
        <v>1181.95</v>
      </c>
      <c r="J470" s="133">
        <v>1191.4110000000001</v>
      </c>
      <c r="K470" s="133">
        <v>1198.5569999999998</v>
      </c>
      <c r="L470" s="133">
        <v>1206.4369999999999</v>
      </c>
      <c r="M470" s="133">
        <v>1222.0260000000001</v>
      </c>
      <c r="N470" s="133">
        <v>1234.9449999999999</v>
      </c>
      <c r="O470" s="133">
        <v>1245.5630000000001</v>
      </c>
      <c r="P470" s="133">
        <v>1255.625</v>
      </c>
      <c r="Q470" s="133">
        <v>1259.8209693236245</v>
      </c>
      <c r="R470" s="133">
        <v>1265.5816252227623</v>
      </c>
      <c r="S470" s="133">
        <v>1271.7540518011526</v>
      </c>
      <c r="T470" s="133">
        <v>1277.9584868969982</v>
      </c>
      <c r="U470" s="133">
        <v>1283.8392060809356</v>
      </c>
      <c r="V470" s="133">
        <v>1289.1612818465742</v>
      </c>
      <c r="X470" s="132" t="str">
        <f>_xlfn.CONCAT(F_Inputs[[#This Row],[Item Code]], "_",F_Inputs[[#This Row],[Company Acronym]])</f>
        <v>C_HHT_PR24CA008_WSX</v>
      </c>
    </row>
    <row r="471" spans="1:24">
      <c r="A471" s="132" t="s">
        <v>112</v>
      </c>
      <c r="B471" s="132" t="s">
        <v>60</v>
      </c>
      <c r="C471" s="132" t="s">
        <v>61</v>
      </c>
      <c r="D471" s="132" t="s">
        <v>50</v>
      </c>
      <c r="E471" s="132" t="s">
        <v>40</v>
      </c>
      <c r="F471" s="134">
        <v>10.975439004777982</v>
      </c>
      <c r="G471" s="134">
        <v>10.9786111232442</v>
      </c>
      <c r="H471" s="134">
        <v>10.98056146411775</v>
      </c>
      <c r="I471" s="134">
        <v>10.661238739760002</v>
      </c>
      <c r="J471" s="134">
        <v>10.341647207706904</v>
      </c>
      <c r="K471" s="134">
        <v>10.022874747617124</v>
      </c>
      <c r="L471" s="134">
        <v>9.7002642348695076</v>
      </c>
      <c r="M471" s="134">
        <v>9.7002642348695076</v>
      </c>
      <c r="N471" s="134">
        <v>9.7002642348695076</v>
      </c>
      <c r="O471" s="134">
        <v>9.7002642348695076</v>
      </c>
      <c r="P471" s="134">
        <v>9.7002642348695076</v>
      </c>
      <c r="Q471" s="134">
        <v>9.6593591752609989</v>
      </c>
      <c r="R471" s="134">
        <v>9.6593591752609989</v>
      </c>
      <c r="S471" s="134">
        <v>9.6593591752609989</v>
      </c>
      <c r="T471" s="134">
        <v>9.6593591752609989</v>
      </c>
      <c r="U471" s="134">
        <v>9.6593591752609989</v>
      </c>
      <c r="V471" s="134">
        <v>9.6593591752609989</v>
      </c>
      <c r="X471" s="132" t="str">
        <f>_xlfn.CONCAT(F_Inputs[[#This Row],[Item Code]], "_",F_Inputs[[#This Row],[Company Acronym]])</f>
        <v>C_INCSCOREINT_PR24CA008_WSX</v>
      </c>
    </row>
    <row r="472" spans="1:24">
      <c r="A472" s="132" t="s">
        <v>112</v>
      </c>
      <c r="B472" s="132" t="s">
        <v>62</v>
      </c>
      <c r="C472" s="132" t="s">
        <v>63</v>
      </c>
      <c r="D472" s="132" t="s">
        <v>45</v>
      </c>
      <c r="E472" s="132" t="s">
        <v>40</v>
      </c>
      <c r="F472" s="133">
        <v>15.335284398242056</v>
      </c>
      <c r="G472" s="133">
        <v>17.697765521851764</v>
      </c>
      <c r="H472" s="133">
        <v>17.419675229513018</v>
      </c>
      <c r="I472" s="133">
        <v>18.540525214153455</v>
      </c>
      <c r="J472" s="133">
        <v>20.633248289649444</v>
      </c>
      <c r="K472" s="133">
        <v>23.263571808140654</v>
      </c>
      <c r="L472" s="133">
        <v>-3.9324005415880592</v>
      </c>
      <c r="M472" s="133">
        <v>2.8681097037442207</v>
      </c>
      <c r="N472" s="133">
        <v>-1.401302635252005</v>
      </c>
      <c r="O472" s="133">
        <v>1.9009999999999998</v>
      </c>
      <c r="P472" s="133">
        <v>-4.4747879235112968</v>
      </c>
      <c r="Q472" s="133">
        <v>17.43660774878634</v>
      </c>
      <c r="R472" s="133">
        <v>17.435934237334422</v>
      </c>
      <c r="S472" s="133">
        <v>17.919028900747012</v>
      </c>
      <c r="T472" s="133">
        <v>18.23377677267781</v>
      </c>
      <c r="U472" s="133">
        <v>18.605940551933131</v>
      </c>
      <c r="V472" s="133">
        <v>18.734668535384653</v>
      </c>
      <c r="X472" s="132" t="str">
        <f>_xlfn.CONCAT(F_Inputs[[#This Row],[Item Code]], "_",F_Inputs[[#This Row],[Company Acronym]])</f>
        <v>C_OCSDEBTTR_PR24CA008_WSX</v>
      </c>
    </row>
    <row r="473" spans="1:24">
      <c r="A473" s="132" t="s">
        <v>112</v>
      </c>
      <c r="B473" s="132" t="s">
        <v>64</v>
      </c>
      <c r="C473" s="132" t="s">
        <v>65</v>
      </c>
      <c r="D473" s="132" t="s">
        <v>45</v>
      </c>
      <c r="E473" s="132" t="s">
        <v>40</v>
      </c>
      <c r="F473" s="133">
        <v>15.335284398242056</v>
      </c>
      <c r="G473" s="133">
        <v>17.697765521851764</v>
      </c>
      <c r="H473" s="133">
        <v>17.419675229513018</v>
      </c>
      <c r="I473" s="133">
        <v>18.540525214153455</v>
      </c>
      <c r="J473" s="133">
        <v>20.633248289649444</v>
      </c>
      <c r="K473" s="133">
        <v>23.263571808140654</v>
      </c>
      <c r="L473" s="133">
        <v>18.288650536224168</v>
      </c>
      <c r="M473" s="133">
        <v>20.267650033650625</v>
      </c>
      <c r="N473" s="133">
        <v>16.348770521582406</v>
      </c>
      <c r="O473" s="133">
        <v>15.023000000000003</v>
      </c>
      <c r="P473" s="133">
        <v>13.909456172997942</v>
      </c>
      <c r="Q473" s="133">
        <v>17.436607748786333</v>
      </c>
      <c r="R473" s="133">
        <v>17.435934237334422</v>
      </c>
      <c r="S473" s="133">
        <v>17.919028900747012</v>
      </c>
      <c r="T473" s="133">
        <v>18.233776772677814</v>
      </c>
      <c r="U473" s="133">
        <v>18.605940551933131</v>
      </c>
      <c r="V473" s="133">
        <v>18.73466853538466</v>
      </c>
      <c r="X473" s="132" t="str">
        <f>_xlfn.CONCAT(F_Inputs[[#This Row],[Item Code]], "_",F_Inputs[[#This Row],[Company Acronym]])</f>
        <v>C_OCTR_PR24CA008_WSX</v>
      </c>
    </row>
    <row r="474" spans="1:24">
      <c r="A474" s="132" t="s">
        <v>112</v>
      </c>
      <c r="B474" s="132" t="s">
        <v>66</v>
      </c>
      <c r="C474" s="132" t="s">
        <v>67</v>
      </c>
      <c r="D474" s="132" t="s">
        <v>68</v>
      </c>
      <c r="E474" s="132" t="s">
        <v>40</v>
      </c>
      <c r="F474" s="133">
        <v>434.58030539624247</v>
      </c>
      <c r="G474" s="133">
        <v>449.8435564007296</v>
      </c>
      <c r="H474" s="133">
        <v>405.74665365841656</v>
      </c>
      <c r="I474" s="133">
        <v>402.67099924085505</v>
      </c>
      <c r="J474" s="133">
        <v>402.04598942961763</v>
      </c>
      <c r="K474" s="133">
        <v>400.02734316829014</v>
      </c>
      <c r="L474" s="133">
        <v>394.59215220243686</v>
      </c>
      <c r="M474" s="133">
        <v>377.25345274102455</v>
      </c>
      <c r="N474" s="133">
        <v>352.38485369208581</v>
      </c>
      <c r="O474" s="133">
        <v>330.21854374286966</v>
      </c>
      <c r="P474" s="133">
        <v>329.52452902673792</v>
      </c>
      <c r="Q474" s="133">
        <v>360.89373813495081</v>
      </c>
      <c r="R474" s="133">
        <v>409.29458016173095</v>
      </c>
      <c r="S474" s="133">
        <v>452.78331763632372</v>
      </c>
      <c r="T474" s="133">
        <v>478.22286862543353</v>
      </c>
      <c r="U474" s="133">
        <v>486.60069863483005</v>
      </c>
      <c r="V474" s="133">
        <v>493.57069631522995</v>
      </c>
      <c r="X474" s="132" t="str">
        <f>_xlfn.CONCAT(F_Inputs[[#This Row],[Item Code]], "_",F_Inputs[[#This Row],[Company Acronym]])</f>
        <v>C_REVHH_PR24CA008_WSX</v>
      </c>
    </row>
    <row r="475" spans="1:24">
      <c r="A475" s="132" t="s">
        <v>112</v>
      </c>
      <c r="B475" s="132" t="s">
        <v>69</v>
      </c>
      <c r="C475" s="132" t="s">
        <v>70</v>
      </c>
      <c r="D475" s="132" t="s">
        <v>45</v>
      </c>
      <c r="E475" s="132" t="s">
        <v>40</v>
      </c>
      <c r="F475" s="133">
        <v>15.389851097178681</v>
      </c>
      <c r="G475" s="133">
        <v>17.719637601890049</v>
      </c>
      <c r="H475" s="133">
        <v>17.479530319514531</v>
      </c>
      <c r="I475" s="133">
        <v>18.364493058373249</v>
      </c>
      <c r="J475" s="133">
        <v>20.549101334733258</v>
      </c>
      <c r="K475" s="133">
        <v>23.577700619745585</v>
      </c>
      <c r="L475" s="133">
        <v>-3.9850001888420294</v>
      </c>
      <c r="M475" s="133">
        <v>2.7753305990178916</v>
      </c>
      <c r="N475" s="133">
        <v>-1.5647604824732966</v>
      </c>
      <c r="O475" s="133">
        <v>1.8637272727272709</v>
      </c>
      <c r="P475" s="133">
        <v>-4.3319819570188542</v>
      </c>
      <c r="Q475" s="133">
        <v>3.4934963130019696</v>
      </c>
      <c r="R475" s="133">
        <v>1.1004646743207118</v>
      </c>
      <c r="S475" s="133">
        <v>-0.84652000173157305</v>
      </c>
      <c r="T475" s="133">
        <v>-1.5820384289730889</v>
      </c>
      <c r="U475" s="133">
        <v>-2.1801597502731873</v>
      </c>
      <c r="V475" s="133">
        <v>-2.3530191778295304</v>
      </c>
      <c r="X475" s="132" t="str">
        <f>_xlfn.CONCAT(F_Inputs[[#This Row],[Item Code]], "_",F_Inputs[[#This Row],[Company Acronym]])</f>
        <v>C_SOCSDEBTTR_PR24CA008_WSX</v>
      </c>
    </row>
    <row r="476" spans="1:24">
      <c r="A476" s="132" t="s">
        <v>112</v>
      </c>
      <c r="B476" s="132" t="s">
        <v>71</v>
      </c>
      <c r="C476" s="132" t="s">
        <v>72</v>
      </c>
      <c r="D476" s="132" t="s">
        <v>45</v>
      </c>
      <c r="E476" s="132" t="s">
        <v>40</v>
      </c>
      <c r="F476" s="133">
        <v>15.389851097178681</v>
      </c>
      <c r="G476" s="133">
        <v>17.719637601890049</v>
      </c>
      <c r="H476" s="133">
        <v>17.479530319514531</v>
      </c>
      <c r="I476" s="133">
        <v>18.364493058373249</v>
      </c>
      <c r="J476" s="133">
        <v>20.549101334733258</v>
      </c>
      <c r="K476" s="133">
        <v>23.577700619745585</v>
      </c>
      <c r="L476" s="133">
        <v>18.236050888970198</v>
      </c>
      <c r="M476" s="133">
        <v>20.1748709289243</v>
      </c>
      <c r="N476" s="133">
        <v>16.185312674361111</v>
      </c>
      <c r="O476" s="133">
        <v>14.985727272727274</v>
      </c>
      <c r="P476" s="133">
        <v>14.052262139490381</v>
      </c>
      <c r="Q476" s="133">
        <v>15.204607748786337</v>
      </c>
      <c r="R476" s="133">
        <v>15.605854892057678</v>
      </c>
      <c r="S476" s="133">
        <v>15.855699555470263</v>
      </c>
      <c r="T476" s="133">
        <v>15.991747427401066</v>
      </c>
      <c r="U476" s="133">
        <v>16.179661206656384</v>
      </c>
      <c r="V476" s="133">
        <v>16.372889190107916</v>
      </c>
      <c r="X476" s="132" t="str">
        <f>_xlfn.CONCAT(F_Inputs[[#This Row],[Item Code]], "_",F_Inputs[[#This Row],[Company Acronym]])</f>
        <v>C_SOCTR_PR24CA008_WSX</v>
      </c>
    </row>
    <row r="477" spans="1:24">
      <c r="A477" s="132" t="s">
        <v>112</v>
      </c>
      <c r="B477" s="132" t="s">
        <v>73</v>
      </c>
      <c r="C477" s="132" t="s">
        <v>74</v>
      </c>
      <c r="D477" s="132" t="s">
        <v>45</v>
      </c>
      <c r="E477" s="132" t="s">
        <v>40</v>
      </c>
      <c r="F477" s="133">
        <v>33.484213842276716</v>
      </c>
      <c r="G477" s="133">
        <v>35.239734535123105</v>
      </c>
      <c r="H477" s="133">
        <v>33.771946458349781</v>
      </c>
      <c r="I477" s="133">
        <v>33.889117927698919</v>
      </c>
      <c r="J477" s="133">
        <v>36.050420330175484</v>
      </c>
      <c r="K477" s="133">
        <v>40.264114565305739</v>
      </c>
      <c r="L477" s="133">
        <v>20.202206252858417</v>
      </c>
      <c r="M477" s="133">
        <v>22.312936851304023</v>
      </c>
      <c r="N477" s="133">
        <v>18.630766473139087</v>
      </c>
      <c r="O477" s="133">
        <v>17.654727272727271</v>
      </c>
      <c r="P477" s="133">
        <v>16.659633802734739</v>
      </c>
      <c r="Q477" s="133">
        <v>18.176058146495262</v>
      </c>
      <c r="R477" s="133">
        <v>18.655795372893664</v>
      </c>
      <c r="S477" s="133">
        <v>18.954345818589395</v>
      </c>
      <c r="T477" s="133">
        <v>19.11706307349527</v>
      </c>
      <c r="U477" s="133">
        <v>19.341743597170893</v>
      </c>
      <c r="V477" s="133">
        <v>19.572673452367756</v>
      </c>
      <c r="X477" s="132" t="str">
        <f>_xlfn.CONCAT(F_Inputs[[#This Row],[Item Code]], "_",F_Inputs[[#This Row],[Company Acronym]])</f>
        <v>C_STCSDEBTTR_PR24CA008_WSX</v>
      </c>
    </row>
    <row r="478" spans="1:24">
      <c r="A478" s="132" t="s">
        <v>112</v>
      </c>
      <c r="B478" s="132" t="s">
        <v>75</v>
      </c>
      <c r="C478" s="132" t="s">
        <v>76</v>
      </c>
      <c r="D478" s="132" t="s">
        <v>45</v>
      </c>
      <c r="E478" s="132" t="s">
        <v>40</v>
      </c>
      <c r="F478" s="133">
        <v>33.484213842276716</v>
      </c>
      <c r="G478" s="133">
        <v>35.239734535123105</v>
      </c>
      <c r="H478" s="133">
        <v>33.771946458349781</v>
      </c>
      <c r="I478" s="133">
        <v>33.889117927698919</v>
      </c>
      <c r="J478" s="133">
        <v>36.050420330175484</v>
      </c>
      <c r="K478" s="133">
        <v>40.264114565305739</v>
      </c>
      <c r="L478" s="133">
        <v>42.423257330670644</v>
      </c>
      <c r="M478" s="133">
        <v>39.712477181210431</v>
      </c>
      <c r="N478" s="133">
        <v>36.380839629973494</v>
      </c>
      <c r="O478" s="133">
        <v>30.776727272727275</v>
      </c>
      <c r="P478" s="133">
        <v>35.043877899243974</v>
      </c>
      <c r="Q478" s="133">
        <v>29.887169582279629</v>
      </c>
      <c r="R478" s="133">
        <v>33.16118559063063</v>
      </c>
      <c r="S478" s="133">
        <v>35.656565375791232</v>
      </c>
      <c r="T478" s="133">
        <v>36.690848929869425</v>
      </c>
      <c r="U478" s="133">
        <v>37.701564554100464</v>
      </c>
      <c r="V478" s="133">
        <v>38.298581820305202</v>
      </c>
      <c r="X478" s="132" t="str">
        <f>_xlfn.CONCAT(F_Inputs[[#This Row],[Item Code]], "_",F_Inputs[[#This Row],[Company Acronym]])</f>
        <v>C_STCTR_PR24CA008_WSX</v>
      </c>
    </row>
    <row r="479" spans="1:24">
      <c r="A479" s="132" t="s">
        <v>112</v>
      </c>
      <c r="B479" s="132" t="s">
        <v>77</v>
      </c>
      <c r="C479" s="132" t="s">
        <v>78</v>
      </c>
      <c r="D479" s="132" t="s">
        <v>45</v>
      </c>
      <c r="E479" s="132" t="s">
        <v>40</v>
      </c>
      <c r="F479" s="133">
        <v>33.429647143340091</v>
      </c>
      <c r="G479" s="133">
        <v>35.21786245508482</v>
      </c>
      <c r="H479" s="133">
        <v>33.712091368348268</v>
      </c>
      <c r="I479" s="133">
        <v>34.065150083479125</v>
      </c>
      <c r="J479" s="133">
        <v>36.13456728509167</v>
      </c>
      <c r="K479" s="133">
        <v>39.949985753700808</v>
      </c>
      <c r="L479" s="133">
        <v>20.254805900112387</v>
      </c>
      <c r="M479" s="133">
        <v>22.405715956030352</v>
      </c>
      <c r="N479" s="133">
        <v>18.794224320360378</v>
      </c>
      <c r="O479" s="133">
        <v>17.692</v>
      </c>
      <c r="P479" s="133">
        <v>16.516827836242296</v>
      </c>
      <c r="Q479" s="133">
        <v>20.408058146495261</v>
      </c>
      <c r="R479" s="133">
        <v>20.485874718170415</v>
      </c>
      <c r="S479" s="133">
        <v>21.017675163866141</v>
      </c>
      <c r="T479" s="133">
        <v>21.359092418772018</v>
      </c>
      <c r="U479" s="133">
        <v>21.76802294244764</v>
      </c>
      <c r="V479" s="133">
        <v>21.9344527976445</v>
      </c>
      <c r="X479" s="132" t="str">
        <f>_xlfn.CONCAT(F_Inputs[[#This Row],[Item Code]], "_",F_Inputs[[#This Row],[Company Acronym]])</f>
        <v>C_TCSDEBTTR_PR24CA008_WSX</v>
      </c>
    </row>
    <row r="480" spans="1:24">
      <c r="A480" s="132" t="s">
        <v>112</v>
      </c>
      <c r="B480" s="132" t="s">
        <v>79</v>
      </c>
      <c r="C480" s="132" t="s">
        <v>80</v>
      </c>
      <c r="D480" s="132" t="s">
        <v>45</v>
      </c>
      <c r="E480" s="132" t="s">
        <v>40</v>
      </c>
      <c r="F480" s="133">
        <v>33.429647143340091</v>
      </c>
      <c r="G480" s="133">
        <v>35.21786245508482</v>
      </c>
      <c r="H480" s="133">
        <v>33.712091368348268</v>
      </c>
      <c r="I480" s="133">
        <v>34.065150083479125</v>
      </c>
      <c r="J480" s="133">
        <v>36.13456728509167</v>
      </c>
      <c r="K480" s="133">
        <v>39.949985753700808</v>
      </c>
      <c r="L480" s="133">
        <v>42.475856977924614</v>
      </c>
      <c r="M480" s="133">
        <v>39.805256285936757</v>
      </c>
      <c r="N480" s="133">
        <v>36.544297477194789</v>
      </c>
      <c r="O480" s="133">
        <v>30.814000000000004</v>
      </c>
      <c r="P480" s="133">
        <v>34.901071932751535</v>
      </c>
      <c r="Q480" s="133">
        <v>32.119169582279625</v>
      </c>
      <c r="R480" s="133">
        <v>34.991264935907374</v>
      </c>
      <c r="S480" s="133">
        <v>37.71989472106798</v>
      </c>
      <c r="T480" s="133">
        <v>38.932878275146173</v>
      </c>
      <c r="U480" s="133">
        <v>40.127843899377211</v>
      </c>
      <c r="V480" s="133">
        <v>40.660361165581946</v>
      </c>
      <c r="X480" s="132" t="str">
        <f>_xlfn.CONCAT(F_Inputs[[#This Row],[Item Code]], "_",F_Inputs[[#This Row],[Company Acronym]])</f>
        <v>C_TCTR_PR24CA008_WSX</v>
      </c>
    </row>
    <row r="481" spans="1:24">
      <c r="A481" s="132" t="s">
        <v>112</v>
      </c>
      <c r="B481" s="132" t="s">
        <v>81</v>
      </c>
      <c r="C481" s="132" t="s">
        <v>82</v>
      </c>
      <c r="D481" s="132" t="s">
        <v>83</v>
      </c>
      <c r="E481" s="132" t="s">
        <v>40</v>
      </c>
      <c r="F481" s="135" t="s">
        <v>84</v>
      </c>
      <c r="G481" s="135" t="s">
        <v>84</v>
      </c>
      <c r="H481" s="135" t="s">
        <v>84</v>
      </c>
      <c r="I481" s="135" t="s">
        <v>84</v>
      </c>
      <c r="J481" s="135" t="s">
        <v>84</v>
      </c>
      <c r="K481" s="135" t="s">
        <v>84</v>
      </c>
      <c r="L481" s="135" t="s">
        <v>84</v>
      </c>
      <c r="M481" s="135" t="s">
        <v>84</v>
      </c>
      <c r="N481" s="135" t="s">
        <v>84</v>
      </c>
      <c r="O481" s="135" t="s">
        <v>84</v>
      </c>
      <c r="P481" s="135" t="s">
        <v>84</v>
      </c>
      <c r="Q481" s="135" t="s">
        <v>84</v>
      </c>
      <c r="R481" s="135" t="s">
        <v>84</v>
      </c>
      <c r="S481" s="135" t="s">
        <v>84</v>
      </c>
      <c r="T481" s="135" t="s">
        <v>84</v>
      </c>
      <c r="U481" s="135" t="s">
        <v>84</v>
      </c>
      <c r="V481" s="135" t="s">
        <v>84</v>
      </c>
      <c r="X481" s="132" t="str">
        <f>_xlfn.CONCAT(F_Inputs[[#This Row],[Item Code]], "_",F_Inputs[[#This Row],[Company Acronym]])</f>
        <v>PR24QA_PR24CA10_OUT1_WSX</v>
      </c>
    </row>
    <row r="482" spans="1:24">
      <c r="A482" s="132" t="s">
        <v>112</v>
      </c>
      <c r="B482" s="132" t="s">
        <v>85</v>
      </c>
      <c r="C482" s="132" t="s">
        <v>86</v>
      </c>
      <c r="D482" s="132" t="s">
        <v>83</v>
      </c>
      <c r="E482" s="132" t="s">
        <v>40</v>
      </c>
      <c r="F482" s="135" t="s">
        <v>87</v>
      </c>
      <c r="G482" s="135" t="s">
        <v>87</v>
      </c>
      <c r="H482" s="135" t="s">
        <v>87</v>
      </c>
      <c r="I482" s="135" t="s">
        <v>87</v>
      </c>
      <c r="J482" s="135" t="s">
        <v>87</v>
      </c>
      <c r="K482" s="135" t="s">
        <v>87</v>
      </c>
      <c r="L482" s="135" t="s">
        <v>87</v>
      </c>
      <c r="M482" s="135" t="s">
        <v>87</v>
      </c>
      <c r="N482" s="135" t="s">
        <v>87</v>
      </c>
      <c r="O482" s="135" t="s">
        <v>87</v>
      </c>
      <c r="P482" s="135" t="s">
        <v>87</v>
      </c>
      <c r="Q482" s="135" t="s">
        <v>87</v>
      </c>
      <c r="R482" s="135" t="s">
        <v>87</v>
      </c>
      <c r="S482" s="135" t="s">
        <v>87</v>
      </c>
      <c r="T482" s="135" t="s">
        <v>87</v>
      </c>
      <c r="U482" s="135" t="s">
        <v>87</v>
      </c>
      <c r="V482" s="135" t="s">
        <v>87</v>
      </c>
      <c r="X482" s="132" t="str">
        <f>_xlfn.CONCAT(F_Inputs[[#This Row],[Item Code]], "_",F_Inputs[[#This Row],[Company Acronym]])</f>
        <v>PR24QA_PR24CA10_OUT2_WSX</v>
      </c>
    </row>
    <row r="483" spans="1:24">
      <c r="A483" s="132" t="s">
        <v>112</v>
      </c>
      <c r="B483" s="132" t="s">
        <v>88</v>
      </c>
      <c r="C483" s="132" t="s">
        <v>89</v>
      </c>
      <c r="D483" s="132" t="s">
        <v>83</v>
      </c>
      <c r="E483" s="132" t="s">
        <v>40</v>
      </c>
      <c r="F483" s="136">
        <v>0</v>
      </c>
      <c r="G483" s="136">
        <v>0</v>
      </c>
      <c r="H483" s="136">
        <v>0</v>
      </c>
      <c r="I483" s="136">
        <v>0</v>
      </c>
      <c r="J483" s="136">
        <v>0</v>
      </c>
      <c r="K483" s="136">
        <v>0</v>
      </c>
      <c r="L483" s="136">
        <v>0</v>
      </c>
      <c r="M483" s="136">
        <v>0</v>
      </c>
      <c r="N483" s="136">
        <v>0</v>
      </c>
      <c r="O483" s="136">
        <v>0</v>
      </c>
      <c r="P483" s="136">
        <v>0</v>
      </c>
      <c r="Q483" s="136">
        <v>0</v>
      </c>
      <c r="R483" s="136">
        <v>0</v>
      </c>
      <c r="S483" s="136">
        <v>0</v>
      </c>
      <c r="T483" s="136">
        <v>0</v>
      </c>
      <c r="U483" s="136">
        <v>0</v>
      </c>
      <c r="V483" s="136">
        <v>0</v>
      </c>
      <c r="X483" s="132" t="str">
        <f>_xlfn.CONCAT(F_Inputs[[#This Row],[Item Code]], "_",F_Inputs[[#This Row],[Company Acronym]])</f>
        <v>PR24QA_PR24CA10_OUT3_WSX</v>
      </c>
    </row>
    <row r="484" spans="1:24">
      <c r="A484" s="132" t="s">
        <v>112</v>
      </c>
      <c r="B484" s="132" t="s">
        <v>90</v>
      </c>
      <c r="C484" s="132" t="s">
        <v>91</v>
      </c>
      <c r="D484" s="132" t="s">
        <v>39</v>
      </c>
      <c r="E484" s="132" t="s">
        <v>40</v>
      </c>
      <c r="F484" s="136">
        <v>0</v>
      </c>
      <c r="G484" s="136">
        <v>0</v>
      </c>
      <c r="H484" s="136">
        <v>0</v>
      </c>
      <c r="I484" s="136">
        <v>0</v>
      </c>
      <c r="J484" s="136">
        <v>0</v>
      </c>
      <c r="K484" s="136">
        <v>0</v>
      </c>
      <c r="L484" s="136">
        <v>0</v>
      </c>
      <c r="M484" s="136">
        <v>0</v>
      </c>
      <c r="N484" s="136">
        <v>0</v>
      </c>
      <c r="O484" s="136">
        <v>0</v>
      </c>
      <c r="P484" s="136">
        <v>0</v>
      </c>
      <c r="Q484" s="136">
        <v>0</v>
      </c>
      <c r="R484" s="136">
        <v>0</v>
      </c>
      <c r="S484" s="136">
        <v>0</v>
      </c>
      <c r="T484" s="136">
        <v>0</v>
      </c>
      <c r="U484" s="136">
        <v>0</v>
      </c>
      <c r="V484" s="136">
        <v>0</v>
      </c>
      <c r="X484" s="132" t="str">
        <f>_xlfn.CONCAT(F_Inputs[[#This Row],[Item Code]], "_",F_Inputs[[#This Row],[Company Acronym]])</f>
        <v>PR24QA_PR24CA10_OUT4_WSX</v>
      </c>
    </row>
    <row r="485" spans="1:24">
      <c r="A485" s="132" t="s">
        <v>113</v>
      </c>
      <c r="B485" s="132" t="s">
        <v>37</v>
      </c>
      <c r="C485" s="132" t="s">
        <v>38</v>
      </c>
      <c r="D485" s="132" t="s">
        <v>39</v>
      </c>
      <c r="E485" s="132" t="s">
        <v>40</v>
      </c>
      <c r="F485" s="133">
        <v>0</v>
      </c>
      <c r="G485" s="133">
        <v>0</v>
      </c>
      <c r="H485" s="133">
        <v>0</v>
      </c>
      <c r="I485" s="133">
        <v>0</v>
      </c>
      <c r="J485" s="133">
        <v>0</v>
      </c>
      <c r="K485" s="133">
        <v>0</v>
      </c>
      <c r="L485" s="133">
        <v>1</v>
      </c>
      <c r="M485" s="133">
        <v>0</v>
      </c>
      <c r="N485" s="133">
        <v>0</v>
      </c>
      <c r="O485" s="133">
        <v>0</v>
      </c>
      <c r="P485" s="133">
        <v>0</v>
      </c>
      <c r="Q485" s="133">
        <v>0</v>
      </c>
      <c r="R485" s="133">
        <v>0</v>
      </c>
      <c r="S485" s="133">
        <v>0</v>
      </c>
      <c r="T485" s="133">
        <v>0</v>
      </c>
      <c r="U485" s="133">
        <v>0</v>
      </c>
      <c r="V485" s="133">
        <v>0</v>
      </c>
      <c r="X485" s="132" t="str">
        <f>_xlfn.CONCAT(F_Inputs[[#This Row],[Item Code]], "_",F_Inputs[[#This Row],[Company Acronym]])</f>
        <v>C_COVID20_PR24CA008_YKY</v>
      </c>
    </row>
    <row r="486" spans="1:24">
      <c r="A486" s="132" t="s">
        <v>113</v>
      </c>
      <c r="B486" s="132" t="s">
        <v>41</v>
      </c>
      <c r="C486" s="132" t="s">
        <v>42</v>
      </c>
      <c r="D486" s="132" t="s">
        <v>39</v>
      </c>
      <c r="E486" s="132" t="s">
        <v>40</v>
      </c>
      <c r="F486" s="133">
        <v>0</v>
      </c>
      <c r="G486" s="133">
        <v>0</v>
      </c>
      <c r="H486" s="133">
        <v>0</v>
      </c>
      <c r="I486" s="133">
        <v>0</v>
      </c>
      <c r="J486" s="133">
        <v>0</v>
      </c>
      <c r="K486" s="133">
        <v>0</v>
      </c>
      <c r="L486" s="133">
        <v>0</v>
      </c>
      <c r="M486" s="133">
        <v>1</v>
      </c>
      <c r="N486" s="133">
        <v>0</v>
      </c>
      <c r="O486" s="133">
        <v>0</v>
      </c>
      <c r="P486" s="133">
        <v>0</v>
      </c>
      <c r="Q486" s="133">
        <v>0</v>
      </c>
      <c r="R486" s="133">
        <v>0</v>
      </c>
      <c r="S486" s="133">
        <v>0</v>
      </c>
      <c r="T486" s="133">
        <v>0</v>
      </c>
      <c r="U486" s="133">
        <v>0</v>
      </c>
      <c r="V486" s="133">
        <v>0</v>
      </c>
      <c r="X486" s="132" t="str">
        <f>_xlfn.CONCAT(F_Inputs[[#This Row],[Item Code]], "_",F_Inputs[[#This Row],[Company Acronym]])</f>
        <v>C_COVID21_PR24CA008_YKY</v>
      </c>
    </row>
    <row r="487" spans="1:24">
      <c r="A487" s="132" t="s">
        <v>113</v>
      </c>
      <c r="B487" s="132" t="s">
        <v>43</v>
      </c>
      <c r="C487" s="132" t="s">
        <v>44</v>
      </c>
      <c r="D487" s="132" t="s">
        <v>45</v>
      </c>
      <c r="E487" s="132" t="s">
        <v>40</v>
      </c>
      <c r="F487" s="133">
        <v>24.832953008789715</v>
      </c>
      <c r="G487" s="133">
        <v>27.020431185760845</v>
      </c>
      <c r="H487" s="133">
        <v>26.048801164725454</v>
      </c>
      <c r="I487" s="133">
        <v>26.947791136643414</v>
      </c>
      <c r="J487" s="133">
        <v>28.282070606109066</v>
      </c>
      <c r="K487" s="133">
        <v>30.264088239899777</v>
      </c>
      <c r="L487" s="133">
        <v>31.952373931788443</v>
      </c>
      <c r="M487" s="133">
        <v>33.62468532803787</v>
      </c>
      <c r="N487" s="133">
        <v>42.21958965669662</v>
      </c>
      <c r="O487" s="133">
        <v>25.526</v>
      </c>
      <c r="P487" s="133">
        <v>28.384095335476609</v>
      </c>
      <c r="Q487" s="133">
        <v>4.0513714989472156</v>
      </c>
      <c r="R487" s="133">
        <v>3.9369999999999998</v>
      </c>
      <c r="S487" s="133">
        <v>3.9369999999999998</v>
      </c>
      <c r="T487" s="133">
        <v>3.9369999999999994</v>
      </c>
      <c r="U487" s="133">
        <v>3.9370000000000003</v>
      </c>
      <c r="V487" s="133">
        <v>3.9370000000000003</v>
      </c>
      <c r="X487" s="132" t="str">
        <f>_xlfn.CONCAT(F_Inputs[[#This Row],[Item Code]], "_",F_Inputs[[#This Row],[Company Acronym]])</f>
        <v>C_DCSDEBTT_PR24CA008_YKY</v>
      </c>
    </row>
    <row r="488" spans="1:24">
      <c r="A488" s="132" t="s">
        <v>113</v>
      </c>
      <c r="B488" s="132" t="s">
        <v>46</v>
      </c>
      <c r="C488" s="132" t="s">
        <v>47</v>
      </c>
      <c r="D488" s="132" t="s">
        <v>45</v>
      </c>
      <c r="E488" s="132" t="s">
        <v>40</v>
      </c>
      <c r="F488" s="133">
        <v>24.832953008789715</v>
      </c>
      <c r="G488" s="133">
        <v>27.020431185760845</v>
      </c>
      <c r="H488" s="133">
        <v>26.048801164725454</v>
      </c>
      <c r="I488" s="133">
        <v>26.947791136643414</v>
      </c>
      <c r="J488" s="133">
        <v>28.282070606109066</v>
      </c>
      <c r="K488" s="133">
        <v>30.264088239899777</v>
      </c>
      <c r="L488" s="133">
        <v>31.952373931788443</v>
      </c>
      <c r="M488" s="133">
        <v>33.62468532803787</v>
      </c>
      <c r="N488" s="133">
        <v>42.21958965669662</v>
      </c>
      <c r="O488" s="133">
        <v>25.526</v>
      </c>
      <c r="P488" s="133">
        <v>28.384095335476609</v>
      </c>
      <c r="Q488" s="133">
        <v>32.85977869911585</v>
      </c>
      <c r="R488" s="133">
        <v>39.599999999999994</v>
      </c>
      <c r="S488" s="133">
        <v>40.044999999999995</v>
      </c>
      <c r="T488" s="133">
        <v>40.856999999999999</v>
      </c>
      <c r="U488" s="133">
        <v>41.631999999999998</v>
      </c>
      <c r="V488" s="133">
        <v>42.012999999999998</v>
      </c>
      <c r="X488" s="132" t="str">
        <f>_xlfn.CONCAT(F_Inputs[[#This Row],[Item Code]], "_",F_Inputs[[#This Row],[Company Acronym]])</f>
        <v>C_DCT_PR24CA008_YKY</v>
      </c>
    </row>
    <row r="489" spans="1:24">
      <c r="A489" s="132" t="s">
        <v>113</v>
      </c>
      <c r="B489" s="132" t="s">
        <v>48</v>
      </c>
      <c r="C489" s="132" t="s">
        <v>49</v>
      </c>
      <c r="D489" s="132" t="s">
        <v>50</v>
      </c>
      <c r="E489" s="132" t="s">
        <v>40</v>
      </c>
      <c r="F489" s="134">
        <v>27.070135326792073</v>
      </c>
      <c r="G489" s="134">
        <v>27.225434792667443</v>
      </c>
      <c r="H489" s="134">
        <v>27.035166050889032</v>
      </c>
      <c r="I489" s="134">
        <v>26.448361520094924</v>
      </c>
      <c r="J489" s="134">
        <v>26.219689110951251</v>
      </c>
      <c r="K489" s="134">
        <v>25.423981876957647</v>
      </c>
      <c r="L489" s="134">
        <v>24.707847580248611</v>
      </c>
      <c r="M489" s="134">
        <v>24.38778558560988</v>
      </c>
      <c r="N489" s="134">
        <v>22.361643444146331</v>
      </c>
      <c r="O489" s="134">
        <v>23.566864764811204</v>
      </c>
      <c r="P489" s="134">
        <v>23.372599491166561</v>
      </c>
      <c r="Q489" s="134">
        <v>23.565978018085254</v>
      </c>
      <c r="R489" s="134">
        <v>23.565978018085254</v>
      </c>
      <c r="S489" s="134">
        <v>23.565978018085254</v>
      </c>
      <c r="T489" s="134">
        <v>23.565978018085254</v>
      </c>
      <c r="U489" s="134">
        <v>23.565978018085254</v>
      </c>
      <c r="V489" s="134">
        <v>23.565978018085254</v>
      </c>
      <c r="X489" s="132" t="str">
        <f>_xlfn.CONCAT(F_Inputs[[#This Row],[Item Code]], "_",F_Inputs[[#This Row],[Company Acronym]])</f>
        <v>C_EQLPCF62_PR24CA008_YKY</v>
      </c>
    </row>
    <row r="490" spans="1:24">
      <c r="A490" s="132" t="s">
        <v>113</v>
      </c>
      <c r="B490" s="132" t="s">
        <v>51</v>
      </c>
      <c r="C490" s="132" t="s">
        <v>52</v>
      </c>
      <c r="D490" s="132" t="s">
        <v>39</v>
      </c>
      <c r="E490" s="132" t="s">
        <v>40</v>
      </c>
      <c r="F490" s="133">
        <v>2.3420420435934299</v>
      </c>
      <c r="G490" s="133">
        <v>2.2996017286230801</v>
      </c>
      <c r="H490" s="133">
        <v>2.2378733338033499</v>
      </c>
      <c r="I490" s="133">
        <v>2.0480578492053398</v>
      </c>
      <c r="J490" s="133">
        <v>2.0433911035592698</v>
      </c>
      <c r="K490" s="133">
        <v>2.02317435951191</v>
      </c>
      <c r="L490" s="133">
        <v>2.0384643509396101</v>
      </c>
      <c r="M490" s="133">
        <v>2.0604381957689801</v>
      </c>
      <c r="N490" s="133">
        <v>2.0502995287062862</v>
      </c>
      <c r="O490" s="133">
        <v>2.0632401137007177</v>
      </c>
      <c r="P490" s="133">
        <v>2.0632401137007177</v>
      </c>
      <c r="Q490" s="133">
        <v>2.0632401137007177</v>
      </c>
      <c r="R490" s="133">
        <v>2.0632401137007177</v>
      </c>
      <c r="S490" s="133">
        <v>2.0632401137007177</v>
      </c>
      <c r="T490" s="133">
        <v>2.0632401137007177</v>
      </c>
      <c r="U490" s="133">
        <v>2.0632401137007177</v>
      </c>
      <c r="V490" s="133">
        <v>2.0632401137007177</v>
      </c>
      <c r="X490" s="132" t="str">
        <f>_xlfn.CONCAT(F_Inputs[[#This Row],[Item Code]], "_",F_Inputs[[#This Row],[Company Acronym]])</f>
        <v>C_EQXPCF2_PR24CA008_YKY</v>
      </c>
    </row>
    <row r="491" spans="1:24">
      <c r="A491" s="132" t="s">
        <v>113</v>
      </c>
      <c r="B491" s="132" t="s">
        <v>53</v>
      </c>
      <c r="C491" s="132" t="s">
        <v>54</v>
      </c>
      <c r="D491" s="132" t="s">
        <v>50</v>
      </c>
      <c r="E491" s="132" t="s">
        <v>40</v>
      </c>
      <c r="F491" s="134">
        <v>0.89748217738396041</v>
      </c>
      <c r="G491" s="134">
        <v>0.89734173150222163</v>
      </c>
      <c r="H491" s="134">
        <v>0.89657389938949383</v>
      </c>
      <c r="I491" s="134">
        <v>0.89717846786616007</v>
      </c>
      <c r="J491" s="134">
        <v>0.89922651790779184</v>
      </c>
      <c r="K491" s="134">
        <v>0.89774675618664024</v>
      </c>
      <c r="L491" s="134">
        <v>0.89692949908506503</v>
      </c>
      <c r="M491" s="134">
        <v>0.89760379382374533</v>
      </c>
      <c r="N491" s="134">
        <v>0.8963049368117918</v>
      </c>
      <c r="O491" s="134">
        <v>0.89600572551215951</v>
      </c>
      <c r="P491" s="134">
        <v>0.89485976615612473</v>
      </c>
      <c r="Q491" s="134">
        <v>0.89532604084074041</v>
      </c>
      <c r="R491" s="134">
        <v>0.89581299757701638</v>
      </c>
      <c r="S491" s="134">
        <v>0.89634896741537706</v>
      </c>
      <c r="T491" s="134">
        <v>0.89686677531196257</v>
      </c>
      <c r="U491" s="134">
        <v>0.89736613850202973</v>
      </c>
      <c r="V491" s="134">
        <v>0.89785080788840477</v>
      </c>
      <c r="X491" s="132" t="str">
        <f>_xlfn.CONCAT(F_Inputs[[#This Row],[Item Code]], "_",F_Inputs[[#This Row],[Company Acronym]])</f>
        <v>C_HHDUHH_PR24CA008_YKY</v>
      </c>
    </row>
    <row r="492" spans="1:24">
      <c r="A492" s="132" t="s">
        <v>113</v>
      </c>
      <c r="B492" s="132" t="s">
        <v>55</v>
      </c>
      <c r="C492" s="132" t="s">
        <v>56</v>
      </c>
      <c r="D492" s="132" t="s">
        <v>50</v>
      </c>
      <c r="E492" s="132" t="s">
        <v>40</v>
      </c>
      <c r="F492" s="134">
        <v>0.45262588519981506</v>
      </c>
      <c r="G492" s="134">
        <v>0.47149768222644395</v>
      </c>
      <c r="H492" s="134">
        <v>0.48976013311616029</v>
      </c>
      <c r="I492" s="134">
        <v>0.5080289643144078</v>
      </c>
      <c r="J492" s="134">
        <v>0.52454364371781381</v>
      </c>
      <c r="K492" s="134">
        <v>0.5413414588229245</v>
      </c>
      <c r="L492" s="134">
        <v>0.56097595504191533</v>
      </c>
      <c r="M492" s="134">
        <v>0.57219217523852539</v>
      </c>
      <c r="N492" s="134">
        <v>0.58123342175066306</v>
      </c>
      <c r="O492" s="134">
        <v>0.59165325482441666</v>
      </c>
      <c r="P492" s="134">
        <v>0.60455689039518024</v>
      </c>
      <c r="Q492" s="134">
        <v>0.61935153500535545</v>
      </c>
      <c r="R492" s="134">
        <v>0.63302094150224997</v>
      </c>
      <c r="S492" s="134">
        <v>0.64567004038910947</v>
      </c>
      <c r="T492" s="134">
        <v>0.6581476476722995</v>
      </c>
      <c r="U492" s="134">
        <v>0.67045851225931552</v>
      </c>
      <c r="V492" s="134">
        <v>0.6826200331873099</v>
      </c>
      <c r="X492" s="132" t="str">
        <f>_xlfn.CONCAT(F_Inputs[[#This Row],[Item Code]], "_",F_Inputs[[#This Row],[Company Acronym]])</f>
        <v>C_HHMHH_PR24CA008_YKY</v>
      </c>
    </row>
    <row r="493" spans="1:24">
      <c r="A493" s="132" t="s">
        <v>113</v>
      </c>
      <c r="B493" s="132" t="s">
        <v>57</v>
      </c>
      <c r="C493" s="132" t="s">
        <v>58</v>
      </c>
      <c r="D493" s="132" t="s">
        <v>59</v>
      </c>
      <c r="E493" s="132" t="s">
        <v>40</v>
      </c>
      <c r="F493" s="133">
        <v>2107.5749999999998</v>
      </c>
      <c r="G493" s="133">
        <v>2120.9061273972602</v>
      </c>
      <c r="H493" s="133">
        <v>2133.4749999999999</v>
      </c>
      <c r="I493" s="133">
        <v>2153.0641643835615</v>
      </c>
      <c r="J493" s="133">
        <v>2164.7560000000003</v>
      </c>
      <c r="K493" s="133">
        <v>2177.8379999999997</v>
      </c>
      <c r="L493" s="133">
        <v>2189.7730000000001</v>
      </c>
      <c r="M493" s="133">
        <v>2214.125</v>
      </c>
      <c r="N493" s="133">
        <v>2252.9520000000002</v>
      </c>
      <c r="O493" s="133">
        <v>2274.7309999999998</v>
      </c>
      <c r="P493" s="133">
        <v>2290.2460000000001</v>
      </c>
      <c r="Q493" s="133">
        <v>2300.4480000000003</v>
      </c>
      <c r="R493" s="133">
        <v>2311.1999999999998</v>
      </c>
      <c r="S493" s="133">
        <v>2323.1509999999998</v>
      </c>
      <c r="T493" s="133">
        <v>2334.8150000000001</v>
      </c>
      <c r="U493" s="133">
        <v>2346.1750000000002</v>
      </c>
      <c r="V493" s="133">
        <v>2357.306945090038</v>
      </c>
      <c r="X493" s="132" t="str">
        <f>_xlfn.CONCAT(F_Inputs[[#This Row],[Item Code]], "_",F_Inputs[[#This Row],[Company Acronym]])</f>
        <v>C_HHT_PR24CA008_YKY</v>
      </c>
    </row>
    <row r="494" spans="1:24">
      <c r="A494" s="132" t="s">
        <v>113</v>
      </c>
      <c r="B494" s="132" t="s">
        <v>60</v>
      </c>
      <c r="C494" s="132" t="s">
        <v>61</v>
      </c>
      <c r="D494" s="132" t="s">
        <v>50</v>
      </c>
      <c r="E494" s="132" t="s">
        <v>40</v>
      </c>
      <c r="F494" s="134">
        <v>16.054488027424817</v>
      </c>
      <c r="G494" s="134">
        <v>16.05714906638492</v>
      </c>
      <c r="H494" s="134">
        <v>16.05738846566306</v>
      </c>
      <c r="I494" s="134">
        <v>15.649839681347439</v>
      </c>
      <c r="J494" s="134">
        <v>15.238969341838491</v>
      </c>
      <c r="K494" s="134">
        <v>14.830175809953653</v>
      </c>
      <c r="L494" s="134">
        <v>14.417182835409056</v>
      </c>
      <c r="M494" s="134">
        <v>14.417182835409056</v>
      </c>
      <c r="N494" s="134">
        <v>14.417182835409056</v>
      </c>
      <c r="O494" s="134">
        <v>14.417182835409056</v>
      </c>
      <c r="P494" s="134">
        <v>14.417182835409056</v>
      </c>
      <c r="Q494" s="134">
        <v>14.417182835409056</v>
      </c>
      <c r="R494" s="134">
        <v>14.417182835409056</v>
      </c>
      <c r="S494" s="134">
        <v>14.417182835409056</v>
      </c>
      <c r="T494" s="134">
        <v>14.417182835409056</v>
      </c>
      <c r="U494" s="134">
        <v>14.417182835409056</v>
      </c>
      <c r="V494" s="134">
        <v>14.417182835409056</v>
      </c>
      <c r="X494" s="132" t="str">
        <f>_xlfn.CONCAT(F_Inputs[[#This Row],[Item Code]], "_",F_Inputs[[#This Row],[Company Acronym]])</f>
        <v>C_INCSCOREINT_PR24CA008_YKY</v>
      </c>
    </row>
    <row r="495" spans="1:24">
      <c r="A495" s="132" t="s">
        <v>113</v>
      </c>
      <c r="B495" s="132" t="s">
        <v>62</v>
      </c>
      <c r="C495" s="132" t="s">
        <v>63</v>
      </c>
      <c r="D495" s="132" t="s">
        <v>45</v>
      </c>
      <c r="E495" s="132" t="s">
        <v>40</v>
      </c>
      <c r="F495" s="133">
        <v>44.050414131169688</v>
      </c>
      <c r="G495" s="133">
        <v>43.18457132113312</v>
      </c>
      <c r="H495" s="133">
        <v>43.279664343777689</v>
      </c>
      <c r="I495" s="133">
        <v>38.775543701272028</v>
      </c>
      <c r="J495" s="133">
        <v>41.422519190788428</v>
      </c>
      <c r="K495" s="133">
        <v>41.120501879110549</v>
      </c>
      <c r="L495" s="133">
        <v>20.138327815844185</v>
      </c>
      <c r="M495" s="133">
        <v>23.699781562667077</v>
      </c>
      <c r="N495" s="133">
        <v>15.841863857374385</v>
      </c>
      <c r="O495" s="133">
        <v>23.941999999999997</v>
      </c>
      <c r="P495" s="133">
        <v>19.651995358488968</v>
      </c>
      <c r="Q495" s="133">
        <v>45.003820247515577</v>
      </c>
      <c r="R495" s="133">
        <v>49.785215160457795</v>
      </c>
      <c r="S495" s="133">
        <v>49.332141907959205</v>
      </c>
      <c r="T495" s="133">
        <v>48.978608223626601</v>
      </c>
      <c r="U495" s="133">
        <v>46.7738754892478</v>
      </c>
      <c r="V495" s="133">
        <v>47.232277973683594</v>
      </c>
      <c r="X495" s="132" t="str">
        <f>_xlfn.CONCAT(F_Inputs[[#This Row],[Item Code]], "_",F_Inputs[[#This Row],[Company Acronym]])</f>
        <v>C_OCSDEBTTR_PR24CA008_YKY</v>
      </c>
    </row>
    <row r="496" spans="1:24">
      <c r="A496" s="132" t="s">
        <v>113</v>
      </c>
      <c r="B496" s="132" t="s">
        <v>64</v>
      </c>
      <c r="C496" s="132" t="s">
        <v>65</v>
      </c>
      <c r="D496" s="132" t="s">
        <v>45</v>
      </c>
      <c r="E496" s="132" t="s">
        <v>40</v>
      </c>
      <c r="F496" s="133">
        <v>44.050414131169688</v>
      </c>
      <c r="G496" s="133">
        <v>43.18457132113312</v>
      </c>
      <c r="H496" s="133">
        <v>43.279664343777689</v>
      </c>
      <c r="I496" s="133">
        <v>38.775543701272028</v>
      </c>
      <c r="J496" s="133">
        <v>41.422519190788428</v>
      </c>
      <c r="K496" s="133">
        <v>41.120501879110549</v>
      </c>
      <c r="L496" s="133">
        <v>47.510812225729481</v>
      </c>
      <c r="M496" s="133">
        <v>53.058370885205846</v>
      </c>
      <c r="N496" s="133">
        <v>53.789893546485921</v>
      </c>
      <c r="O496" s="133">
        <v>45.662999999999997</v>
      </c>
      <c r="P496" s="133">
        <v>44.387025750728377</v>
      </c>
      <c r="Q496" s="133">
        <v>45.003820247515577</v>
      </c>
      <c r="R496" s="133">
        <v>49.785215160457795</v>
      </c>
      <c r="S496" s="133">
        <v>49.332141907959205</v>
      </c>
      <c r="T496" s="133">
        <v>48.978608223626594</v>
      </c>
      <c r="U496" s="133">
        <v>46.773875489247807</v>
      </c>
      <c r="V496" s="133">
        <v>47.232277973683615</v>
      </c>
      <c r="X496" s="132" t="str">
        <f>_xlfn.CONCAT(F_Inputs[[#This Row],[Item Code]], "_",F_Inputs[[#This Row],[Company Acronym]])</f>
        <v>C_OCTR_PR24CA008_YKY</v>
      </c>
    </row>
    <row r="497" spans="1:24">
      <c r="A497" s="132" t="s">
        <v>113</v>
      </c>
      <c r="B497" s="132" t="s">
        <v>66</v>
      </c>
      <c r="C497" s="132" t="s">
        <v>67</v>
      </c>
      <c r="D497" s="132" t="s">
        <v>68</v>
      </c>
      <c r="E497" s="132" t="s">
        <v>40</v>
      </c>
      <c r="F497" s="133">
        <v>445.71308717679972</v>
      </c>
      <c r="G497" s="133">
        <v>461.35974057904434</v>
      </c>
      <c r="H497" s="133">
        <v>423.17029494525099</v>
      </c>
      <c r="I497" s="133">
        <v>423.01373924955391</v>
      </c>
      <c r="J497" s="133">
        <v>418.90250861586134</v>
      </c>
      <c r="K497" s="133">
        <v>424.37369051934496</v>
      </c>
      <c r="L497" s="133">
        <v>423.02303968133106</v>
      </c>
      <c r="M497" s="133">
        <v>453.23617943574624</v>
      </c>
      <c r="N497" s="133">
        <v>434.27631529199471</v>
      </c>
      <c r="O497" s="133">
        <v>392.62752386985539</v>
      </c>
      <c r="P497" s="133">
        <v>396.02012972899598</v>
      </c>
      <c r="Q497" s="133">
        <v>402.31540177837326</v>
      </c>
      <c r="R497" s="133">
        <v>490.91550373793859</v>
      </c>
      <c r="S497" s="133">
        <v>513.73993572592963</v>
      </c>
      <c r="T497" s="133">
        <v>535.74320809657502</v>
      </c>
      <c r="U497" s="133">
        <v>548.68119039910709</v>
      </c>
      <c r="V497" s="133">
        <v>560.18151460686965</v>
      </c>
      <c r="X497" s="132" t="str">
        <f>_xlfn.CONCAT(F_Inputs[[#This Row],[Item Code]], "_",F_Inputs[[#This Row],[Company Acronym]])</f>
        <v>C_REVHH_PR24CA008_YKY</v>
      </c>
    </row>
    <row r="498" spans="1:24">
      <c r="A498" s="132" t="s">
        <v>113</v>
      </c>
      <c r="B498" s="132" t="s">
        <v>69</v>
      </c>
      <c r="C498" s="132" t="s">
        <v>70</v>
      </c>
      <c r="D498" s="132" t="s">
        <v>45</v>
      </c>
      <c r="E498" s="132" t="s">
        <v>40</v>
      </c>
      <c r="F498" s="133">
        <v>43.123120582088617</v>
      </c>
      <c r="G498" s="133">
        <v>42.389885746408694</v>
      </c>
      <c r="H498" s="133">
        <v>42.763637532402704</v>
      </c>
      <c r="I498" s="133">
        <v>40.511850859850014</v>
      </c>
      <c r="J498" s="133">
        <v>43.258296635796647</v>
      </c>
      <c r="K498" s="133">
        <v>43.820916671411879</v>
      </c>
      <c r="L498" s="133">
        <v>22.562871870603807</v>
      </c>
      <c r="M498" s="133">
        <v>22.273136235184666</v>
      </c>
      <c r="N498" s="133">
        <v>13.65105405387304</v>
      </c>
      <c r="O498" s="133">
        <v>22.554909090909089</v>
      </c>
      <c r="P498" s="133">
        <v>18.720569712138399</v>
      </c>
      <c r="Q498" s="133">
        <v>11.175707047346947</v>
      </c>
      <c r="R498" s="133">
        <v>5.2152151604578023</v>
      </c>
      <c r="S498" s="133">
        <v>4.5631419079592064</v>
      </c>
      <c r="T498" s="133">
        <v>3.7606082236265976</v>
      </c>
      <c r="U498" s="133">
        <v>2.8958754892478069</v>
      </c>
      <c r="V498" s="133">
        <v>2.5182779736835954</v>
      </c>
      <c r="X498" s="132" t="str">
        <f>_xlfn.CONCAT(F_Inputs[[#This Row],[Item Code]], "_",F_Inputs[[#This Row],[Company Acronym]])</f>
        <v>C_SOCSDEBTTR_PR24CA008_YKY</v>
      </c>
    </row>
    <row r="499" spans="1:24">
      <c r="A499" s="132" t="s">
        <v>113</v>
      </c>
      <c r="B499" s="132" t="s">
        <v>71</v>
      </c>
      <c r="C499" s="132" t="s">
        <v>72</v>
      </c>
      <c r="D499" s="132" t="s">
        <v>45</v>
      </c>
      <c r="E499" s="132" t="s">
        <v>40</v>
      </c>
      <c r="F499" s="133">
        <v>43.123120582088617</v>
      </c>
      <c r="G499" s="133">
        <v>42.389885746408694</v>
      </c>
      <c r="H499" s="133">
        <v>42.763637532402704</v>
      </c>
      <c r="I499" s="133">
        <v>40.511850859850014</v>
      </c>
      <c r="J499" s="133">
        <v>43.258296635796647</v>
      </c>
      <c r="K499" s="133">
        <v>43.820916671411879</v>
      </c>
      <c r="L499" s="133">
        <v>49.935356280489103</v>
      </c>
      <c r="M499" s="133">
        <v>51.631725557723428</v>
      </c>
      <c r="N499" s="133">
        <v>51.599083742984568</v>
      </c>
      <c r="O499" s="133">
        <v>44.275909090909082</v>
      </c>
      <c r="P499" s="133">
        <v>43.455600104377815</v>
      </c>
      <c r="Q499" s="133">
        <v>39.984114247515578</v>
      </c>
      <c r="R499" s="133">
        <v>40.878215160457813</v>
      </c>
      <c r="S499" s="133">
        <v>40.671141907959203</v>
      </c>
      <c r="T499" s="133">
        <v>40.680608223626592</v>
      </c>
      <c r="U499" s="133">
        <v>40.5908754892478</v>
      </c>
      <c r="V499" s="133">
        <v>40.59427797368361</v>
      </c>
      <c r="X499" s="132" t="str">
        <f>_xlfn.CONCAT(F_Inputs[[#This Row],[Item Code]], "_",F_Inputs[[#This Row],[Company Acronym]])</f>
        <v>C_SOCTR_PR24CA008_YKY</v>
      </c>
    </row>
    <row r="500" spans="1:24">
      <c r="A500" s="132" t="s">
        <v>113</v>
      </c>
      <c r="B500" s="132" t="s">
        <v>73</v>
      </c>
      <c r="C500" s="132" t="s">
        <v>74</v>
      </c>
      <c r="D500" s="132" t="s">
        <v>45</v>
      </c>
      <c r="E500" s="132" t="s">
        <v>40</v>
      </c>
      <c r="F500" s="133">
        <v>67.956073590878333</v>
      </c>
      <c r="G500" s="133">
        <v>69.410316932169536</v>
      </c>
      <c r="H500" s="133">
        <v>68.812438697128158</v>
      </c>
      <c r="I500" s="133">
        <v>67.459641996493431</v>
      </c>
      <c r="J500" s="133">
        <v>71.540367241905713</v>
      </c>
      <c r="K500" s="133">
        <v>74.085004911311657</v>
      </c>
      <c r="L500" s="133">
        <v>54.515245802392251</v>
      </c>
      <c r="M500" s="133">
        <v>55.897821563222536</v>
      </c>
      <c r="N500" s="133">
        <v>55.870643710569659</v>
      </c>
      <c r="O500" s="133">
        <v>48.080909090909088</v>
      </c>
      <c r="P500" s="133">
        <v>47.104665047615008</v>
      </c>
      <c r="Q500" s="133">
        <v>44.035485746462797</v>
      </c>
      <c r="R500" s="133">
        <v>44.815215160457797</v>
      </c>
      <c r="S500" s="133">
        <v>44.608141907959201</v>
      </c>
      <c r="T500" s="133">
        <v>44.617608223626597</v>
      </c>
      <c r="U500" s="133">
        <v>44.527875489247805</v>
      </c>
      <c r="V500" s="133">
        <v>44.531277973683594</v>
      </c>
      <c r="X500" s="132" t="str">
        <f>_xlfn.CONCAT(F_Inputs[[#This Row],[Item Code]], "_",F_Inputs[[#This Row],[Company Acronym]])</f>
        <v>C_STCSDEBTTR_PR24CA008_YKY</v>
      </c>
    </row>
    <row r="501" spans="1:24">
      <c r="A501" s="132" t="s">
        <v>113</v>
      </c>
      <c r="B501" s="132" t="s">
        <v>75</v>
      </c>
      <c r="C501" s="132" t="s">
        <v>76</v>
      </c>
      <c r="D501" s="132" t="s">
        <v>45</v>
      </c>
      <c r="E501" s="132" t="s">
        <v>40</v>
      </c>
      <c r="F501" s="133">
        <v>67.956073590878333</v>
      </c>
      <c r="G501" s="133">
        <v>69.410316932169536</v>
      </c>
      <c r="H501" s="133">
        <v>68.812438697128158</v>
      </c>
      <c r="I501" s="133">
        <v>67.459641996493431</v>
      </c>
      <c r="J501" s="133">
        <v>71.540367241905713</v>
      </c>
      <c r="K501" s="133">
        <v>74.085004911311657</v>
      </c>
      <c r="L501" s="133">
        <v>81.887730212277546</v>
      </c>
      <c r="M501" s="133">
        <v>85.256410885761298</v>
      </c>
      <c r="N501" s="133">
        <v>93.818673399681188</v>
      </c>
      <c r="O501" s="133">
        <v>69.801909090909078</v>
      </c>
      <c r="P501" s="133">
        <v>71.839695439854424</v>
      </c>
      <c r="Q501" s="133">
        <v>72.843892946631428</v>
      </c>
      <c r="R501" s="133">
        <v>80.478215160457808</v>
      </c>
      <c r="S501" s="133">
        <v>80.716141907959198</v>
      </c>
      <c r="T501" s="133">
        <v>81.537608223626592</v>
      </c>
      <c r="U501" s="133">
        <v>82.222875489247798</v>
      </c>
      <c r="V501" s="133">
        <v>82.607277973683608</v>
      </c>
      <c r="X501" s="132" t="str">
        <f>_xlfn.CONCAT(F_Inputs[[#This Row],[Item Code]], "_",F_Inputs[[#This Row],[Company Acronym]])</f>
        <v>C_STCTR_PR24CA008_YKY</v>
      </c>
    </row>
    <row r="502" spans="1:24">
      <c r="A502" s="132" t="s">
        <v>113</v>
      </c>
      <c r="B502" s="132" t="s">
        <v>77</v>
      </c>
      <c r="C502" s="132" t="s">
        <v>78</v>
      </c>
      <c r="D502" s="132" t="s">
        <v>45</v>
      </c>
      <c r="E502" s="132" t="s">
        <v>40</v>
      </c>
      <c r="F502" s="133">
        <v>68.883367139959404</v>
      </c>
      <c r="G502" s="133">
        <v>70.205002506893962</v>
      </c>
      <c r="H502" s="133">
        <v>69.328465508503143</v>
      </c>
      <c r="I502" s="133">
        <v>65.723334837915445</v>
      </c>
      <c r="J502" s="133">
        <v>69.704589796897494</v>
      </c>
      <c r="K502" s="133">
        <v>71.384590119010326</v>
      </c>
      <c r="L502" s="133">
        <v>52.090701747632629</v>
      </c>
      <c r="M502" s="133">
        <v>57.324466890704947</v>
      </c>
      <c r="N502" s="133">
        <v>58.061453514071005</v>
      </c>
      <c r="O502" s="133">
        <v>49.467999999999996</v>
      </c>
      <c r="P502" s="133">
        <v>48.036090693965576</v>
      </c>
      <c r="Q502" s="133">
        <v>49.055191746462796</v>
      </c>
      <c r="R502" s="133">
        <v>53.722215160457793</v>
      </c>
      <c r="S502" s="133">
        <v>53.269141907959202</v>
      </c>
      <c r="T502" s="133">
        <v>52.915608223626599</v>
      </c>
      <c r="U502" s="133">
        <v>50.710875489247798</v>
      </c>
      <c r="V502" s="133">
        <v>51.169277973683592</v>
      </c>
      <c r="X502" s="132" t="str">
        <f>_xlfn.CONCAT(F_Inputs[[#This Row],[Item Code]], "_",F_Inputs[[#This Row],[Company Acronym]])</f>
        <v>C_TCSDEBTTR_PR24CA008_YKY</v>
      </c>
    </row>
    <row r="503" spans="1:24">
      <c r="A503" s="132" t="s">
        <v>113</v>
      </c>
      <c r="B503" s="132" t="s">
        <v>79</v>
      </c>
      <c r="C503" s="132" t="s">
        <v>80</v>
      </c>
      <c r="D503" s="132" t="s">
        <v>45</v>
      </c>
      <c r="E503" s="132" t="s">
        <v>40</v>
      </c>
      <c r="F503" s="133">
        <v>68.883367139959404</v>
      </c>
      <c r="G503" s="133">
        <v>70.205002506893962</v>
      </c>
      <c r="H503" s="133">
        <v>69.328465508503143</v>
      </c>
      <c r="I503" s="133">
        <v>65.723334837915445</v>
      </c>
      <c r="J503" s="133">
        <v>69.704589796897494</v>
      </c>
      <c r="K503" s="133">
        <v>71.384590119010326</v>
      </c>
      <c r="L503" s="133">
        <v>79.463186157517924</v>
      </c>
      <c r="M503" s="133">
        <v>86.683056213243717</v>
      </c>
      <c r="N503" s="133">
        <v>96.00948320318254</v>
      </c>
      <c r="O503" s="133">
        <v>71.188999999999993</v>
      </c>
      <c r="P503" s="133">
        <v>72.771121086204985</v>
      </c>
      <c r="Q503" s="133">
        <v>77.863598946631427</v>
      </c>
      <c r="R503" s="133">
        <v>89.38521516045779</v>
      </c>
      <c r="S503" s="133">
        <v>89.377141907959199</v>
      </c>
      <c r="T503" s="133">
        <v>89.835608223626593</v>
      </c>
      <c r="U503" s="133">
        <v>88.405875489247805</v>
      </c>
      <c r="V503" s="133">
        <v>89.245277973683613</v>
      </c>
      <c r="X503" s="132" t="str">
        <f>_xlfn.CONCAT(F_Inputs[[#This Row],[Item Code]], "_",F_Inputs[[#This Row],[Company Acronym]])</f>
        <v>C_TCTR_PR24CA008_YKY</v>
      </c>
    </row>
    <row r="504" spans="1:24">
      <c r="A504" s="132" t="s">
        <v>113</v>
      </c>
      <c r="B504" s="132" t="s">
        <v>81</v>
      </c>
      <c r="C504" s="132" t="s">
        <v>82</v>
      </c>
      <c r="D504" s="132" t="s">
        <v>83</v>
      </c>
      <c r="E504" s="132" t="s">
        <v>40</v>
      </c>
      <c r="F504" s="135" t="s">
        <v>84</v>
      </c>
      <c r="G504" s="135" t="s">
        <v>84</v>
      </c>
      <c r="H504" s="135" t="s">
        <v>84</v>
      </c>
      <c r="I504" s="135" t="s">
        <v>84</v>
      </c>
      <c r="J504" s="135" t="s">
        <v>84</v>
      </c>
      <c r="K504" s="135" t="s">
        <v>84</v>
      </c>
      <c r="L504" s="135" t="s">
        <v>84</v>
      </c>
      <c r="M504" s="135" t="s">
        <v>84</v>
      </c>
      <c r="N504" s="135" t="s">
        <v>84</v>
      </c>
      <c r="O504" s="135" t="s">
        <v>84</v>
      </c>
      <c r="P504" s="135" t="s">
        <v>84</v>
      </c>
      <c r="Q504" s="135" t="s">
        <v>84</v>
      </c>
      <c r="R504" s="135" t="s">
        <v>84</v>
      </c>
      <c r="S504" s="135" t="s">
        <v>84</v>
      </c>
      <c r="T504" s="135" t="s">
        <v>84</v>
      </c>
      <c r="U504" s="135" t="s">
        <v>84</v>
      </c>
      <c r="V504" s="135" t="s">
        <v>84</v>
      </c>
      <c r="X504" s="132" t="str">
        <f>_xlfn.CONCAT(F_Inputs[[#This Row],[Item Code]], "_",F_Inputs[[#This Row],[Company Acronym]])</f>
        <v>PR24QA_PR24CA10_OUT1_YKY</v>
      </c>
    </row>
    <row r="505" spans="1:24">
      <c r="A505" s="132" t="s">
        <v>113</v>
      </c>
      <c r="B505" s="132" t="s">
        <v>85</v>
      </c>
      <c r="C505" s="132" t="s">
        <v>86</v>
      </c>
      <c r="D505" s="132" t="s">
        <v>83</v>
      </c>
      <c r="E505" s="132" t="s">
        <v>40</v>
      </c>
      <c r="F505" s="135" t="s">
        <v>87</v>
      </c>
      <c r="G505" s="135" t="s">
        <v>87</v>
      </c>
      <c r="H505" s="135" t="s">
        <v>87</v>
      </c>
      <c r="I505" s="135" t="s">
        <v>87</v>
      </c>
      <c r="J505" s="135" t="s">
        <v>87</v>
      </c>
      <c r="K505" s="135" t="s">
        <v>87</v>
      </c>
      <c r="L505" s="135" t="s">
        <v>87</v>
      </c>
      <c r="M505" s="135" t="s">
        <v>87</v>
      </c>
      <c r="N505" s="135" t="s">
        <v>87</v>
      </c>
      <c r="O505" s="135" t="s">
        <v>87</v>
      </c>
      <c r="P505" s="135" t="s">
        <v>87</v>
      </c>
      <c r="Q505" s="135" t="s">
        <v>87</v>
      </c>
      <c r="R505" s="135" t="s">
        <v>87</v>
      </c>
      <c r="S505" s="135" t="s">
        <v>87</v>
      </c>
      <c r="T505" s="135" t="s">
        <v>87</v>
      </c>
      <c r="U505" s="135" t="s">
        <v>87</v>
      </c>
      <c r="V505" s="135" t="s">
        <v>87</v>
      </c>
      <c r="X505" s="132" t="str">
        <f>_xlfn.CONCAT(F_Inputs[[#This Row],[Item Code]], "_",F_Inputs[[#This Row],[Company Acronym]])</f>
        <v>PR24QA_PR24CA10_OUT2_YKY</v>
      </c>
    </row>
    <row r="506" spans="1:24">
      <c r="A506" s="132" t="s">
        <v>113</v>
      </c>
      <c r="B506" s="132" t="s">
        <v>88</v>
      </c>
      <c r="C506" s="132" t="s">
        <v>89</v>
      </c>
      <c r="D506" s="132" t="s">
        <v>83</v>
      </c>
      <c r="E506" s="132" t="s">
        <v>40</v>
      </c>
      <c r="F506" s="136">
        <v>0</v>
      </c>
      <c r="G506" s="136">
        <v>0</v>
      </c>
      <c r="H506" s="136">
        <v>0</v>
      </c>
      <c r="I506" s="136">
        <v>0</v>
      </c>
      <c r="J506" s="136">
        <v>0</v>
      </c>
      <c r="K506" s="136">
        <v>0</v>
      </c>
      <c r="L506" s="136">
        <v>0</v>
      </c>
      <c r="M506" s="136">
        <v>0</v>
      </c>
      <c r="N506" s="136">
        <v>0</v>
      </c>
      <c r="O506" s="136">
        <v>0</v>
      </c>
      <c r="P506" s="136">
        <v>0</v>
      </c>
      <c r="Q506" s="136">
        <v>0</v>
      </c>
      <c r="R506" s="136">
        <v>0</v>
      </c>
      <c r="S506" s="136">
        <v>0</v>
      </c>
      <c r="T506" s="136">
        <v>0</v>
      </c>
      <c r="U506" s="136">
        <v>0</v>
      </c>
      <c r="V506" s="136">
        <v>0</v>
      </c>
      <c r="X506" s="132" t="str">
        <f>_xlfn.CONCAT(F_Inputs[[#This Row],[Item Code]], "_",F_Inputs[[#This Row],[Company Acronym]])</f>
        <v>PR24QA_PR24CA10_OUT3_YKY</v>
      </c>
    </row>
    <row r="507" spans="1:24">
      <c r="A507" s="132" t="s">
        <v>113</v>
      </c>
      <c r="B507" s="132" t="s">
        <v>90</v>
      </c>
      <c r="C507" s="132" t="s">
        <v>91</v>
      </c>
      <c r="D507" s="132" t="s">
        <v>39</v>
      </c>
      <c r="E507" s="132" t="s">
        <v>40</v>
      </c>
      <c r="F507" s="136">
        <v>0</v>
      </c>
      <c r="G507" s="136">
        <v>0</v>
      </c>
      <c r="H507" s="136">
        <v>0</v>
      </c>
      <c r="I507" s="136">
        <v>0</v>
      </c>
      <c r="J507" s="136">
        <v>0</v>
      </c>
      <c r="K507" s="136">
        <v>0</v>
      </c>
      <c r="L507" s="136">
        <v>0</v>
      </c>
      <c r="M507" s="136">
        <v>0</v>
      </c>
      <c r="N507" s="136">
        <v>0</v>
      </c>
      <c r="O507" s="136">
        <v>0</v>
      </c>
      <c r="P507" s="136">
        <v>0</v>
      </c>
      <c r="Q507" s="136">
        <v>0</v>
      </c>
      <c r="R507" s="136">
        <v>0</v>
      </c>
      <c r="S507" s="136">
        <v>0</v>
      </c>
      <c r="T507" s="136">
        <v>0</v>
      </c>
      <c r="U507" s="136">
        <v>0</v>
      </c>
      <c r="V507" s="136">
        <v>0</v>
      </c>
      <c r="X507" s="132" t="str">
        <f>_xlfn.CONCAT(F_Inputs[[#This Row],[Item Code]], "_",F_Inputs[[#This Row],[Company Acronym]])</f>
        <v>PR24QA_PR24CA10_OUT4_YKY</v>
      </c>
    </row>
  </sheetData>
  <phoneticPr fontId="28"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FDB8E"/>
  </sheetPr>
  <dimension ref="A1:JK194"/>
  <sheetViews>
    <sheetView showGridLines="0" tabSelected="1" topLeftCell="A99" zoomScale="80" zoomScaleNormal="80" workbookViewId="0"/>
  </sheetViews>
  <sheetFormatPr defaultColWidth="0" defaultRowHeight="13.15"/>
  <cols>
    <col min="1" max="1" width="2.125" style="38" customWidth="1"/>
    <col min="2" max="2" width="36.25" style="38" customWidth="1"/>
    <col min="3" max="31" width="7.125" style="38" customWidth="1"/>
    <col min="32" max="33" width="16.25" style="38" customWidth="1"/>
    <col min="34" max="34" width="16.25" style="99" customWidth="1"/>
    <col min="35" max="35" width="15.5" style="38" bestFit="1" customWidth="1"/>
    <col min="36" max="38" width="7.625" style="38" customWidth="1"/>
    <col min="39" max="271" width="0" style="38" hidden="1" customWidth="1"/>
    <col min="272" max="16384" width="8.125" style="38" hidden="1"/>
  </cols>
  <sheetData>
    <row r="1" spans="1:38" s="34" customFormat="1" ht="18.399999999999999" thickTop="1">
      <c r="A1" s="96" t="s">
        <v>114</v>
      </c>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97"/>
      <c r="AH1" s="33"/>
      <c r="AI1" s="33"/>
      <c r="AJ1" s="33"/>
      <c r="AK1" s="33"/>
      <c r="AL1" s="33"/>
    </row>
    <row r="2" spans="1:38">
      <c r="AG2" s="99"/>
      <c r="AH2" s="38"/>
    </row>
    <row r="3" spans="1:38">
      <c r="AG3" s="99"/>
      <c r="AH3" s="38"/>
    </row>
    <row r="4" spans="1:38" s="36" customFormat="1">
      <c r="A4" s="35" t="s">
        <v>58</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98"/>
      <c r="AH4" s="37"/>
      <c r="AI4" s="37"/>
      <c r="AJ4" s="37"/>
      <c r="AK4" s="37"/>
      <c r="AL4" s="37"/>
    </row>
    <row r="5" spans="1:38">
      <c r="AG5" s="99"/>
      <c r="AH5" s="38"/>
    </row>
    <row r="6" spans="1:38">
      <c r="B6" s="39" t="s">
        <v>115</v>
      </c>
      <c r="C6" s="40"/>
      <c r="D6" s="40"/>
      <c r="E6" s="40"/>
      <c r="F6" s="40"/>
      <c r="G6" s="40"/>
      <c r="H6" s="41"/>
      <c r="I6" s="40"/>
      <c r="J6" s="40"/>
      <c r="K6" s="40"/>
      <c r="L6" s="40"/>
      <c r="M6" s="40"/>
      <c r="N6" s="40"/>
      <c r="O6" s="40"/>
      <c r="P6" s="40"/>
      <c r="Q6" s="40"/>
      <c r="R6" s="40"/>
      <c r="S6" s="40"/>
      <c r="AG6" s="99"/>
      <c r="AH6" s="38"/>
      <c r="AI6" s="42"/>
    </row>
    <row r="7" spans="1:38">
      <c r="B7" s="43" t="s">
        <v>116</v>
      </c>
      <c r="T7" s="140"/>
      <c r="U7" s="140"/>
      <c r="AG7" s="99"/>
      <c r="AH7" s="38"/>
    </row>
    <row r="8" spans="1:38" ht="15" customHeight="1">
      <c r="B8" s="38" t="s">
        <v>57</v>
      </c>
      <c r="C8" s="145" t="s">
        <v>117</v>
      </c>
      <c r="D8" s="145"/>
      <c r="E8" s="145"/>
      <c r="F8" s="145"/>
      <c r="G8" s="145"/>
      <c r="H8" s="145"/>
      <c r="I8" s="145"/>
      <c r="J8" s="145"/>
      <c r="K8" s="145"/>
      <c r="L8" s="145"/>
      <c r="M8" s="145"/>
      <c r="N8" s="146" t="s">
        <v>118</v>
      </c>
      <c r="O8" s="146"/>
      <c r="P8" s="146"/>
      <c r="Q8" s="146"/>
      <c r="R8" s="146"/>
      <c r="S8" s="146"/>
      <c r="T8" s="141" t="s">
        <v>119</v>
      </c>
      <c r="U8" s="141"/>
      <c r="V8" s="141"/>
      <c r="W8" s="141"/>
      <c r="X8" s="141"/>
      <c r="Y8" s="142"/>
      <c r="Z8" s="143" t="s">
        <v>120</v>
      </c>
      <c r="AA8" s="143"/>
      <c r="AB8" s="143"/>
      <c r="AC8" s="143"/>
      <c r="AD8" s="143"/>
      <c r="AE8" s="144"/>
      <c r="AF8" s="138" t="s">
        <v>121</v>
      </c>
      <c r="AG8" s="139" t="s">
        <v>122</v>
      </c>
      <c r="AH8" s="138" t="s">
        <v>123</v>
      </c>
    </row>
    <row r="9" spans="1:38" ht="17.25" customHeight="1">
      <c r="B9" s="44"/>
      <c r="C9" s="45" t="s">
        <v>18</v>
      </c>
      <c r="D9" s="45" t="s">
        <v>19</v>
      </c>
      <c r="E9" s="45" t="s">
        <v>20</v>
      </c>
      <c r="F9" s="45" t="s">
        <v>21</v>
      </c>
      <c r="G9" s="45" t="s">
        <v>22</v>
      </c>
      <c r="H9" s="45" t="s">
        <v>23</v>
      </c>
      <c r="I9" s="45" t="s">
        <v>24</v>
      </c>
      <c r="J9" s="45" t="s">
        <v>25</v>
      </c>
      <c r="K9" s="45" t="s">
        <v>26</v>
      </c>
      <c r="L9" s="45" t="s">
        <v>27</v>
      </c>
      <c r="M9" s="123" t="s">
        <v>28</v>
      </c>
      <c r="N9" s="46" t="s">
        <v>29</v>
      </c>
      <c r="O9" s="46" t="s">
        <v>30</v>
      </c>
      <c r="P9" s="46" t="s">
        <v>31</v>
      </c>
      <c r="Q9" s="46" t="s">
        <v>32</v>
      </c>
      <c r="R9" s="46" t="s">
        <v>33</v>
      </c>
      <c r="S9" s="46" t="s">
        <v>34</v>
      </c>
      <c r="T9" s="47" t="s">
        <v>29</v>
      </c>
      <c r="U9" s="47" t="s">
        <v>30</v>
      </c>
      <c r="V9" s="47" t="s">
        <v>31</v>
      </c>
      <c r="W9" s="47" t="s">
        <v>32</v>
      </c>
      <c r="X9" s="47" t="s">
        <v>33</v>
      </c>
      <c r="Y9" s="47" t="s">
        <v>34</v>
      </c>
      <c r="Z9" s="48" t="s">
        <v>29</v>
      </c>
      <c r="AA9" s="48" t="s">
        <v>30</v>
      </c>
      <c r="AB9" s="48" t="s">
        <v>31</v>
      </c>
      <c r="AC9" s="48" t="s">
        <v>32</v>
      </c>
      <c r="AD9" s="48" t="s">
        <v>33</v>
      </c>
      <c r="AE9" s="48" t="s">
        <v>34</v>
      </c>
      <c r="AF9" s="138"/>
      <c r="AG9" s="139"/>
      <c r="AH9" s="138"/>
    </row>
    <row r="10" spans="1:38" s="49" customFormat="1">
      <c r="B10" s="50" t="s">
        <v>124</v>
      </c>
      <c r="C10" s="51">
        <v>1</v>
      </c>
      <c r="D10" s="51">
        <v>2</v>
      </c>
      <c r="E10" s="51">
        <v>3</v>
      </c>
      <c r="F10" s="51">
        <v>4</v>
      </c>
      <c r="G10" s="51">
        <v>5</v>
      </c>
      <c r="H10" s="51">
        <v>6</v>
      </c>
      <c r="I10" s="51">
        <v>7</v>
      </c>
      <c r="J10" s="51">
        <v>8</v>
      </c>
      <c r="K10" s="51">
        <v>9</v>
      </c>
      <c r="L10" s="51">
        <v>10</v>
      </c>
      <c r="M10" s="124">
        <v>11</v>
      </c>
      <c r="N10" s="52">
        <v>12</v>
      </c>
      <c r="O10" s="52">
        <v>13</v>
      </c>
      <c r="P10" s="52">
        <v>14</v>
      </c>
      <c r="Q10" s="52">
        <v>15</v>
      </c>
      <c r="R10" s="52">
        <v>16</v>
      </c>
      <c r="S10" s="52">
        <v>17</v>
      </c>
      <c r="T10" s="53">
        <v>12</v>
      </c>
      <c r="U10" s="53">
        <v>13</v>
      </c>
      <c r="V10" s="53">
        <v>14</v>
      </c>
      <c r="W10" s="53">
        <v>15</v>
      </c>
      <c r="X10" s="53">
        <v>16</v>
      </c>
      <c r="Y10" s="53">
        <v>17</v>
      </c>
      <c r="Z10" s="54">
        <v>12</v>
      </c>
      <c r="AA10" s="54">
        <v>13</v>
      </c>
      <c r="AB10" s="54">
        <v>14</v>
      </c>
      <c r="AC10" s="54">
        <v>15</v>
      </c>
      <c r="AD10" s="54">
        <v>16</v>
      </c>
      <c r="AE10" s="54">
        <v>17</v>
      </c>
      <c r="AG10" s="100"/>
    </row>
    <row r="11" spans="1:38">
      <c r="B11" s="55" t="s">
        <v>92</v>
      </c>
      <c r="C11" s="56">
        <f>INDEX(Inputs!$F$2:$V$507,MATCH(_xlfn.CONCAT($B$8,"_",$B11), Inputs!$X$2:$X$507, 0),MATCH(Forecasts!C$9,F_Inputs[[#Headers],[2013-14]:[2029-30]],0))</f>
        <v>2715.6630000000005</v>
      </c>
      <c r="D11" s="56">
        <f>INDEX(Inputs!$F$2:$V$507,MATCH(_xlfn.CONCAT($B$8,"_",$B11), Inputs!$X$2:$X$507, 0),MATCH(Forecasts!D$9,F_Inputs[[#Headers],[2013-14]:[2029-30]],0))</f>
        <v>2735.3609999999999</v>
      </c>
      <c r="E11" s="56">
        <f>INDEX(Inputs!$F$2:$V$507,MATCH(_xlfn.CONCAT($B$8,"_",$B11), Inputs!$X$2:$X$507, 0),MATCH(Forecasts!E$9,F_Inputs[[#Headers],[2013-14]:[2029-30]],0))</f>
        <v>2730.6835473329561</v>
      </c>
      <c r="F11" s="56">
        <f>INDEX(Inputs!$F$2:$V$507,MATCH(_xlfn.CONCAT($B$8,"_",$B11), Inputs!$X$2:$X$507, 0),MATCH(Forecasts!F$9,F_Inputs[[#Headers],[2013-14]:[2029-30]],0))</f>
        <v>2758.2917859726649</v>
      </c>
      <c r="G11" s="56">
        <f>INDEX(Inputs!$F$2:$V$507,MATCH(_xlfn.CONCAT($B$8,"_",$B11), Inputs!$X$2:$X$507, 0),MATCH(Forecasts!G$9,F_Inputs[[#Headers],[2013-14]:[2029-30]],0))</f>
        <v>2773.3249999999998</v>
      </c>
      <c r="H11" s="56">
        <f>INDEX(Inputs!$F$2:$V$507,MATCH(_xlfn.CONCAT($B$8,"_",$B11), Inputs!$X$2:$X$507, 0),MATCH(Forecasts!H$9,F_Inputs[[#Headers],[2013-14]:[2029-30]],0))</f>
        <v>2804.676187</v>
      </c>
      <c r="I11" s="56">
        <f>INDEX(Inputs!$F$2:$V$507,MATCH(_xlfn.CONCAT($B$8,"_",$B11), Inputs!$X$2:$X$507, 0),MATCH(Forecasts!I$9,F_Inputs[[#Headers],[2013-14]:[2029-30]],0))</f>
        <v>2833.1809999999996</v>
      </c>
      <c r="J11" s="56">
        <f>INDEX(Inputs!$F$2:$V$507,MATCH(_xlfn.CONCAT($B$8,"_",$B11), Inputs!$X$2:$X$507, 0),MATCH(Forecasts!J$9,F_Inputs[[#Headers],[2013-14]:[2029-30]],0))</f>
        <v>2885.654</v>
      </c>
      <c r="K11" s="56">
        <f>INDEX(Inputs!$F$2:$V$507,MATCH(_xlfn.CONCAT($B$8,"_",$B11), Inputs!$X$2:$X$507, 0),MATCH(Forecasts!K$9,F_Inputs[[#Headers],[2013-14]:[2029-30]],0))</f>
        <v>2923.509</v>
      </c>
      <c r="L11" s="56">
        <f>INDEX(Inputs!$F$2:$V$507,MATCH(_xlfn.CONCAT($B$8,"_",$B11), Inputs!$X$2:$X$507, 0),MATCH(Forecasts!L$9,F_Inputs[[#Headers],[2013-14]:[2029-30]],0))</f>
        <v>2954.0789999999997</v>
      </c>
      <c r="M11" s="56">
        <f>INDEX(Inputs!$F$2:$V$507,MATCH(_xlfn.CONCAT($B$8,"_",$B11), Inputs!$X$2:$X$507, 0),MATCH(Forecasts!M$9,F_Inputs[[#Headers],[2013-14]:[2029-30]],0))</f>
        <v>2977.3329999999996</v>
      </c>
      <c r="N11" s="57">
        <f>INDEX(Inputs!$F$2:$V$507,MATCH(_xlfn.CONCAT($B$8,"_",$B11), Inputs!$X$2:$X$507, 0),MATCH(Forecasts!N$9,F_Inputs[[#Headers],[2013-14]:[2029-30]],0))</f>
        <v>3021.9470000000001</v>
      </c>
      <c r="O11" s="57">
        <f>INDEX(Inputs!$F$2:$V$507,MATCH(_xlfn.CONCAT($B$8,"_",$B11), Inputs!$X$2:$X$507, 0),MATCH(Forecasts!O$9,F_Inputs[[#Headers],[2013-14]:[2029-30]],0))</f>
        <v>3044.8720000000003</v>
      </c>
      <c r="P11" s="57">
        <f>INDEX(Inputs!$F$2:$V$507,MATCH(_xlfn.CONCAT($B$8,"_",$B11), Inputs!$X$2:$X$507, 0),MATCH(Forecasts!P$9,F_Inputs[[#Headers],[2013-14]:[2029-30]],0))</f>
        <v>3067.1880000000001</v>
      </c>
      <c r="Q11" s="57">
        <f>INDEX(Inputs!$F$2:$V$507,MATCH(_xlfn.CONCAT($B$8,"_",$B11), Inputs!$X$2:$X$507, 0),MATCH(Forecasts!Q$9,F_Inputs[[#Headers],[2013-14]:[2029-30]],0))</f>
        <v>3088.6909999999998</v>
      </c>
      <c r="R11" s="57">
        <f>INDEX(Inputs!$F$2:$V$507,MATCH(_xlfn.CONCAT($B$8,"_",$B11), Inputs!$X$2:$X$507, 0),MATCH(Forecasts!R$9,F_Inputs[[#Headers],[2013-14]:[2029-30]],0))</f>
        <v>3109.4290000000001</v>
      </c>
      <c r="S11" s="57">
        <f>INDEX(Inputs!$F$2:$V$507,MATCH(_xlfn.CONCAT($B$8,"_",$B11), Inputs!$X$2:$X$507, 0),MATCH(Forecasts!S$9,F_Inputs[[#Headers],[2013-14]:[2029-30]],0))</f>
        <v>3130.29</v>
      </c>
      <c r="T11" s="58">
        <f>INTERCEPT($C11:$M11, $C$10:$M$10) + SLOPE($C11:$M11, $C$10:$M$10) * T$10</f>
        <v>2994.3203447217365</v>
      </c>
      <c r="U11" s="58">
        <f t="shared" ref="U11:Y14" si="0">INTERCEPT($C11:$M11, $C$10:$M$10) + SLOPE($C11:$M11, $C$10:$M$10) * U$10</f>
        <v>3022.2865155040618</v>
      </c>
      <c r="V11" s="58">
        <f t="shared" si="0"/>
        <v>3050.2526862863874</v>
      </c>
      <c r="W11" s="58">
        <f t="shared" si="0"/>
        <v>3078.2188570687126</v>
      </c>
      <c r="X11" s="58">
        <f t="shared" si="0"/>
        <v>3106.1850278510383</v>
      </c>
      <c r="Y11" s="58">
        <f t="shared" si="0"/>
        <v>3134.1511986333635</v>
      </c>
      <c r="Z11" s="59">
        <f t="shared" ref="Z11:Z28" si="1">IF($AF11="Company forecast", N11, IF($AF11="Ofwat forecast", T11))</f>
        <v>3021.9470000000001</v>
      </c>
      <c r="AA11" s="59">
        <f t="shared" ref="AA11:AA28" si="2">IF($AF11="Company forecast", O11, IF($AF11="Ofwat forecast", U11))</f>
        <v>3044.8720000000003</v>
      </c>
      <c r="AB11" s="59">
        <f t="shared" ref="AB11:AB28" si="3">IF($AF11="Company forecast", P11, IF($AF11="Ofwat forecast", V11))</f>
        <v>3067.1880000000001</v>
      </c>
      <c r="AC11" s="59">
        <f t="shared" ref="AC11:AC28" si="4">IF($AF11="Company forecast", Q11, IF($AF11="Ofwat forecast", W11))</f>
        <v>3088.6909999999998</v>
      </c>
      <c r="AD11" s="59">
        <f t="shared" ref="AD11:AD28" si="5">IF($AF11="Company forecast", R11, IF($AF11="Ofwat forecast", X11))</f>
        <v>3109.4290000000001</v>
      </c>
      <c r="AE11" s="59">
        <f t="shared" ref="AE11:AE28" si="6">IF($AF11="Company forecast", S11, IF($AF11="Ofwat forecast", Y11))</f>
        <v>3130.29</v>
      </c>
      <c r="AF11" s="60" t="s">
        <v>125</v>
      </c>
      <c r="AG11" s="60" t="s">
        <v>125</v>
      </c>
      <c r="AH11" s="61" t="str">
        <f>IF(AF11=AG11, "OK", "error")</f>
        <v>OK</v>
      </c>
      <c r="AI11" s="62"/>
      <c r="AJ11" s="62"/>
      <c r="AK11" s="62"/>
      <c r="AL11" s="63"/>
    </row>
    <row r="12" spans="1:38">
      <c r="B12" s="55" t="s">
        <v>98</v>
      </c>
      <c r="C12" s="56">
        <f>INDEX(Inputs!$F$2:$V$507,MATCH(_xlfn.CONCAT($B$8,"_",$B12), Inputs!$X$2:$X$507, 0),MATCH(Forecasts!C$9,F_Inputs[[#Headers],[2013-14]:[2029-30]],0))</f>
        <v>1843.8420000000001</v>
      </c>
      <c r="D12" s="56">
        <f>INDEX(Inputs!$F$2:$V$507,MATCH(_xlfn.CONCAT($B$8,"_",$B12), Inputs!$X$2:$X$507, 0),MATCH(Forecasts!D$9,F_Inputs[[#Headers],[2013-14]:[2029-30]],0))</f>
        <v>1852.55</v>
      </c>
      <c r="E12" s="56">
        <f>INDEX(Inputs!$F$2:$V$507,MATCH(_xlfn.CONCAT($B$8,"_",$B12), Inputs!$X$2:$X$507, 0),MATCH(Forecasts!E$9,F_Inputs[[#Headers],[2013-14]:[2029-30]],0))</f>
        <v>1860.6630000000002</v>
      </c>
      <c r="F12" s="56">
        <f>INDEX(Inputs!$F$2:$V$507,MATCH(_xlfn.CONCAT($B$8,"_",$B12), Inputs!$X$2:$X$507, 0),MATCH(Forecasts!F$9,F_Inputs[[#Headers],[2013-14]:[2029-30]],0))</f>
        <v>1869.0800000000002</v>
      </c>
      <c r="G12" s="56">
        <f>INDEX(Inputs!$F$2:$V$507,MATCH(_xlfn.CONCAT($B$8,"_",$B12), Inputs!$X$2:$X$507, 0),MATCH(Forecasts!G$9,F_Inputs[[#Headers],[2013-14]:[2029-30]],0))</f>
        <v>1878.4920000000002</v>
      </c>
      <c r="H12" s="56">
        <f>INDEX(Inputs!$F$2:$V$507,MATCH(_xlfn.CONCAT($B$8,"_",$B12), Inputs!$X$2:$X$507, 0),MATCH(Forecasts!H$9,F_Inputs[[#Headers],[2013-14]:[2029-30]],0))</f>
        <v>1888.3319999999999</v>
      </c>
      <c r="I12" s="56">
        <f>INDEX(Inputs!$F$2:$V$507,MATCH(_xlfn.CONCAT($B$8,"_",$B12), Inputs!$X$2:$X$507, 0),MATCH(Forecasts!I$9,F_Inputs[[#Headers],[2013-14]:[2029-30]],0))</f>
        <v>1901.2950000000001</v>
      </c>
      <c r="J12" s="56">
        <f>INDEX(Inputs!$F$2:$V$507,MATCH(_xlfn.CONCAT($B$8,"_",$B12), Inputs!$X$2:$X$507, 0),MATCH(Forecasts!J$9,F_Inputs[[#Headers],[2013-14]:[2029-30]],0))</f>
        <v>1935.713</v>
      </c>
      <c r="K12" s="56">
        <f>INDEX(Inputs!$F$2:$V$507,MATCH(_xlfn.CONCAT($B$8,"_",$B12), Inputs!$X$2:$X$507, 0),MATCH(Forecasts!K$9,F_Inputs[[#Headers],[2013-14]:[2029-30]],0))</f>
        <v>1954.8679999999999</v>
      </c>
      <c r="L12" s="56">
        <f>INDEX(Inputs!$F$2:$V$507,MATCH(_xlfn.CONCAT($B$8,"_",$B12), Inputs!$X$2:$X$507, 0),MATCH(Forecasts!L$9,F_Inputs[[#Headers],[2013-14]:[2029-30]],0))</f>
        <v>1971.7070000000001</v>
      </c>
      <c r="M12" s="56">
        <f>INDEX(Inputs!$F$2:$V$507,MATCH(_xlfn.CONCAT($B$8,"_",$B12), Inputs!$X$2:$X$507, 0),MATCH(Forecasts!M$9,F_Inputs[[#Headers],[2013-14]:[2029-30]],0))</f>
        <v>1987.9109999999998</v>
      </c>
      <c r="N12" s="57">
        <f>INDEX(Inputs!$F$2:$V$507,MATCH(_xlfn.CONCAT($B$8,"_",$B12), Inputs!$X$2:$X$507, 0),MATCH(Forecasts!N$9,F_Inputs[[#Headers],[2013-14]:[2029-30]],0))</f>
        <v>1983.6880000000001</v>
      </c>
      <c r="O12" s="57">
        <f>INDEX(Inputs!$F$2:$V$507,MATCH(_xlfn.CONCAT($B$8,"_",$B12), Inputs!$X$2:$X$507, 0),MATCH(Forecasts!O$9,F_Inputs[[#Headers],[2013-14]:[2029-30]],0))</f>
        <v>1992.7580000000003</v>
      </c>
      <c r="P12" s="57">
        <f>INDEX(Inputs!$F$2:$V$507,MATCH(_xlfn.CONCAT($B$8,"_",$B12), Inputs!$X$2:$X$507, 0),MATCH(Forecasts!P$9,F_Inputs[[#Headers],[2013-14]:[2029-30]],0))</f>
        <v>2002.5220000000004</v>
      </c>
      <c r="Q12" s="57">
        <f>INDEX(Inputs!$F$2:$V$507,MATCH(_xlfn.CONCAT($B$8,"_",$B12), Inputs!$X$2:$X$507, 0),MATCH(Forecasts!Q$9,F_Inputs[[#Headers],[2013-14]:[2029-30]],0))</f>
        <v>2012.39</v>
      </c>
      <c r="R12" s="57">
        <f>INDEX(Inputs!$F$2:$V$507,MATCH(_xlfn.CONCAT($B$8,"_",$B12), Inputs!$X$2:$X$507, 0),MATCH(Forecasts!R$9,F_Inputs[[#Headers],[2013-14]:[2029-30]],0))</f>
        <v>2021.75</v>
      </c>
      <c r="S12" s="57">
        <f>INDEX(Inputs!$F$2:$V$507,MATCH(_xlfn.CONCAT($B$8,"_",$B12), Inputs!$X$2:$X$507, 0),MATCH(Forecasts!S$9,F_Inputs[[#Headers],[2013-14]:[2029-30]],0))</f>
        <v>2030.5479999999998</v>
      </c>
      <c r="T12" s="58">
        <f t="shared" ref="T12:T14" si="7">INTERCEPT($C12:$M12, $C$10:$M$10) + SLOPE($C12:$M12, $C$10:$M$10) * T$10</f>
        <v>1993.258836363636</v>
      </c>
      <c r="U12" s="58">
        <f t="shared" si="0"/>
        <v>2008.1284454545453</v>
      </c>
      <c r="V12" s="58">
        <f t="shared" si="0"/>
        <v>2022.9980545454541</v>
      </c>
      <c r="W12" s="58">
        <f t="shared" si="0"/>
        <v>2037.8676636363632</v>
      </c>
      <c r="X12" s="58">
        <f t="shared" si="0"/>
        <v>2052.7372727272723</v>
      </c>
      <c r="Y12" s="58">
        <f t="shared" si="0"/>
        <v>2067.6068818181816</v>
      </c>
      <c r="Z12" s="59">
        <f t="shared" si="1"/>
        <v>1983.6880000000001</v>
      </c>
      <c r="AA12" s="59">
        <f t="shared" si="2"/>
        <v>1992.7580000000003</v>
      </c>
      <c r="AB12" s="59">
        <f t="shared" si="3"/>
        <v>2002.5220000000004</v>
      </c>
      <c r="AC12" s="59">
        <f t="shared" si="4"/>
        <v>2012.39</v>
      </c>
      <c r="AD12" s="59">
        <f t="shared" si="5"/>
        <v>2021.75</v>
      </c>
      <c r="AE12" s="59">
        <f t="shared" si="6"/>
        <v>2030.5479999999998</v>
      </c>
      <c r="AF12" s="60" t="s">
        <v>125</v>
      </c>
      <c r="AG12" s="60" t="s">
        <v>125</v>
      </c>
      <c r="AH12" s="61" t="str">
        <f t="shared" ref="AH12:AH28" si="8">IF(AF12=AG12, "OK", "error")</f>
        <v>OK</v>
      </c>
      <c r="AI12" s="62"/>
      <c r="AJ12" s="62"/>
      <c r="AK12" s="62"/>
      <c r="AL12" s="63"/>
    </row>
    <row r="13" spans="1:38">
      <c r="B13" s="55" t="s">
        <v>99</v>
      </c>
      <c r="C13" s="56">
        <f>INDEX(Inputs!$F$2:$V$507,MATCH(_xlfn.CONCAT($B$8,"_",$B13), Inputs!$X$2:$X$507, 0),MATCH(Forecasts!C$9,F_Inputs[[#Headers],[2013-14]:[2029-30]],0))</f>
        <v>2912.2439999999997</v>
      </c>
      <c r="D13" s="56">
        <f>INDEX(Inputs!$F$2:$V$507,MATCH(_xlfn.CONCAT($B$8,"_",$B13), Inputs!$X$2:$X$507, 0),MATCH(Forecasts!D$9,F_Inputs[[#Headers],[2013-14]:[2029-30]],0))</f>
        <v>2913.2959999999998</v>
      </c>
      <c r="E13" s="56">
        <f>INDEX(Inputs!$F$2:$V$507,MATCH(_xlfn.CONCAT($B$8,"_",$B13), Inputs!$X$2:$X$507, 0),MATCH(Forecasts!E$9,F_Inputs[[#Headers],[2013-14]:[2029-30]],0))</f>
        <v>2925.0529999999999</v>
      </c>
      <c r="F13" s="56">
        <f>INDEX(Inputs!$F$2:$V$507,MATCH(_xlfn.CONCAT($B$8,"_",$B13), Inputs!$X$2:$X$507, 0),MATCH(Forecasts!F$9,F_Inputs[[#Headers],[2013-14]:[2029-30]],0))</f>
        <v>2971.9520000000002</v>
      </c>
      <c r="G13" s="56">
        <f>INDEX(Inputs!$F$2:$V$507,MATCH(_xlfn.CONCAT($B$8,"_",$B13), Inputs!$X$2:$X$507, 0),MATCH(Forecasts!G$9,F_Inputs[[#Headers],[2013-14]:[2029-30]],0))</f>
        <v>2975.3429999999998</v>
      </c>
      <c r="H13" s="56">
        <f>INDEX(Inputs!$F$2:$V$507,MATCH(_xlfn.CONCAT($B$8,"_",$B13), Inputs!$X$2:$X$507, 0),MATCH(Forecasts!H$9,F_Inputs[[#Headers],[2013-14]:[2029-30]],0))</f>
        <v>2997.6619999999998</v>
      </c>
      <c r="I13" s="56">
        <f>INDEX(Inputs!$F$2:$V$507,MATCH(_xlfn.CONCAT($B$8,"_",$B13), Inputs!$X$2:$X$507, 0),MATCH(Forecasts!I$9,F_Inputs[[#Headers],[2013-14]:[2029-30]],0))</f>
        <v>3030.078</v>
      </c>
      <c r="J13" s="56">
        <f>INDEX(Inputs!$F$2:$V$507,MATCH(_xlfn.CONCAT($B$8,"_",$B13), Inputs!$X$2:$X$507, 0),MATCH(Forecasts!J$9,F_Inputs[[#Headers],[2013-14]:[2029-30]],0))</f>
        <v>3086.172</v>
      </c>
      <c r="K13" s="56">
        <f>INDEX(Inputs!$F$2:$V$507,MATCH(_xlfn.CONCAT($B$8,"_",$B13), Inputs!$X$2:$X$507, 0),MATCH(Forecasts!K$9,F_Inputs[[#Headers],[2013-14]:[2029-30]],0))</f>
        <v>3164.4489999999996</v>
      </c>
      <c r="L13" s="56">
        <f>INDEX(Inputs!$F$2:$V$507,MATCH(_xlfn.CONCAT($B$8,"_",$B13), Inputs!$X$2:$X$507, 0),MATCH(Forecasts!L$9,F_Inputs[[#Headers],[2013-14]:[2029-30]],0))</f>
        <v>3190.018</v>
      </c>
      <c r="M13" s="56">
        <f>INDEX(Inputs!$F$2:$V$507,MATCH(_xlfn.CONCAT($B$8,"_",$B13), Inputs!$X$2:$X$507, 0),MATCH(Forecasts!M$9,F_Inputs[[#Headers],[2013-14]:[2029-30]],0))</f>
        <v>3233.9120000000003</v>
      </c>
      <c r="N13" s="57">
        <f>INDEX(Inputs!$F$2:$V$507,MATCH(_xlfn.CONCAT($B$8,"_",$B13), Inputs!$X$2:$X$507, 0),MATCH(Forecasts!N$9,F_Inputs[[#Headers],[2013-14]:[2029-30]],0))</f>
        <v>3251.9560000000001</v>
      </c>
      <c r="O13" s="57">
        <f>INDEX(Inputs!$F$2:$V$507,MATCH(_xlfn.CONCAT($B$8,"_",$B13), Inputs!$X$2:$X$507, 0),MATCH(Forecasts!O$9,F_Inputs[[#Headers],[2013-14]:[2029-30]],0))</f>
        <v>3276.0829999999996</v>
      </c>
      <c r="P13" s="57">
        <f>INDEX(Inputs!$F$2:$V$507,MATCH(_xlfn.CONCAT($B$8,"_",$B13), Inputs!$X$2:$X$507, 0),MATCH(Forecasts!P$9,F_Inputs[[#Headers],[2013-14]:[2029-30]],0))</f>
        <v>3301.7659999999996</v>
      </c>
      <c r="Q13" s="57">
        <f>INDEX(Inputs!$F$2:$V$507,MATCH(_xlfn.CONCAT($B$8,"_",$B13), Inputs!$X$2:$X$507, 0),MATCH(Forecasts!Q$9,F_Inputs[[#Headers],[2013-14]:[2029-30]],0))</f>
        <v>3333.0630000000001</v>
      </c>
      <c r="R13" s="57">
        <f>INDEX(Inputs!$F$2:$V$507,MATCH(_xlfn.CONCAT($B$8,"_",$B13), Inputs!$X$2:$X$507, 0),MATCH(Forecasts!R$9,F_Inputs[[#Headers],[2013-14]:[2029-30]],0))</f>
        <v>3366.4749999999999</v>
      </c>
      <c r="S13" s="57">
        <f>INDEX(Inputs!$F$2:$V$507,MATCH(_xlfn.CONCAT($B$8,"_",$B13), Inputs!$X$2:$X$507, 0),MATCH(Forecasts!S$9,F_Inputs[[#Headers],[2013-14]:[2029-30]],0))</f>
        <v>3397.2159999999994</v>
      </c>
      <c r="T13" s="58">
        <f t="shared" si="7"/>
        <v>3239.1030545454546</v>
      </c>
      <c r="U13" s="58">
        <f t="shared" si="0"/>
        <v>3272.8902454545455</v>
      </c>
      <c r="V13" s="58">
        <f t="shared" si="0"/>
        <v>3306.6774363636364</v>
      </c>
      <c r="W13" s="58">
        <f t="shared" si="0"/>
        <v>3340.4646272727273</v>
      </c>
      <c r="X13" s="58">
        <f t="shared" si="0"/>
        <v>3374.2518181818182</v>
      </c>
      <c r="Y13" s="58">
        <f t="shared" si="0"/>
        <v>3408.0390090909091</v>
      </c>
      <c r="Z13" s="59">
        <f t="shared" si="1"/>
        <v>3251.9560000000001</v>
      </c>
      <c r="AA13" s="59">
        <f t="shared" si="2"/>
        <v>3276.0829999999996</v>
      </c>
      <c r="AB13" s="59">
        <f t="shared" si="3"/>
        <v>3301.7659999999996</v>
      </c>
      <c r="AC13" s="59">
        <f t="shared" si="4"/>
        <v>3333.0630000000001</v>
      </c>
      <c r="AD13" s="59">
        <f t="shared" si="5"/>
        <v>3366.4749999999999</v>
      </c>
      <c r="AE13" s="59">
        <f t="shared" si="6"/>
        <v>3397.2159999999994</v>
      </c>
      <c r="AF13" s="60" t="s">
        <v>125</v>
      </c>
      <c r="AG13" s="60" t="s">
        <v>125</v>
      </c>
      <c r="AH13" s="61" t="str">
        <f t="shared" si="8"/>
        <v>OK</v>
      </c>
      <c r="AI13" s="62"/>
      <c r="AJ13" s="62"/>
      <c r="AK13" s="62"/>
      <c r="AL13" s="63"/>
    </row>
    <row r="14" spans="1:38">
      <c r="B14" s="55" t="s">
        <v>104</v>
      </c>
      <c r="C14" s="56">
        <f>INDEX(Inputs!$F$2:$V$507,MATCH(_xlfn.CONCAT($B$8,"_",$B14), Inputs!$X$2:$X$507, 0),MATCH(Forecasts!C$9,F_Inputs[[#Headers],[2013-14]:[2029-30]],0))</f>
        <v>1858.6345000000001</v>
      </c>
      <c r="D14" s="56">
        <f>INDEX(Inputs!$F$2:$V$507,MATCH(_xlfn.CONCAT($B$8,"_",$B14), Inputs!$X$2:$X$507, 0),MATCH(Forecasts!D$9,F_Inputs[[#Headers],[2013-14]:[2029-30]],0))</f>
        <v>1866.5440000000001</v>
      </c>
      <c r="E14" s="56">
        <f>INDEX(Inputs!$F$2:$V$507,MATCH(_xlfn.CONCAT($B$8,"_",$B14), Inputs!$X$2:$X$507, 0),MATCH(Forecasts!E$9,F_Inputs[[#Headers],[2013-14]:[2029-30]],0))</f>
        <v>1881.846</v>
      </c>
      <c r="F14" s="56">
        <f>INDEX(Inputs!$F$2:$V$507,MATCH(_xlfn.CONCAT($B$8,"_",$B14), Inputs!$X$2:$X$507, 0),MATCH(Forecasts!F$9,F_Inputs[[#Headers],[2013-14]:[2029-30]],0))</f>
        <v>1895.2260000000001</v>
      </c>
      <c r="G14" s="56">
        <f>INDEX(Inputs!$F$2:$V$507,MATCH(_xlfn.CONCAT($B$8,"_",$B14), Inputs!$X$2:$X$507, 0),MATCH(Forecasts!G$9,F_Inputs[[#Headers],[2013-14]:[2029-30]],0))</f>
        <v>1904.9319999999998</v>
      </c>
      <c r="H14" s="56">
        <f>INDEX(Inputs!$F$2:$V$507,MATCH(_xlfn.CONCAT($B$8,"_",$B14), Inputs!$X$2:$X$507, 0),MATCH(Forecasts!H$9,F_Inputs[[#Headers],[2013-14]:[2029-30]],0))</f>
        <v>1919.6439999999998</v>
      </c>
      <c r="I14" s="56">
        <f>INDEX(Inputs!$F$2:$V$507,MATCH(_xlfn.CONCAT($B$8,"_",$B14), Inputs!$X$2:$X$507, 0),MATCH(Forecasts!I$9,F_Inputs[[#Headers],[2013-14]:[2029-30]],0))</f>
        <v>1932.8530000000001</v>
      </c>
      <c r="J14" s="56">
        <f>INDEX(Inputs!$F$2:$V$507,MATCH(_xlfn.CONCAT($B$8,"_",$B14), Inputs!$X$2:$X$507, 0),MATCH(Forecasts!J$9,F_Inputs[[#Headers],[2013-14]:[2029-30]],0))</f>
        <v>1946.867</v>
      </c>
      <c r="K14" s="56">
        <f>INDEX(Inputs!$F$2:$V$507,MATCH(_xlfn.CONCAT($B$8,"_",$B14), Inputs!$X$2:$X$507, 0),MATCH(Forecasts!K$9,F_Inputs[[#Headers],[2013-14]:[2029-30]],0))</f>
        <v>1966.557</v>
      </c>
      <c r="L14" s="56">
        <f>INDEX(Inputs!$F$2:$V$507,MATCH(_xlfn.CONCAT($B$8,"_",$B14), Inputs!$X$2:$X$507, 0),MATCH(Forecasts!L$9,F_Inputs[[#Headers],[2013-14]:[2029-30]],0))</f>
        <v>1984.6659999999999</v>
      </c>
      <c r="M14" s="56">
        <f>INDEX(Inputs!$F$2:$V$507,MATCH(_xlfn.CONCAT($B$8,"_",$B14), Inputs!$X$2:$X$507, 0),MATCH(Forecasts!M$9,F_Inputs[[#Headers],[2013-14]:[2029-30]],0))</f>
        <v>2001.645</v>
      </c>
      <c r="N14" s="57">
        <f>INDEX(Inputs!$F$2:$V$507,MATCH(_xlfn.CONCAT($B$8,"_",$B14), Inputs!$X$2:$X$507, 0),MATCH(Forecasts!N$9,F_Inputs[[#Headers],[2013-14]:[2029-30]],0))</f>
        <v>2022.1999999999998</v>
      </c>
      <c r="O14" s="57">
        <f>INDEX(Inputs!$F$2:$V$507,MATCH(_xlfn.CONCAT($B$8,"_",$B14), Inputs!$X$2:$X$507, 0),MATCH(Forecasts!O$9,F_Inputs[[#Headers],[2013-14]:[2029-30]],0))</f>
        <v>2046.905</v>
      </c>
      <c r="P14" s="57">
        <f>INDEX(Inputs!$F$2:$V$507,MATCH(_xlfn.CONCAT($B$8,"_",$B14), Inputs!$X$2:$X$507, 0),MATCH(Forecasts!P$9,F_Inputs[[#Headers],[2013-14]:[2029-30]],0))</f>
        <v>2059.817</v>
      </c>
      <c r="Q14" s="57">
        <f>INDEX(Inputs!$F$2:$V$507,MATCH(_xlfn.CONCAT($B$8,"_",$B14), Inputs!$X$2:$X$507, 0),MATCH(Forecasts!Q$9,F_Inputs[[#Headers],[2013-14]:[2029-30]],0))</f>
        <v>2073.2690000000002</v>
      </c>
      <c r="R14" s="57">
        <f>INDEX(Inputs!$F$2:$V$507,MATCH(_xlfn.CONCAT($B$8,"_",$B14), Inputs!$X$2:$X$507, 0),MATCH(Forecasts!R$9,F_Inputs[[#Headers],[2013-14]:[2029-30]],0))</f>
        <v>2086.4009999999998</v>
      </c>
      <c r="S14" s="57">
        <f>INDEX(Inputs!$F$2:$V$507,MATCH(_xlfn.CONCAT($B$8,"_",$B14), Inputs!$X$2:$X$507, 0),MATCH(Forecasts!S$9,F_Inputs[[#Headers],[2013-14]:[2029-30]],0))</f>
        <v>2099.2799999999997</v>
      </c>
      <c r="T14" s="58">
        <f t="shared" si="7"/>
        <v>2009.3763999999999</v>
      </c>
      <c r="U14" s="58">
        <f t="shared" si="0"/>
        <v>2023.675277272727</v>
      </c>
      <c r="V14" s="58">
        <f t="shared" si="0"/>
        <v>2037.9741545454544</v>
      </c>
      <c r="W14" s="58">
        <f t="shared" si="0"/>
        <v>2052.2730318181816</v>
      </c>
      <c r="X14" s="58">
        <f t="shared" si="0"/>
        <v>2066.5719090909088</v>
      </c>
      <c r="Y14" s="58">
        <f t="shared" si="0"/>
        <v>2080.8707863636359</v>
      </c>
      <c r="Z14" s="59">
        <f t="shared" si="1"/>
        <v>2022.1999999999998</v>
      </c>
      <c r="AA14" s="59">
        <f t="shared" si="2"/>
        <v>2046.905</v>
      </c>
      <c r="AB14" s="59">
        <f t="shared" si="3"/>
        <v>2059.817</v>
      </c>
      <c r="AC14" s="59">
        <f t="shared" si="4"/>
        <v>2073.2690000000002</v>
      </c>
      <c r="AD14" s="59">
        <f t="shared" si="5"/>
        <v>2086.4009999999998</v>
      </c>
      <c r="AE14" s="59">
        <f t="shared" si="6"/>
        <v>2099.2799999999997</v>
      </c>
      <c r="AF14" s="60" t="s">
        <v>125</v>
      </c>
      <c r="AG14" s="60" t="s">
        <v>125</v>
      </c>
      <c r="AH14" s="61" t="str">
        <f t="shared" si="8"/>
        <v>OK</v>
      </c>
      <c r="AI14" s="62"/>
      <c r="AJ14" s="62"/>
      <c r="AK14" s="62"/>
      <c r="AL14" s="63"/>
    </row>
    <row r="15" spans="1:38">
      <c r="B15" s="55" t="s">
        <v>106</v>
      </c>
      <c r="C15" s="56">
        <f>INDEX(Inputs!$F$2:$V$507,MATCH(_xlfn.CONCAT($B$8,"_",$B15), Inputs!$X$2:$X$507, 0),MATCH(Forecasts!C$9,F_Inputs[[#Headers],[2013-14]:[2029-30]],0))</f>
        <v>0</v>
      </c>
      <c r="D15" s="56">
        <f>INDEX(Inputs!$F$2:$V$507,MATCH(_xlfn.CONCAT($B$8,"_",$B15), Inputs!$X$2:$X$507, 0),MATCH(Forecasts!D$9,F_Inputs[[#Headers],[2013-14]:[2029-30]],0))</f>
        <v>0</v>
      </c>
      <c r="E15" s="56">
        <f>INDEX(Inputs!$F$2:$V$507,MATCH(_xlfn.CONCAT($B$8,"_",$B15), Inputs!$X$2:$X$507, 0),MATCH(Forecasts!E$9,F_Inputs[[#Headers],[2013-14]:[2029-30]],0))</f>
        <v>0</v>
      </c>
      <c r="F15" s="56">
        <f>INDEX(Inputs!$F$2:$V$507,MATCH(_xlfn.CONCAT($B$8,"_",$B15), Inputs!$X$2:$X$507, 0),MATCH(Forecasts!F$9,F_Inputs[[#Headers],[2013-14]:[2029-30]],0))</f>
        <v>0</v>
      </c>
      <c r="G15" s="56">
        <f>INDEX(Inputs!$F$2:$V$507,MATCH(_xlfn.CONCAT($B$8,"_",$B15), Inputs!$X$2:$X$507, 0),MATCH(Forecasts!G$9,F_Inputs[[#Headers],[2013-14]:[2029-30]],0))</f>
        <v>0</v>
      </c>
      <c r="H15" s="56">
        <f>INDEX(Inputs!$F$2:$V$507,MATCH(_xlfn.CONCAT($B$8,"_",$B15), Inputs!$X$2:$X$507, 0),MATCH(Forecasts!H$9,F_Inputs[[#Headers],[2013-14]:[2029-30]],0))</f>
        <v>4006.4189999999999</v>
      </c>
      <c r="I15" s="56">
        <f>INDEX(Inputs!$F$2:$V$507,MATCH(_xlfn.CONCAT($B$8,"_",$B15), Inputs!$X$2:$X$507, 0),MATCH(Forecasts!I$9,F_Inputs[[#Headers],[2013-14]:[2029-30]],0))</f>
        <v>4035.1720000000005</v>
      </c>
      <c r="J15" s="56">
        <f>INDEX(Inputs!$F$2:$V$507,MATCH(_xlfn.CONCAT($B$8,"_",$B15), Inputs!$X$2:$X$507, 0),MATCH(Forecasts!J$9,F_Inputs[[#Headers],[2013-14]:[2029-30]],0))</f>
        <v>4074.3919999999998</v>
      </c>
      <c r="K15" s="56">
        <f>INDEX(Inputs!$F$2:$V$507,MATCH(_xlfn.CONCAT($B$8,"_",$B15), Inputs!$X$2:$X$507, 0),MATCH(Forecasts!K$9,F_Inputs[[#Headers],[2013-14]:[2029-30]],0))</f>
        <v>4113.3684098710564</v>
      </c>
      <c r="L15" s="56">
        <f>INDEX(Inputs!$F$2:$V$507,MATCH(_xlfn.CONCAT($B$8,"_",$B15), Inputs!$X$2:$X$507, 0),MATCH(Forecasts!L$9,F_Inputs[[#Headers],[2013-14]:[2029-30]],0))</f>
        <v>4165.280999999999</v>
      </c>
      <c r="M15" s="56">
        <f>INDEX(Inputs!$F$2:$V$507,MATCH(_xlfn.CONCAT($B$8,"_",$B15), Inputs!$X$2:$X$507, 0),MATCH(Forecasts!M$9,F_Inputs[[#Headers],[2013-14]:[2029-30]],0))</f>
        <v>4219.1350273758544</v>
      </c>
      <c r="N15" s="57">
        <f>INDEX(Inputs!$F$2:$V$507,MATCH(_xlfn.CONCAT($B$8,"_",$B15), Inputs!$X$2:$X$507, 0),MATCH(Forecasts!N$9,F_Inputs[[#Headers],[2013-14]:[2029-30]],0))</f>
        <v>4258.2839852939942</v>
      </c>
      <c r="O15" s="57">
        <f>INDEX(Inputs!$F$2:$V$507,MATCH(_xlfn.CONCAT($B$8,"_",$B15), Inputs!$X$2:$X$507, 0),MATCH(Forecasts!O$9,F_Inputs[[#Headers],[2013-14]:[2029-30]],0))</f>
        <v>4257.3695325180133</v>
      </c>
      <c r="P15" s="57">
        <f>INDEX(Inputs!$F$2:$V$507,MATCH(_xlfn.CONCAT($B$8,"_",$B15), Inputs!$X$2:$X$507, 0),MATCH(Forecasts!P$9,F_Inputs[[#Headers],[2013-14]:[2029-30]],0))</f>
        <v>4282.9375176915155</v>
      </c>
      <c r="Q15" s="57">
        <f>INDEX(Inputs!$F$2:$V$507,MATCH(_xlfn.CONCAT($B$8,"_",$B15), Inputs!$X$2:$X$507, 0),MATCH(Forecasts!Q$9,F_Inputs[[#Headers],[2013-14]:[2029-30]],0))</f>
        <v>4308.214869825717</v>
      </c>
      <c r="R15" s="57">
        <f>INDEX(Inputs!$F$2:$V$507,MATCH(_xlfn.CONCAT($B$8,"_",$B15), Inputs!$X$2:$X$507, 0),MATCH(Forecasts!R$9,F_Inputs[[#Headers],[2013-14]:[2029-30]],0))</f>
        <v>4332.6209305653683</v>
      </c>
      <c r="S15" s="57">
        <f>INDEX(Inputs!$F$2:$V$507,MATCH(_xlfn.CONCAT($B$8,"_",$B15), Inputs!$X$2:$X$507, 0),MATCH(Forecasts!S$9,F_Inputs[[#Headers],[2013-14]:[2029-30]],0))</f>
        <v>4356.647270262135</v>
      </c>
      <c r="T15" s="64">
        <f>INTERCEPT($H15:$M15, $H$10:$M$10) + SLOPE($H15:$M15, $H$10:$M$10) * T$10</f>
        <v>4251.5829275495171</v>
      </c>
      <c r="U15" s="64">
        <f t="shared" ref="U15:Y16" si="9">INTERCEPT($H15:$M15, $H$10:$M$10) + SLOPE($H15:$M15, $H$10:$M$10) * U$10</f>
        <v>4294.2367431709545</v>
      </c>
      <c r="V15" s="64">
        <f t="shared" si="9"/>
        <v>4336.8905587923928</v>
      </c>
      <c r="W15" s="64">
        <f t="shared" si="9"/>
        <v>4379.5443744138302</v>
      </c>
      <c r="X15" s="64">
        <f t="shared" si="9"/>
        <v>4422.1981900352685</v>
      </c>
      <c r="Y15" s="64">
        <f t="shared" si="9"/>
        <v>4464.8520056567058</v>
      </c>
      <c r="Z15" s="59">
        <f t="shared" si="1"/>
        <v>4258.2839852939942</v>
      </c>
      <c r="AA15" s="59">
        <f t="shared" si="2"/>
        <v>4257.3695325180133</v>
      </c>
      <c r="AB15" s="59">
        <f t="shared" si="3"/>
        <v>4282.9375176915155</v>
      </c>
      <c r="AC15" s="59">
        <f t="shared" si="4"/>
        <v>4308.214869825717</v>
      </c>
      <c r="AD15" s="59">
        <f t="shared" si="5"/>
        <v>4332.6209305653683</v>
      </c>
      <c r="AE15" s="59">
        <f t="shared" si="6"/>
        <v>4356.647270262135</v>
      </c>
      <c r="AF15" s="60" t="s">
        <v>125</v>
      </c>
      <c r="AG15" s="60" t="s">
        <v>125</v>
      </c>
      <c r="AH15" s="61" t="str">
        <f t="shared" si="8"/>
        <v>OK</v>
      </c>
      <c r="AI15" s="62"/>
      <c r="AJ15" s="62"/>
      <c r="AK15" s="62"/>
      <c r="AL15" s="63"/>
    </row>
    <row r="16" spans="1:38">
      <c r="B16" s="55" t="s">
        <v>97</v>
      </c>
      <c r="C16" s="56">
        <f>INDEX(Inputs!$F$2:$V$507,MATCH(_xlfn.CONCAT($B$8,"_",$B16), Inputs!$X$2:$X$507, 0),MATCH(Forecasts!C$9,F_Inputs[[#Headers],[2013-14]:[2029-30]],0))</f>
        <v>0</v>
      </c>
      <c r="D16" s="56">
        <f>INDEX(Inputs!$F$2:$V$507,MATCH(_xlfn.CONCAT($B$8,"_",$B16), Inputs!$X$2:$X$507, 0),MATCH(Forecasts!D$9,F_Inputs[[#Headers],[2013-14]:[2029-30]],0))</f>
        <v>0</v>
      </c>
      <c r="E16" s="56">
        <f>INDEX(Inputs!$F$2:$V$507,MATCH(_xlfn.CONCAT($B$8,"_",$B16), Inputs!$X$2:$X$507, 0),MATCH(Forecasts!E$9,F_Inputs[[#Headers],[2013-14]:[2029-30]],0))</f>
        <v>0</v>
      </c>
      <c r="F16" s="56">
        <f>INDEX(Inputs!$F$2:$V$507,MATCH(_xlfn.CONCAT($B$8,"_",$B16), Inputs!$X$2:$X$507, 0),MATCH(Forecasts!F$9,F_Inputs[[#Headers],[2013-14]:[2029-30]],0))</f>
        <v>0</v>
      </c>
      <c r="G16" s="56">
        <f>INDEX(Inputs!$F$2:$V$507,MATCH(_xlfn.CONCAT($B$8,"_",$B16), Inputs!$X$2:$X$507, 0),MATCH(Forecasts!G$9,F_Inputs[[#Headers],[2013-14]:[2029-30]],0))</f>
        <v>0</v>
      </c>
      <c r="H16" s="56">
        <f>INDEX(Inputs!$F$2:$V$507,MATCH(_xlfn.CONCAT($B$8,"_",$B16), Inputs!$X$2:$X$507, 0),MATCH(Forecasts!H$9,F_Inputs[[#Headers],[2013-14]:[2029-30]],0))</f>
        <v>94.945999999999998</v>
      </c>
      <c r="I16" s="56">
        <f>INDEX(Inputs!$F$2:$V$507,MATCH(_xlfn.CONCAT($B$8,"_",$B16), Inputs!$X$2:$X$507, 0),MATCH(Forecasts!I$9,F_Inputs[[#Headers],[2013-14]:[2029-30]],0))</f>
        <v>94.754999999999995</v>
      </c>
      <c r="J16" s="56">
        <f>INDEX(Inputs!$F$2:$V$507,MATCH(_xlfn.CONCAT($B$8,"_",$B16), Inputs!$X$2:$X$507, 0),MATCH(Forecasts!J$9,F_Inputs[[#Headers],[2013-14]:[2029-30]],0))</f>
        <v>95.166000000000011</v>
      </c>
      <c r="K16" s="56">
        <f>INDEX(Inputs!$F$2:$V$507,MATCH(_xlfn.CONCAT($B$8,"_",$B16), Inputs!$X$2:$X$507, 0),MATCH(Forecasts!K$9,F_Inputs[[#Headers],[2013-14]:[2029-30]],0))</f>
        <v>95.40100000000001</v>
      </c>
      <c r="L16" s="56">
        <f>INDEX(Inputs!$F$2:$V$507,MATCH(_xlfn.CONCAT($B$8,"_",$B16), Inputs!$X$2:$X$507, 0),MATCH(Forecasts!L$9,F_Inputs[[#Headers],[2013-14]:[2029-30]],0))</f>
        <v>96.674999999999997</v>
      </c>
      <c r="M16" s="56">
        <f>INDEX(Inputs!$F$2:$V$507,MATCH(_xlfn.CONCAT($B$8,"_",$B16), Inputs!$X$2:$X$507, 0),MATCH(Forecasts!M$9,F_Inputs[[#Headers],[2013-14]:[2029-30]],0))</f>
        <v>97.128077924567478</v>
      </c>
      <c r="N16" s="57">
        <f>INDEX(Inputs!$F$2:$V$507,MATCH(_xlfn.CONCAT($B$8,"_",$B16), Inputs!$X$2:$X$507, 0),MATCH(Forecasts!N$9,F_Inputs[[#Headers],[2013-14]:[2029-30]],0))</f>
        <v>98.480238315847032</v>
      </c>
      <c r="O16" s="57">
        <f>INDEX(Inputs!$F$2:$V$507,MATCH(_xlfn.CONCAT($B$8,"_",$B16), Inputs!$X$2:$X$507, 0),MATCH(Forecasts!O$9,F_Inputs[[#Headers],[2013-14]:[2029-30]],0))</f>
        <v>98.634999999999991</v>
      </c>
      <c r="P16" s="57">
        <f>INDEX(Inputs!$F$2:$V$507,MATCH(_xlfn.CONCAT($B$8,"_",$B16), Inputs!$X$2:$X$507, 0),MATCH(Forecasts!P$9,F_Inputs[[#Headers],[2013-14]:[2029-30]],0))</f>
        <v>99.111000000000004</v>
      </c>
      <c r="Q16" s="57">
        <f>INDEX(Inputs!$F$2:$V$507,MATCH(_xlfn.CONCAT($B$8,"_",$B16), Inputs!$X$2:$X$507, 0),MATCH(Forecasts!Q$9,F_Inputs[[#Headers],[2013-14]:[2029-30]],0))</f>
        <v>99.584999999999994</v>
      </c>
      <c r="R16" s="57">
        <f>INDEX(Inputs!$F$2:$V$507,MATCH(_xlfn.CONCAT($B$8,"_",$B16), Inputs!$X$2:$X$507, 0),MATCH(Forecasts!R$9,F_Inputs[[#Headers],[2013-14]:[2029-30]],0))</f>
        <v>100.05299999999998</v>
      </c>
      <c r="S16" s="57">
        <f>INDEX(Inputs!$F$2:$V$507,MATCH(_xlfn.CONCAT($B$8,"_",$B16), Inputs!$X$2:$X$507, 0),MATCH(Forecasts!S$9,F_Inputs[[#Headers],[2013-14]:[2029-30]],0))</f>
        <v>100.49900000000001</v>
      </c>
      <c r="T16" s="64">
        <f>INTERCEPT($H16:$M16, $H$10:$M$10) + SLOPE($H16:$M16, $H$10:$M$10) * T$10</f>
        <v>97.369051949711647</v>
      </c>
      <c r="U16" s="64">
        <f t="shared" si="9"/>
        <v>97.852063081792721</v>
      </c>
      <c r="V16" s="64">
        <f t="shared" si="9"/>
        <v>98.335074213873781</v>
      </c>
      <c r="W16" s="64">
        <f t="shared" si="9"/>
        <v>98.818085345954856</v>
      </c>
      <c r="X16" s="64">
        <f t="shared" si="9"/>
        <v>99.30109647803593</v>
      </c>
      <c r="Y16" s="64">
        <f t="shared" si="9"/>
        <v>99.78410761011699</v>
      </c>
      <c r="Z16" s="59">
        <f t="shared" si="1"/>
        <v>98.480238315847032</v>
      </c>
      <c r="AA16" s="59">
        <f t="shared" si="2"/>
        <v>98.634999999999991</v>
      </c>
      <c r="AB16" s="59">
        <f t="shared" si="3"/>
        <v>99.111000000000004</v>
      </c>
      <c r="AC16" s="59">
        <f t="shared" si="4"/>
        <v>99.584999999999994</v>
      </c>
      <c r="AD16" s="59">
        <f t="shared" si="5"/>
        <v>100.05299999999998</v>
      </c>
      <c r="AE16" s="59">
        <f t="shared" si="6"/>
        <v>100.49900000000001</v>
      </c>
      <c r="AF16" s="60" t="s">
        <v>125</v>
      </c>
      <c r="AG16" s="60" t="s">
        <v>125</v>
      </c>
      <c r="AH16" s="61" t="str">
        <f t="shared" si="8"/>
        <v>OK</v>
      </c>
      <c r="AI16" s="62"/>
      <c r="AJ16" s="62"/>
      <c r="AK16" s="62"/>
      <c r="AL16" s="63"/>
    </row>
    <row r="17" spans="1:38">
      <c r="B17" s="55" t="s">
        <v>101</v>
      </c>
      <c r="C17" s="56">
        <f>INDEX(Inputs!$F$2:$V$507,MATCH(_xlfn.CONCAT($B$8,"_",$B17), Inputs!$X$2:$X$507, 0),MATCH(Forecasts!C$9,F_Inputs[[#Headers],[2013-14]:[2029-30]],0))</f>
        <v>1374.6950000000002</v>
      </c>
      <c r="D17" s="56">
        <f>INDEX(Inputs!$F$2:$V$507,MATCH(_xlfn.CONCAT($B$8,"_",$B17), Inputs!$X$2:$X$507, 0),MATCH(Forecasts!D$9,F_Inputs[[#Headers],[2013-14]:[2029-30]],0))</f>
        <v>1383.4209999999998</v>
      </c>
      <c r="E17" s="56">
        <f>INDEX(Inputs!$F$2:$V$507,MATCH(_xlfn.CONCAT($B$8,"_",$B17), Inputs!$X$2:$X$507, 0),MATCH(Forecasts!E$9,F_Inputs[[#Headers],[2013-14]:[2029-30]],0))</f>
        <v>1403.587</v>
      </c>
      <c r="F17" s="56">
        <f>INDEX(Inputs!$F$2:$V$507,MATCH(_xlfn.CONCAT($B$8,"_",$B17), Inputs!$X$2:$X$507, 0),MATCH(Forecasts!F$9,F_Inputs[[#Headers],[2013-14]:[2029-30]],0))</f>
        <v>1423.9690000000001</v>
      </c>
      <c r="G17" s="56">
        <f>INDEX(Inputs!$F$2:$V$507,MATCH(_xlfn.CONCAT($B$8,"_",$B17), Inputs!$X$2:$X$507, 0),MATCH(Forecasts!G$9,F_Inputs[[#Headers],[2013-14]:[2029-30]],0))</f>
        <v>1442.576</v>
      </c>
      <c r="H17" s="56">
        <f>INDEX(Inputs!$F$2:$V$507,MATCH(_xlfn.CONCAT($B$8,"_",$B17), Inputs!$X$2:$X$507, 0),MATCH(Forecasts!H$9,F_Inputs[[#Headers],[2013-14]:[2029-30]],0))</f>
        <v>1454.1149999999998</v>
      </c>
      <c r="I17" s="56">
        <f>INDEX(Inputs!$F$2:$V$507,MATCH(_xlfn.CONCAT($B$8,"_",$B17), Inputs!$X$2:$X$507, 0),MATCH(Forecasts!I$9,F_Inputs[[#Headers],[2013-14]:[2029-30]],0))</f>
        <v>1467.827</v>
      </c>
      <c r="J17" s="56">
        <f>INDEX(Inputs!$F$2:$V$507,MATCH(_xlfn.CONCAT($B$8,"_",$B17), Inputs!$X$2:$X$507, 0),MATCH(Forecasts!J$9,F_Inputs[[#Headers],[2013-14]:[2029-30]],0))</f>
        <v>1489.2570000000001</v>
      </c>
      <c r="K17" s="56">
        <f>INDEX(Inputs!$F$2:$V$507,MATCH(_xlfn.CONCAT($B$8,"_",$B17), Inputs!$X$2:$X$507, 0),MATCH(Forecasts!K$9,F_Inputs[[#Headers],[2013-14]:[2029-30]],0))</f>
        <v>1502.3085000000003</v>
      </c>
      <c r="L17" s="56">
        <f>INDEX(Inputs!$F$2:$V$507,MATCH(_xlfn.CONCAT($B$8,"_",$B17), Inputs!$X$2:$X$507, 0),MATCH(Forecasts!L$9,F_Inputs[[#Headers],[2013-14]:[2029-30]],0))</f>
        <v>1515.53</v>
      </c>
      <c r="M17" s="56">
        <f>INDEX(Inputs!$F$2:$V$507,MATCH(_xlfn.CONCAT($B$8,"_",$B17), Inputs!$X$2:$X$507, 0),MATCH(Forecasts!M$9,F_Inputs[[#Headers],[2013-14]:[2029-30]],0))</f>
        <v>1528.018</v>
      </c>
      <c r="N17" s="57">
        <f>INDEX(Inputs!$F$2:$V$507,MATCH(_xlfn.CONCAT($B$8,"_",$B17), Inputs!$X$2:$X$507, 0),MATCH(Forecasts!N$9,F_Inputs[[#Headers],[2013-14]:[2029-30]],0))</f>
        <v>1552.5335884583965</v>
      </c>
      <c r="O17" s="57">
        <f>INDEX(Inputs!$F$2:$V$507,MATCH(_xlfn.CONCAT($B$8,"_",$B17), Inputs!$X$2:$X$507, 0),MATCH(Forecasts!O$9,F_Inputs[[#Headers],[2013-14]:[2029-30]],0))</f>
        <v>1567.2838896937972</v>
      </c>
      <c r="P17" s="57">
        <f>INDEX(Inputs!$F$2:$V$507,MATCH(_xlfn.CONCAT($B$8,"_",$B17), Inputs!$X$2:$X$507, 0),MATCH(Forecasts!P$9,F_Inputs[[#Headers],[2013-14]:[2029-30]],0))</f>
        <v>1581.784928242804</v>
      </c>
      <c r="Q17" s="57">
        <f>INDEX(Inputs!$F$2:$V$507,MATCH(_xlfn.CONCAT($B$8,"_",$B17), Inputs!$X$2:$X$507, 0),MATCH(Forecasts!Q$9,F_Inputs[[#Headers],[2013-14]:[2029-30]],0))</f>
        <v>1595.817808816046</v>
      </c>
      <c r="R17" s="57">
        <f>INDEX(Inputs!$F$2:$V$507,MATCH(_xlfn.CONCAT($B$8,"_",$B17), Inputs!$X$2:$X$507, 0),MATCH(Forecasts!R$9,F_Inputs[[#Headers],[2013-14]:[2029-30]],0))</f>
        <v>1609.3732184752948</v>
      </c>
      <c r="S17" s="57">
        <f>INDEX(Inputs!$F$2:$V$507,MATCH(_xlfn.CONCAT($B$8,"_",$B17), Inputs!$X$2:$X$507, 0),MATCH(Forecasts!S$9,F_Inputs[[#Headers],[2013-14]:[2029-30]],0))</f>
        <v>1621.5913082165707</v>
      </c>
      <c r="T17" s="58">
        <f>INTERCEPT($C17:$M17, $C$10:$M$10) + SLOPE($C17:$M17, $C$10:$M$10) * T$10</f>
        <v>1548.5026363636364</v>
      </c>
      <c r="U17" s="58">
        <f t="shared" ref="U17:Y28" si="10">INTERCEPT($C17:$M17, $C$10:$M$10) + SLOPE($C17:$M17, $C$10:$M$10) * U$10</f>
        <v>1564.3848409090908</v>
      </c>
      <c r="V17" s="58">
        <f t="shared" si="10"/>
        <v>1580.2670454545455</v>
      </c>
      <c r="W17" s="58">
        <f t="shared" si="10"/>
        <v>1596.1492499999999</v>
      </c>
      <c r="X17" s="58">
        <f t="shared" si="10"/>
        <v>1612.0314545454546</v>
      </c>
      <c r="Y17" s="58">
        <f t="shared" si="10"/>
        <v>1627.9136590909091</v>
      </c>
      <c r="Z17" s="59">
        <f t="shared" si="1"/>
        <v>1552.5335884583965</v>
      </c>
      <c r="AA17" s="59">
        <f t="shared" si="2"/>
        <v>1567.2838896937972</v>
      </c>
      <c r="AB17" s="59">
        <f t="shared" si="3"/>
        <v>1581.784928242804</v>
      </c>
      <c r="AC17" s="59">
        <f t="shared" si="4"/>
        <v>1595.817808816046</v>
      </c>
      <c r="AD17" s="59">
        <f t="shared" si="5"/>
        <v>1609.3732184752948</v>
      </c>
      <c r="AE17" s="59">
        <f t="shared" si="6"/>
        <v>1621.5913082165707</v>
      </c>
      <c r="AF17" s="60" t="s">
        <v>125</v>
      </c>
      <c r="AG17" s="60" t="s">
        <v>125</v>
      </c>
      <c r="AH17" s="61" t="str">
        <f t="shared" si="8"/>
        <v>OK</v>
      </c>
      <c r="AI17" s="62"/>
      <c r="AJ17" s="62"/>
      <c r="AK17" s="62"/>
      <c r="AL17" s="63"/>
    </row>
    <row r="18" spans="1:38">
      <c r="B18" s="55" t="s">
        <v>108</v>
      </c>
      <c r="C18" s="56">
        <f>INDEX(Inputs!$F$2:$V$507,MATCH(_xlfn.CONCAT($B$8,"_",$B18), Inputs!$X$2:$X$507, 0),MATCH(Forecasts!C$9,F_Inputs[[#Headers],[2013-14]:[2029-30]],0))</f>
        <v>901.54500000000007</v>
      </c>
      <c r="D18" s="56">
        <f>INDEX(Inputs!$F$2:$V$507,MATCH(_xlfn.CONCAT($B$8,"_",$B18), Inputs!$X$2:$X$507, 0),MATCH(Forecasts!D$9,F_Inputs[[#Headers],[2013-14]:[2029-30]],0))</f>
        <v>906.697</v>
      </c>
      <c r="E18" s="56">
        <f>INDEX(Inputs!$F$2:$V$507,MATCH(_xlfn.CONCAT($B$8,"_",$B18), Inputs!$X$2:$X$507, 0),MATCH(Forecasts!E$9,F_Inputs[[#Headers],[2013-14]:[2029-30]],0))</f>
        <v>922.44900000000007</v>
      </c>
      <c r="F18" s="56">
        <f>INDEX(Inputs!$F$2:$V$507,MATCH(_xlfn.CONCAT($B$8,"_",$B18), Inputs!$X$2:$X$507, 0),MATCH(Forecasts!F$9,F_Inputs[[#Headers],[2013-14]:[2029-30]],0))</f>
        <v>939.37899999999991</v>
      </c>
      <c r="G18" s="56">
        <f>INDEX(Inputs!$F$2:$V$507,MATCH(_xlfn.CONCAT($B$8,"_",$B18), Inputs!$X$2:$X$507, 0),MATCH(Forecasts!G$9,F_Inputs[[#Headers],[2013-14]:[2029-30]],0))</f>
        <v>952.62099999999987</v>
      </c>
      <c r="H18" s="56">
        <f>INDEX(Inputs!$F$2:$V$507,MATCH(_xlfn.CONCAT($B$8,"_",$B18), Inputs!$X$2:$X$507, 0),MATCH(Forecasts!H$9,F_Inputs[[#Headers],[2013-14]:[2029-30]],0))</f>
        <v>960.2829999999999</v>
      </c>
      <c r="I18" s="56">
        <f>INDEX(Inputs!$F$2:$V$507,MATCH(_xlfn.CONCAT($B$8,"_",$B18), Inputs!$X$2:$X$507, 0),MATCH(Forecasts!I$9,F_Inputs[[#Headers],[2013-14]:[2029-30]],0))</f>
        <v>970.58900000000006</v>
      </c>
      <c r="J18" s="56">
        <f>INDEX(Inputs!$F$2:$V$507,MATCH(_xlfn.CONCAT($B$8,"_",$B18), Inputs!$X$2:$X$507, 0),MATCH(Forecasts!J$9,F_Inputs[[#Headers],[2013-14]:[2029-30]],0))</f>
        <v>986.10300000000007</v>
      </c>
      <c r="K18" s="56">
        <f>INDEX(Inputs!$F$2:$V$507,MATCH(_xlfn.CONCAT($B$8,"_",$B18), Inputs!$X$2:$X$507, 0),MATCH(Forecasts!K$9,F_Inputs[[#Headers],[2013-14]:[2029-30]],0))</f>
        <v>994.0115000000003</v>
      </c>
      <c r="L18" s="56">
        <f>INDEX(Inputs!$F$2:$V$507,MATCH(_xlfn.CONCAT($B$8,"_",$B18), Inputs!$X$2:$X$507, 0),MATCH(Forecasts!L$9,F_Inputs[[#Headers],[2013-14]:[2029-30]],0))</f>
        <v>1002.465</v>
      </c>
      <c r="M18" s="56">
        <f>INDEX(Inputs!$F$2:$V$507,MATCH(_xlfn.CONCAT($B$8,"_",$B18), Inputs!$X$2:$X$507, 0),MATCH(Forecasts!M$9,F_Inputs[[#Headers],[2013-14]:[2029-30]],0))</f>
        <v>1010.6320000000001</v>
      </c>
      <c r="N18" s="57">
        <f>INDEX(Inputs!$F$2:$V$507,MATCH(_xlfn.CONCAT($B$8,"_",$B18), Inputs!$X$2:$X$507, 0),MATCH(Forecasts!N$9,F_Inputs[[#Headers],[2013-14]:[2029-30]],0))</f>
        <v>1032.442</v>
      </c>
      <c r="O18" s="57">
        <f>INDEX(Inputs!$F$2:$V$507,MATCH(_xlfn.CONCAT($B$8,"_",$B18), Inputs!$X$2:$X$507, 0),MATCH(Forecasts!O$9,F_Inputs[[#Headers],[2013-14]:[2029-30]],0))</f>
        <v>1046.0693332097012</v>
      </c>
      <c r="P18" s="57">
        <f>INDEX(Inputs!$F$2:$V$507,MATCH(_xlfn.CONCAT($B$8,"_",$B18), Inputs!$X$2:$X$507, 0),MATCH(Forecasts!P$9,F_Inputs[[#Headers],[2013-14]:[2029-30]],0))</f>
        <v>1058.8666394929421</v>
      </c>
      <c r="Q18" s="57">
        <f>INDEX(Inputs!$F$2:$V$507,MATCH(_xlfn.CONCAT($B$8,"_",$B18), Inputs!$X$2:$X$507, 0),MATCH(Forecasts!Q$9,F_Inputs[[#Headers],[2013-14]:[2029-30]],0))</f>
        <v>1070.7748144173079</v>
      </c>
      <c r="R18" s="57">
        <f>INDEX(Inputs!$F$2:$V$507,MATCH(_xlfn.CONCAT($B$8,"_",$B18), Inputs!$X$2:$X$507, 0),MATCH(Forecasts!R$9,F_Inputs[[#Headers],[2013-14]:[2029-30]],0))</f>
        <v>1081.736640873607</v>
      </c>
      <c r="S18" s="57">
        <f>INDEX(Inputs!$F$2:$V$507,MATCH(_xlfn.CONCAT($B$8,"_",$B18), Inputs!$X$2:$X$507, 0),MATCH(Forecasts!S$9,F_Inputs[[#Headers],[2013-14]:[2029-30]],0))</f>
        <v>1092.0937012503373</v>
      </c>
      <c r="T18" s="58">
        <f t="shared" ref="T18:T28" si="11">INTERCEPT($C18:$M18, $C$10:$M$10) + SLOPE($C18:$M18, $C$10:$M$10) * T$10</f>
        <v>1027.2309818181818</v>
      </c>
      <c r="U18" s="58">
        <f t="shared" si="10"/>
        <v>1038.636531818182</v>
      </c>
      <c r="V18" s="58">
        <f t="shared" si="10"/>
        <v>1050.0420818181819</v>
      </c>
      <c r="W18" s="58">
        <f t="shared" si="10"/>
        <v>1061.4476318181819</v>
      </c>
      <c r="X18" s="58">
        <f t="shared" si="10"/>
        <v>1072.8531818181818</v>
      </c>
      <c r="Y18" s="58">
        <f t="shared" si="10"/>
        <v>1084.258731818182</v>
      </c>
      <c r="Z18" s="59">
        <f t="shared" si="1"/>
        <v>1032.442</v>
      </c>
      <c r="AA18" s="59">
        <f t="shared" si="2"/>
        <v>1046.0693332097012</v>
      </c>
      <c r="AB18" s="59">
        <f t="shared" si="3"/>
        <v>1058.8666394929421</v>
      </c>
      <c r="AC18" s="59">
        <f t="shared" si="4"/>
        <v>1070.7748144173079</v>
      </c>
      <c r="AD18" s="59">
        <f t="shared" si="5"/>
        <v>1081.736640873607</v>
      </c>
      <c r="AE18" s="59">
        <f t="shared" si="6"/>
        <v>1092.0937012503373</v>
      </c>
      <c r="AF18" s="60" t="s">
        <v>125</v>
      </c>
      <c r="AG18" s="60" t="s">
        <v>125</v>
      </c>
      <c r="AH18" s="61" t="str">
        <f t="shared" si="8"/>
        <v>OK</v>
      </c>
      <c r="AI18" s="62"/>
      <c r="AJ18" s="62"/>
      <c r="AK18" s="62"/>
      <c r="AL18" s="63"/>
    </row>
    <row r="19" spans="1:38">
      <c r="B19" s="55" t="s">
        <v>110</v>
      </c>
      <c r="C19" s="56">
        <f>INDEX(Inputs!$F$2:$V$507,MATCH(_xlfn.CONCAT($B$8,"_",$B19), Inputs!$X$2:$X$507, 0),MATCH(Forecasts!C$9,F_Inputs[[#Headers],[2013-14]:[2029-30]],0))</f>
        <v>5284.5969999999998</v>
      </c>
      <c r="D19" s="56">
        <f>INDEX(Inputs!$F$2:$V$507,MATCH(_xlfn.CONCAT($B$8,"_",$B19), Inputs!$X$2:$X$507, 0),MATCH(Forecasts!D$9,F_Inputs[[#Headers],[2013-14]:[2029-30]],0))</f>
        <v>5325.692</v>
      </c>
      <c r="E19" s="56">
        <f>INDEX(Inputs!$F$2:$V$507,MATCH(_xlfn.CONCAT($B$8,"_",$B19), Inputs!$X$2:$X$507, 0),MATCH(Forecasts!E$9,F_Inputs[[#Headers],[2013-14]:[2029-30]],0))</f>
        <v>5352.4195</v>
      </c>
      <c r="F19" s="56">
        <f>INDEX(Inputs!$F$2:$V$507,MATCH(_xlfn.CONCAT($B$8,"_",$B19), Inputs!$X$2:$X$507, 0),MATCH(Forecasts!F$9,F_Inputs[[#Headers],[2013-14]:[2029-30]],0))</f>
        <v>5388.7960000000003</v>
      </c>
      <c r="G19" s="56">
        <f>INDEX(Inputs!$F$2:$V$507,MATCH(_xlfn.CONCAT($B$8,"_",$B19), Inputs!$X$2:$X$507, 0),MATCH(Forecasts!G$9,F_Inputs[[#Headers],[2013-14]:[2029-30]],0))</f>
        <v>5409.6409999999996</v>
      </c>
      <c r="H19" s="56">
        <f>INDEX(Inputs!$F$2:$V$507,MATCH(_xlfn.CONCAT($B$8,"_",$B19), Inputs!$X$2:$X$507, 0),MATCH(Forecasts!H$9,F_Inputs[[#Headers],[2013-14]:[2029-30]],0))</f>
        <v>5455.7869999999994</v>
      </c>
      <c r="I19" s="56">
        <f>INDEX(Inputs!$F$2:$V$507,MATCH(_xlfn.CONCAT($B$8,"_",$B19), Inputs!$X$2:$X$507, 0),MATCH(Forecasts!I$9,F_Inputs[[#Headers],[2013-14]:[2029-30]],0))</f>
        <v>5522.7370000000001</v>
      </c>
      <c r="J19" s="56">
        <f>INDEX(Inputs!$F$2:$V$507,MATCH(_xlfn.CONCAT($B$8,"_",$B19), Inputs!$X$2:$X$507, 0),MATCH(Forecasts!J$9,F_Inputs[[#Headers],[2013-14]:[2029-30]],0))</f>
        <v>5586.598</v>
      </c>
      <c r="K19" s="56">
        <f>INDEX(Inputs!$F$2:$V$507,MATCH(_xlfn.CONCAT($B$8,"_",$B19), Inputs!$X$2:$X$507, 0),MATCH(Forecasts!K$9,F_Inputs[[#Headers],[2013-14]:[2029-30]],0))</f>
        <v>5648.6815000000006</v>
      </c>
      <c r="L19" s="56">
        <f>INDEX(Inputs!$F$2:$V$507,MATCH(_xlfn.CONCAT($B$8,"_",$B19), Inputs!$X$2:$X$507, 0),MATCH(Forecasts!L$9,F_Inputs[[#Headers],[2013-14]:[2029-30]],0))</f>
        <v>5711.1234999999997</v>
      </c>
      <c r="M19" s="56">
        <f>INDEX(Inputs!$F$2:$V$507,MATCH(_xlfn.CONCAT($B$8,"_",$B19), Inputs!$X$2:$X$507, 0),MATCH(Forecasts!M$9,F_Inputs[[#Headers],[2013-14]:[2029-30]],0))</f>
        <v>5768.9880000000003</v>
      </c>
      <c r="N19" s="57">
        <f>INDEX(Inputs!$F$2:$V$507,MATCH(_xlfn.CONCAT($B$8,"_",$B19), Inputs!$X$2:$X$507, 0),MATCH(Forecasts!N$9,F_Inputs[[#Headers],[2013-14]:[2029-30]],0))</f>
        <v>5844.0230000000001</v>
      </c>
      <c r="O19" s="57">
        <f>INDEX(Inputs!$F$2:$V$507,MATCH(_xlfn.CONCAT($B$8,"_",$B19), Inputs!$X$2:$X$507, 0),MATCH(Forecasts!O$9,F_Inputs[[#Headers],[2013-14]:[2029-30]],0))</f>
        <v>5928.0780000000004</v>
      </c>
      <c r="P19" s="57">
        <f>INDEX(Inputs!$F$2:$V$507,MATCH(_xlfn.CONCAT($B$8,"_",$B19), Inputs!$X$2:$X$507, 0),MATCH(Forecasts!P$9,F_Inputs[[#Headers],[2013-14]:[2029-30]],0))</f>
        <v>6005.7950000000001</v>
      </c>
      <c r="Q19" s="57">
        <f>INDEX(Inputs!$F$2:$V$507,MATCH(_xlfn.CONCAT($B$8,"_",$B19), Inputs!$X$2:$X$507, 0),MATCH(Forecasts!Q$9,F_Inputs[[#Headers],[2013-14]:[2029-30]],0))</f>
        <v>6088.9035000000003</v>
      </c>
      <c r="R19" s="57">
        <f>INDEX(Inputs!$F$2:$V$507,MATCH(_xlfn.CONCAT($B$8,"_",$B19), Inputs!$X$2:$X$507, 0),MATCH(Forecasts!R$9,F_Inputs[[#Headers],[2013-14]:[2029-30]],0))</f>
        <v>6165.0149999999994</v>
      </c>
      <c r="S19" s="57">
        <f>INDEX(Inputs!$F$2:$V$507,MATCH(_xlfn.CONCAT($B$8,"_",$B19), Inputs!$X$2:$X$507, 0),MATCH(Forecasts!S$9,F_Inputs[[#Headers],[2013-14]:[2029-30]],0))</f>
        <v>6238.5460000000003</v>
      </c>
      <c r="T19" s="58">
        <f t="shared" si="11"/>
        <v>5788.3418818181817</v>
      </c>
      <c r="U19" s="58">
        <f t="shared" si="10"/>
        <v>5837.0797636363641</v>
      </c>
      <c r="V19" s="58">
        <f t="shared" si="10"/>
        <v>5885.8176454545455</v>
      </c>
      <c r="W19" s="58">
        <f t="shared" si="10"/>
        <v>5934.555527272727</v>
      </c>
      <c r="X19" s="58">
        <f t="shared" si="10"/>
        <v>5983.2934090909093</v>
      </c>
      <c r="Y19" s="58">
        <f t="shared" si="10"/>
        <v>6032.0312909090917</v>
      </c>
      <c r="Z19" s="59">
        <f t="shared" si="1"/>
        <v>5844.0230000000001</v>
      </c>
      <c r="AA19" s="59">
        <f t="shared" si="2"/>
        <v>5928.0780000000004</v>
      </c>
      <c r="AB19" s="59">
        <f t="shared" si="3"/>
        <v>6005.7950000000001</v>
      </c>
      <c r="AC19" s="59">
        <f t="shared" si="4"/>
        <v>6088.9035000000003</v>
      </c>
      <c r="AD19" s="59">
        <f t="shared" si="5"/>
        <v>6165.0149999999994</v>
      </c>
      <c r="AE19" s="59">
        <f t="shared" si="6"/>
        <v>6238.5460000000003</v>
      </c>
      <c r="AF19" s="60" t="s">
        <v>125</v>
      </c>
      <c r="AG19" s="60" t="s">
        <v>125</v>
      </c>
      <c r="AH19" s="61" t="str">
        <f t="shared" si="8"/>
        <v>OK</v>
      </c>
      <c r="AI19" s="62"/>
      <c r="AJ19" s="62"/>
      <c r="AK19" s="62"/>
      <c r="AL19" s="63"/>
    </row>
    <row r="20" spans="1:38">
      <c r="B20" s="55" t="s">
        <v>111</v>
      </c>
      <c r="C20" s="56">
        <f>INDEX(Inputs!$F$2:$V$507,MATCH(_xlfn.CONCAT($B$8,"_",$B20), Inputs!$X$2:$X$507, 0),MATCH(Forecasts!C$9,F_Inputs[[#Headers],[2013-14]:[2029-30]],0))</f>
        <v>1353.7630000000001</v>
      </c>
      <c r="D20" s="56">
        <f>INDEX(Inputs!$F$2:$V$507,MATCH(_xlfn.CONCAT($B$8,"_",$B20), Inputs!$X$2:$X$507, 0),MATCH(Forecasts!D$9,F_Inputs[[#Headers],[2013-14]:[2029-30]],0))</f>
        <v>1348.4736118599203</v>
      </c>
      <c r="E20" s="56">
        <f>INDEX(Inputs!$F$2:$V$507,MATCH(_xlfn.CONCAT($B$8,"_",$B20), Inputs!$X$2:$X$507, 0),MATCH(Forecasts!E$9,F_Inputs[[#Headers],[2013-14]:[2029-30]],0))</f>
        <v>1364.067</v>
      </c>
      <c r="F20" s="56">
        <f>INDEX(Inputs!$F$2:$V$507,MATCH(_xlfn.CONCAT($B$8,"_",$B20), Inputs!$X$2:$X$507, 0),MATCH(Forecasts!F$9,F_Inputs[[#Headers],[2013-14]:[2029-30]],0))</f>
        <v>1380.325</v>
      </c>
      <c r="G20" s="56">
        <f>INDEX(Inputs!$F$2:$V$507,MATCH(_xlfn.CONCAT($B$8,"_",$B20), Inputs!$X$2:$X$507, 0),MATCH(Forecasts!G$9,F_Inputs[[#Headers],[2013-14]:[2029-30]],0))</f>
        <v>1392.4030000000002</v>
      </c>
      <c r="H20" s="56">
        <f>INDEX(Inputs!$F$2:$V$507,MATCH(_xlfn.CONCAT($B$8,"_",$B20), Inputs!$X$2:$X$507, 0),MATCH(Forecasts!H$9,F_Inputs[[#Headers],[2013-14]:[2029-30]],0))</f>
        <v>1401.9429999999998</v>
      </c>
      <c r="I20" s="56">
        <f>INDEX(Inputs!$F$2:$V$507,MATCH(_xlfn.CONCAT($B$8,"_",$B20), Inputs!$X$2:$X$507, 0),MATCH(Forecasts!I$9,F_Inputs[[#Headers],[2013-14]:[2029-30]],0))</f>
        <v>1411.9749999999999</v>
      </c>
      <c r="J20" s="56">
        <f>INDEX(Inputs!$F$2:$V$507,MATCH(_xlfn.CONCAT($B$8,"_",$B20), Inputs!$X$2:$X$507, 0),MATCH(Forecasts!J$9,F_Inputs[[#Headers],[2013-14]:[2029-30]],0))</f>
        <v>1426.1889999999999</v>
      </c>
      <c r="K20" s="56">
        <f>INDEX(Inputs!$F$2:$V$507,MATCH(_xlfn.CONCAT($B$8,"_",$B20), Inputs!$X$2:$X$507, 0),MATCH(Forecasts!K$9,F_Inputs[[#Headers],[2013-14]:[2029-30]],0))</f>
        <v>1438.0419999999999</v>
      </c>
      <c r="L20" s="56">
        <f>INDEX(Inputs!$F$2:$V$507,MATCH(_xlfn.CONCAT($B$8,"_",$B20), Inputs!$X$2:$X$507, 0),MATCH(Forecasts!L$9,F_Inputs[[#Headers],[2013-14]:[2029-30]],0))</f>
        <v>1444.375</v>
      </c>
      <c r="M20" s="56">
        <f>INDEX(Inputs!$F$2:$V$507,MATCH(_xlfn.CONCAT($B$8,"_",$B20), Inputs!$X$2:$X$507, 0),MATCH(Forecasts!M$9,F_Inputs[[#Headers],[2013-14]:[2029-30]],0))</f>
        <v>1454.6990000000001</v>
      </c>
      <c r="N20" s="57">
        <f>INDEX(Inputs!$F$2:$V$507,MATCH(_xlfn.CONCAT($B$8,"_",$B20), Inputs!$X$2:$X$507, 0),MATCH(Forecasts!N$9,F_Inputs[[#Headers],[2013-14]:[2029-30]],0))</f>
        <v>1464.0349999999999</v>
      </c>
      <c r="O20" s="57">
        <f>INDEX(Inputs!$F$2:$V$507,MATCH(_xlfn.CONCAT($B$8,"_",$B20), Inputs!$X$2:$X$507, 0),MATCH(Forecasts!O$9,F_Inputs[[#Headers],[2013-14]:[2029-30]],0))</f>
        <v>1473.4269999999999</v>
      </c>
      <c r="P20" s="57">
        <f>INDEX(Inputs!$F$2:$V$507,MATCH(_xlfn.CONCAT($B$8,"_",$B20), Inputs!$X$2:$X$507, 0),MATCH(Forecasts!P$9,F_Inputs[[#Headers],[2013-14]:[2029-30]],0))</f>
        <v>1482.6150000000002</v>
      </c>
      <c r="Q20" s="57">
        <f>INDEX(Inputs!$F$2:$V$507,MATCH(_xlfn.CONCAT($B$8,"_",$B20), Inputs!$X$2:$X$507, 0),MATCH(Forecasts!Q$9,F_Inputs[[#Headers],[2013-14]:[2029-30]],0))</f>
        <v>1491.8340000000001</v>
      </c>
      <c r="R20" s="57">
        <f>INDEX(Inputs!$F$2:$V$507,MATCH(_xlfn.CONCAT($B$8,"_",$B20), Inputs!$X$2:$X$507, 0),MATCH(Forecasts!R$9,F_Inputs[[#Headers],[2013-14]:[2029-30]],0))</f>
        <v>1501.127</v>
      </c>
      <c r="S20" s="57">
        <f>INDEX(Inputs!$F$2:$V$507,MATCH(_xlfn.CONCAT($B$8,"_",$B20), Inputs!$X$2:$X$507, 0),MATCH(Forecasts!S$9,F_Inputs[[#Headers],[2013-14]:[2029-30]],0))</f>
        <v>1510.2759999999998</v>
      </c>
      <c r="T20" s="58">
        <f t="shared" si="11"/>
        <v>1468.1055403087371</v>
      </c>
      <c r="U20" s="58">
        <f t="shared" si="10"/>
        <v>1479.2101816956492</v>
      </c>
      <c r="V20" s="58">
        <f t="shared" si="10"/>
        <v>1490.3148230825611</v>
      </c>
      <c r="W20" s="58">
        <f t="shared" si="10"/>
        <v>1501.419464469473</v>
      </c>
      <c r="X20" s="58">
        <f t="shared" si="10"/>
        <v>1512.5241058563852</v>
      </c>
      <c r="Y20" s="58">
        <f t="shared" si="10"/>
        <v>1523.6287472432971</v>
      </c>
      <c r="Z20" s="59">
        <f t="shared" si="1"/>
        <v>1464.0349999999999</v>
      </c>
      <c r="AA20" s="59">
        <f t="shared" si="2"/>
        <v>1473.4269999999999</v>
      </c>
      <c r="AB20" s="59">
        <f t="shared" si="3"/>
        <v>1482.6150000000002</v>
      </c>
      <c r="AC20" s="59">
        <f t="shared" si="4"/>
        <v>1491.8340000000001</v>
      </c>
      <c r="AD20" s="59">
        <f t="shared" si="5"/>
        <v>1501.127</v>
      </c>
      <c r="AE20" s="59">
        <f t="shared" si="6"/>
        <v>1510.2759999999998</v>
      </c>
      <c r="AF20" s="60" t="s">
        <v>125</v>
      </c>
      <c r="AG20" s="60" t="s">
        <v>125</v>
      </c>
      <c r="AH20" s="61" t="str">
        <f t="shared" si="8"/>
        <v>OK</v>
      </c>
      <c r="AI20" s="62"/>
      <c r="AJ20" s="62"/>
      <c r="AK20" s="62"/>
      <c r="AL20" s="63"/>
    </row>
    <row r="21" spans="1:38">
      <c r="B21" s="55" t="s">
        <v>112</v>
      </c>
      <c r="C21" s="56">
        <f>INDEX(Inputs!$F$2:$V$507,MATCH(_xlfn.CONCAT($B$8,"_",$B21), Inputs!$X$2:$X$507, 0),MATCH(Forecasts!C$9,F_Inputs[[#Headers],[2013-14]:[2029-30]],0))</f>
        <v>1131.2399999999998</v>
      </c>
      <c r="D21" s="56">
        <f>INDEX(Inputs!$F$2:$V$507,MATCH(_xlfn.CONCAT($B$8,"_",$B21), Inputs!$X$2:$X$507, 0),MATCH(Forecasts!D$9,F_Inputs[[#Headers],[2013-14]:[2029-30]],0))</f>
        <v>1140.3489999999997</v>
      </c>
      <c r="E21" s="56">
        <f>INDEX(Inputs!$F$2:$V$507,MATCH(_xlfn.CONCAT($B$8,"_",$B21), Inputs!$X$2:$X$507, 0),MATCH(Forecasts!E$9,F_Inputs[[#Headers],[2013-14]:[2029-30]],0))</f>
        <v>1173.317</v>
      </c>
      <c r="F21" s="56">
        <f>INDEX(Inputs!$F$2:$V$507,MATCH(_xlfn.CONCAT($B$8,"_",$B21), Inputs!$X$2:$X$507, 0),MATCH(Forecasts!F$9,F_Inputs[[#Headers],[2013-14]:[2029-30]],0))</f>
        <v>1181.95</v>
      </c>
      <c r="G21" s="56">
        <f>INDEX(Inputs!$F$2:$V$507,MATCH(_xlfn.CONCAT($B$8,"_",$B21), Inputs!$X$2:$X$507, 0),MATCH(Forecasts!G$9,F_Inputs[[#Headers],[2013-14]:[2029-30]],0))</f>
        <v>1191.4110000000001</v>
      </c>
      <c r="H21" s="56">
        <f>INDEX(Inputs!$F$2:$V$507,MATCH(_xlfn.CONCAT($B$8,"_",$B21), Inputs!$X$2:$X$507, 0),MATCH(Forecasts!H$9,F_Inputs[[#Headers],[2013-14]:[2029-30]],0))</f>
        <v>1198.5569999999998</v>
      </c>
      <c r="I21" s="56">
        <f>INDEX(Inputs!$F$2:$V$507,MATCH(_xlfn.CONCAT($B$8,"_",$B21), Inputs!$X$2:$X$507, 0),MATCH(Forecasts!I$9,F_Inputs[[#Headers],[2013-14]:[2029-30]],0))</f>
        <v>1206.4369999999999</v>
      </c>
      <c r="J21" s="56">
        <f>INDEX(Inputs!$F$2:$V$507,MATCH(_xlfn.CONCAT($B$8,"_",$B21), Inputs!$X$2:$X$507, 0),MATCH(Forecasts!J$9,F_Inputs[[#Headers],[2013-14]:[2029-30]],0))</f>
        <v>1222.0260000000001</v>
      </c>
      <c r="K21" s="56">
        <f>INDEX(Inputs!$F$2:$V$507,MATCH(_xlfn.CONCAT($B$8,"_",$B21), Inputs!$X$2:$X$507, 0),MATCH(Forecasts!K$9,F_Inputs[[#Headers],[2013-14]:[2029-30]],0))</f>
        <v>1234.9449999999999</v>
      </c>
      <c r="L21" s="56">
        <f>INDEX(Inputs!$F$2:$V$507,MATCH(_xlfn.CONCAT($B$8,"_",$B21), Inputs!$X$2:$X$507, 0),MATCH(Forecasts!L$9,F_Inputs[[#Headers],[2013-14]:[2029-30]],0))</f>
        <v>1245.5630000000001</v>
      </c>
      <c r="M21" s="56">
        <f>INDEX(Inputs!$F$2:$V$507,MATCH(_xlfn.CONCAT($B$8,"_",$B21), Inputs!$X$2:$X$507, 0),MATCH(Forecasts!M$9,F_Inputs[[#Headers],[2013-14]:[2029-30]],0))</f>
        <v>1255.625</v>
      </c>
      <c r="N21" s="57">
        <f>INDEX(Inputs!$F$2:$V$507,MATCH(_xlfn.CONCAT($B$8,"_",$B21), Inputs!$X$2:$X$507, 0),MATCH(Forecasts!N$9,F_Inputs[[#Headers],[2013-14]:[2029-30]],0))</f>
        <v>1259.8209693236245</v>
      </c>
      <c r="O21" s="57">
        <f>INDEX(Inputs!$F$2:$V$507,MATCH(_xlfn.CONCAT($B$8,"_",$B21), Inputs!$X$2:$X$507, 0),MATCH(Forecasts!O$9,F_Inputs[[#Headers],[2013-14]:[2029-30]],0))</f>
        <v>1265.5816252227623</v>
      </c>
      <c r="P21" s="57">
        <f>INDEX(Inputs!$F$2:$V$507,MATCH(_xlfn.CONCAT($B$8,"_",$B21), Inputs!$X$2:$X$507, 0),MATCH(Forecasts!P$9,F_Inputs[[#Headers],[2013-14]:[2029-30]],0))</f>
        <v>1271.7540518011526</v>
      </c>
      <c r="Q21" s="57">
        <f>INDEX(Inputs!$F$2:$V$507,MATCH(_xlfn.CONCAT($B$8,"_",$B21), Inputs!$X$2:$X$507, 0),MATCH(Forecasts!Q$9,F_Inputs[[#Headers],[2013-14]:[2029-30]],0))</f>
        <v>1277.9584868969982</v>
      </c>
      <c r="R21" s="57">
        <f>INDEX(Inputs!$F$2:$V$507,MATCH(_xlfn.CONCAT($B$8,"_",$B21), Inputs!$X$2:$X$507, 0),MATCH(Forecasts!R$9,F_Inputs[[#Headers],[2013-14]:[2029-30]],0))</f>
        <v>1283.8392060809356</v>
      </c>
      <c r="S21" s="57">
        <f>INDEX(Inputs!$F$2:$V$507,MATCH(_xlfn.CONCAT($B$8,"_",$B21), Inputs!$X$2:$X$507, 0),MATCH(Forecasts!S$9,F_Inputs[[#Headers],[2013-14]:[2029-30]],0))</f>
        <v>1289.1612818465742</v>
      </c>
      <c r="T21" s="58">
        <f t="shared" si="11"/>
        <v>1270.4659818181817</v>
      </c>
      <c r="U21" s="58">
        <f t="shared" si="10"/>
        <v>1282.4918272727273</v>
      </c>
      <c r="V21" s="58">
        <f t="shared" si="10"/>
        <v>1294.5176727272728</v>
      </c>
      <c r="W21" s="58">
        <f t="shared" si="10"/>
        <v>1306.5435181818182</v>
      </c>
      <c r="X21" s="58">
        <f t="shared" si="10"/>
        <v>1318.5693636363637</v>
      </c>
      <c r="Y21" s="58">
        <f t="shared" si="10"/>
        <v>1330.5952090909093</v>
      </c>
      <c r="Z21" s="59">
        <f t="shared" si="1"/>
        <v>1259.8209693236245</v>
      </c>
      <c r="AA21" s="59">
        <f t="shared" si="2"/>
        <v>1265.5816252227623</v>
      </c>
      <c r="AB21" s="59">
        <f t="shared" si="3"/>
        <v>1271.7540518011526</v>
      </c>
      <c r="AC21" s="59">
        <f t="shared" si="4"/>
        <v>1277.9584868969982</v>
      </c>
      <c r="AD21" s="59">
        <f t="shared" si="5"/>
        <v>1283.8392060809356</v>
      </c>
      <c r="AE21" s="59">
        <f t="shared" si="6"/>
        <v>1289.1612818465742</v>
      </c>
      <c r="AF21" s="60" t="s">
        <v>125</v>
      </c>
      <c r="AG21" s="60" t="s">
        <v>125</v>
      </c>
      <c r="AH21" s="61" t="str">
        <f t="shared" si="8"/>
        <v>OK</v>
      </c>
      <c r="AI21" s="62"/>
      <c r="AJ21" s="62"/>
      <c r="AK21" s="62"/>
      <c r="AL21" s="63"/>
    </row>
    <row r="22" spans="1:38">
      <c r="B22" s="55" t="s">
        <v>113</v>
      </c>
      <c r="C22" s="56">
        <f>INDEX(Inputs!$F$2:$V$507,MATCH(_xlfn.CONCAT($B$8,"_",$B22), Inputs!$X$2:$X$507, 0),MATCH(Forecasts!C$9,F_Inputs[[#Headers],[2013-14]:[2029-30]],0))</f>
        <v>2107.5749999999998</v>
      </c>
      <c r="D22" s="56">
        <f>INDEX(Inputs!$F$2:$V$507,MATCH(_xlfn.CONCAT($B$8,"_",$B22), Inputs!$X$2:$X$507, 0),MATCH(Forecasts!D$9,F_Inputs[[#Headers],[2013-14]:[2029-30]],0))</f>
        <v>2120.9061273972602</v>
      </c>
      <c r="E22" s="56">
        <f>INDEX(Inputs!$F$2:$V$507,MATCH(_xlfn.CONCAT($B$8,"_",$B22), Inputs!$X$2:$X$507, 0),MATCH(Forecasts!E$9,F_Inputs[[#Headers],[2013-14]:[2029-30]],0))</f>
        <v>2133.4749999999999</v>
      </c>
      <c r="F22" s="56">
        <f>INDEX(Inputs!$F$2:$V$507,MATCH(_xlfn.CONCAT($B$8,"_",$B22), Inputs!$X$2:$X$507, 0),MATCH(Forecasts!F$9,F_Inputs[[#Headers],[2013-14]:[2029-30]],0))</f>
        <v>2153.0641643835615</v>
      </c>
      <c r="G22" s="56">
        <f>INDEX(Inputs!$F$2:$V$507,MATCH(_xlfn.CONCAT($B$8,"_",$B22), Inputs!$X$2:$X$507, 0),MATCH(Forecasts!G$9,F_Inputs[[#Headers],[2013-14]:[2029-30]],0))</f>
        <v>2164.7560000000003</v>
      </c>
      <c r="H22" s="56">
        <f>INDEX(Inputs!$F$2:$V$507,MATCH(_xlfn.CONCAT($B$8,"_",$B22), Inputs!$X$2:$X$507, 0),MATCH(Forecasts!H$9,F_Inputs[[#Headers],[2013-14]:[2029-30]],0))</f>
        <v>2177.8379999999997</v>
      </c>
      <c r="I22" s="56">
        <f>INDEX(Inputs!$F$2:$V$507,MATCH(_xlfn.CONCAT($B$8,"_",$B22), Inputs!$X$2:$X$507, 0),MATCH(Forecasts!I$9,F_Inputs[[#Headers],[2013-14]:[2029-30]],0))</f>
        <v>2189.7730000000001</v>
      </c>
      <c r="J22" s="56">
        <f>INDEX(Inputs!$F$2:$V$507,MATCH(_xlfn.CONCAT($B$8,"_",$B22), Inputs!$X$2:$X$507, 0),MATCH(Forecasts!J$9,F_Inputs[[#Headers],[2013-14]:[2029-30]],0))</f>
        <v>2214.125</v>
      </c>
      <c r="K22" s="56">
        <f>INDEX(Inputs!$F$2:$V$507,MATCH(_xlfn.CONCAT($B$8,"_",$B22), Inputs!$X$2:$X$507, 0),MATCH(Forecasts!K$9,F_Inputs[[#Headers],[2013-14]:[2029-30]],0))</f>
        <v>2252.9520000000002</v>
      </c>
      <c r="L22" s="56">
        <f>INDEX(Inputs!$F$2:$V$507,MATCH(_xlfn.CONCAT($B$8,"_",$B22), Inputs!$X$2:$X$507, 0),MATCH(Forecasts!L$9,F_Inputs[[#Headers],[2013-14]:[2029-30]],0))</f>
        <v>2274.7309999999998</v>
      </c>
      <c r="M22" s="56">
        <f>INDEX(Inputs!$F$2:$V$507,MATCH(_xlfn.CONCAT($B$8,"_",$B22), Inputs!$X$2:$X$507, 0),MATCH(Forecasts!M$9,F_Inputs[[#Headers],[2013-14]:[2029-30]],0))</f>
        <v>2290.2460000000001</v>
      </c>
      <c r="N22" s="57">
        <f>INDEX(Inputs!$F$2:$V$507,MATCH(_xlfn.CONCAT($B$8,"_",$B22), Inputs!$X$2:$X$507, 0),MATCH(Forecasts!N$9,F_Inputs[[#Headers],[2013-14]:[2029-30]],0))</f>
        <v>2300.4480000000003</v>
      </c>
      <c r="O22" s="57">
        <f>INDEX(Inputs!$F$2:$V$507,MATCH(_xlfn.CONCAT($B$8,"_",$B22), Inputs!$X$2:$X$507, 0),MATCH(Forecasts!O$9,F_Inputs[[#Headers],[2013-14]:[2029-30]],0))</f>
        <v>2311.1999999999998</v>
      </c>
      <c r="P22" s="57">
        <f>INDEX(Inputs!$F$2:$V$507,MATCH(_xlfn.CONCAT($B$8,"_",$B22), Inputs!$X$2:$X$507, 0),MATCH(Forecasts!P$9,F_Inputs[[#Headers],[2013-14]:[2029-30]],0))</f>
        <v>2323.1509999999998</v>
      </c>
      <c r="Q22" s="57">
        <f>INDEX(Inputs!$F$2:$V$507,MATCH(_xlfn.CONCAT($B$8,"_",$B22), Inputs!$X$2:$X$507, 0),MATCH(Forecasts!Q$9,F_Inputs[[#Headers],[2013-14]:[2029-30]],0))</f>
        <v>2334.8150000000001</v>
      </c>
      <c r="R22" s="57">
        <f>INDEX(Inputs!$F$2:$V$507,MATCH(_xlfn.CONCAT($B$8,"_",$B22), Inputs!$X$2:$X$507, 0),MATCH(Forecasts!R$9,F_Inputs[[#Headers],[2013-14]:[2029-30]],0))</f>
        <v>2346.1750000000002</v>
      </c>
      <c r="S22" s="57">
        <f>INDEX(Inputs!$F$2:$V$507,MATCH(_xlfn.CONCAT($B$8,"_",$B22), Inputs!$X$2:$X$507, 0),MATCH(Forecasts!S$9,F_Inputs[[#Headers],[2013-14]:[2029-30]],0))</f>
        <v>2357.306945090038</v>
      </c>
      <c r="T22" s="58">
        <f t="shared" si="11"/>
        <v>2299.9977989788295</v>
      </c>
      <c r="U22" s="58">
        <f t="shared" si="10"/>
        <v>2318.4907459028645</v>
      </c>
      <c r="V22" s="58">
        <f t="shared" si="10"/>
        <v>2336.9836928268996</v>
      </c>
      <c r="W22" s="58">
        <f t="shared" si="10"/>
        <v>2355.4766397509343</v>
      </c>
      <c r="X22" s="58">
        <f t="shared" si="10"/>
        <v>2373.9695866749694</v>
      </c>
      <c r="Y22" s="58">
        <f t="shared" si="10"/>
        <v>2392.462533599004</v>
      </c>
      <c r="Z22" s="59">
        <f t="shared" si="1"/>
        <v>2300.4480000000003</v>
      </c>
      <c r="AA22" s="59">
        <f t="shared" si="2"/>
        <v>2311.1999999999998</v>
      </c>
      <c r="AB22" s="59">
        <f t="shared" si="3"/>
        <v>2323.1509999999998</v>
      </c>
      <c r="AC22" s="59">
        <f t="shared" si="4"/>
        <v>2334.8150000000001</v>
      </c>
      <c r="AD22" s="59">
        <f t="shared" si="5"/>
        <v>2346.1750000000002</v>
      </c>
      <c r="AE22" s="59">
        <f t="shared" si="6"/>
        <v>2357.306945090038</v>
      </c>
      <c r="AF22" s="60" t="s">
        <v>125</v>
      </c>
      <c r="AG22" s="60" t="s">
        <v>125</v>
      </c>
      <c r="AH22" s="61" t="str">
        <f t="shared" si="8"/>
        <v>OK</v>
      </c>
      <c r="AI22" s="62"/>
      <c r="AJ22" s="62"/>
      <c r="AK22" s="62"/>
      <c r="AL22" s="63"/>
    </row>
    <row r="23" spans="1:38">
      <c r="B23" s="55" t="s">
        <v>36</v>
      </c>
      <c r="C23" s="56">
        <f>INDEX(Inputs!$F$2:$V$507,MATCH(_xlfn.CONCAT($B$8,"_",$B23), Inputs!$X$2:$X$507, 0),MATCH(Forecasts!C$9,F_Inputs[[#Headers],[2013-14]:[2029-30]],0))</f>
        <v>1337.7760000000001</v>
      </c>
      <c r="D23" s="56">
        <f>INDEX(Inputs!$F$2:$V$507,MATCH(_xlfn.CONCAT($B$8,"_",$B23), Inputs!$X$2:$X$507, 0),MATCH(Forecasts!D$9,F_Inputs[[#Headers],[2013-14]:[2029-30]],0))</f>
        <v>1340.078</v>
      </c>
      <c r="E23" s="56">
        <f>INDEX(Inputs!$F$2:$V$507,MATCH(_xlfn.CONCAT($B$8,"_",$B23), Inputs!$X$2:$X$507, 0),MATCH(Forecasts!E$9,F_Inputs[[#Headers],[2013-14]:[2029-30]],0))</f>
        <v>1346.154</v>
      </c>
      <c r="F23" s="56">
        <f>INDEX(Inputs!$F$2:$V$507,MATCH(_xlfn.CONCAT($B$8,"_",$B23), Inputs!$X$2:$X$507, 0),MATCH(Forecasts!F$9,F_Inputs[[#Headers],[2013-14]:[2029-30]],0))</f>
        <v>1358.0940000000001</v>
      </c>
      <c r="G23" s="56">
        <f>INDEX(Inputs!$F$2:$V$507,MATCH(_xlfn.CONCAT($B$8,"_",$B23), Inputs!$X$2:$X$507, 0),MATCH(Forecasts!G$9,F_Inputs[[#Headers],[2013-14]:[2029-30]],0))</f>
        <v>1364.5659999999998</v>
      </c>
      <c r="H23" s="56">
        <f>INDEX(Inputs!$F$2:$V$507,MATCH(_xlfn.CONCAT($B$8,"_",$B23), Inputs!$X$2:$X$507, 0),MATCH(Forecasts!H$9,F_Inputs[[#Headers],[2013-14]:[2029-30]],0))</f>
        <v>1373.1569999999999</v>
      </c>
      <c r="I23" s="56">
        <f>INDEX(Inputs!$F$2:$V$507,MATCH(_xlfn.CONCAT($B$8,"_",$B23), Inputs!$X$2:$X$507, 0),MATCH(Forecasts!I$9,F_Inputs[[#Headers],[2013-14]:[2029-30]],0))</f>
        <v>1387.6849999999999</v>
      </c>
      <c r="J23" s="56">
        <f>INDEX(Inputs!$F$2:$V$507,MATCH(_xlfn.CONCAT($B$8,"_",$B23), Inputs!$X$2:$X$507, 0),MATCH(Forecasts!J$9,F_Inputs[[#Headers],[2013-14]:[2029-30]],0))</f>
        <v>1398.453</v>
      </c>
      <c r="K23" s="56">
        <f>INDEX(Inputs!$F$2:$V$507,MATCH(_xlfn.CONCAT($B$8,"_",$B23), Inputs!$X$2:$X$507, 0),MATCH(Forecasts!K$9,F_Inputs[[#Headers],[2013-14]:[2029-30]],0))</f>
        <v>1417.202</v>
      </c>
      <c r="L23" s="56">
        <f>INDEX(Inputs!$F$2:$V$507,MATCH(_xlfn.CONCAT($B$8,"_",$B23), Inputs!$X$2:$X$507, 0),MATCH(Forecasts!L$9,F_Inputs[[#Headers],[2013-14]:[2029-30]],0))</f>
        <v>1435.7470000000001</v>
      </c>
      <c r="M23" s="56">
        <f>INDEX(Inputs!$F$2:$V$507,MATCH(_xlfn.CONCAT($B$8,"_",$B23), Inputs!$X$2:$X$507, 0),MATCH(Forecasts!M$9,F_Inputs[[#Headers],[2013-14]:[2029-30]],0))</f>
        <v>1446.6219999999998</v>
      </c>
      <c r="N23" s="57">
        <f>INDEX(Inputs!$F$2:$V$507,MATCH(_xlfn.CONCAT($B$8,"_",$B23), Inputs!$X$2:$X$507, 0),MATCH(Forecasts!N$9,F_Inputs[[#Headers],[2013-14]:[2029-30]],0))</f>
        <v>1460.9324645469781</v>
      </c>
      <c r="O23" s="57">
        <f>INDEX(Inputs!$F$2:$V$507,MATCH(_xlfn.CONCAT($B$8,"_",$B23), Inputs!$X$2:$X$507, 0),MATCH(Forecasts!O$9,F_Inputs[[#Headers],[2013-14]:[2029-30]],0))</f>
        <v>1472.6402588451879</v>
      </c>
      <c r="P23" s="57">
        <f>INDEX(Inputs!$F$2:$V$507,MATCH(_xlfn.CONCAT($B$8,"_",$B23), Inputs!$X$2:$X$507, 0),MATCH(Forecasts!P$9,F_Inputs[[#Headers],[2013-14]:[2029-30]],0))</f>
        <v>1484.2752005125189</v>
      </c>
      <c r="Q23" s="57">
        <f>INDEX(Inputs!$F$2:$V$507,MATCH(_xlfn.CONCAT($B$8,"_",$B23), Inputs!$X$2:$X$507, 0),MATCH(Forecasts!Q$9,F_Inputs[[#Headers],[2013-14]:[2029-30]],0))</f>
        <v>1495.6633731723989</v>
      </c>
      <c r="R23" s="57">
        <f>INDEX(Inputs!$F$2:$V$507,MATCH(_xlfn.CONCAT($B$8,"_",$B23), Inputs!$X$2:$X$507, 0),MATCH(Forecasts!R$9,F_Inputs[[#Headers],[2013-14]:[2029-30]],0))</f>
        <v>1506.9501323033091</v>
      </c>
      <c r="S23" s="57">
        <f>INDEX(Inputs!$F$2:$V$507,MATCH(_xlfn.CONCAT($B$8,"_",$B23), Inputs!$X$2:$X$507, 0),MATCH(Forecasts!S$9,F_Inputs[[#Headers],[2013-14]:[2029-30]],0))</f>
        <v>1518.110110965559</v>
      </c>
      <c r="T23" s="58">
        <f t="shared" si="11"/>
        <v>1450.1696545454545</v>
      </c>
      <c r="U23" s="58">
        <f t="shared" si="10"/>
        <v>1461.4777181818181</v>
      </c>
      <c r="V23" s="58">
        <f t="shared" si="10"/>
        <v>1472.7857818181817</v>
      </c>
      <c r="W23" s="58">
        <f t="shared" si="10"/>
        <v>1484.0938454545453</v>
      </c>
      <c r="X23" s="58">
        <f t="shared" si="10"/>
        <v>1495.4019090909089</v>
      </c>
      <c r="Y23" s="58">
        <f t="shared" si="10"/>
        <v>1506.7099727272725</v>
      </c>
      <c r="Z23" s="59">
        <f t="shared" si="1"/>
        <v>1460.9324645469781</v>
      </c>
      <c r="AA23" s="59">
        <f t="shared" si="2"/>
        <v>1472.6402588451879</v>
      </c>
      <c r="AB23" s="59">
        <f t="shared" si="3"/>
        <v>1484.2752005125189</v>
      </c>
      <c r="AC23" s="59">
        <f t="shared" si="4"/>
        <v>1495.6633731723989</v>
      </c>
      <c r="AD23" s="59">
        <f t="shared" si="5"/>
        <v>1506.9501323033091</v>
      </c>
      <c r="AE23" s="59">
        <f t="shared" si="6"/>
        <v>1518.110110965559</v>
      </c>
      <c r="AF23" s="60" t="s">
        <v>125</v>
      </c>
      <c r="AG23" s="60" t="s">
        <v>125</v>
      </c>
      <c r="AH23" s="61" t="str">
        <f t="shared" si="8"/>
        <v>OK</v>
      </c>
      <c r="AI23" s="62"/>
      <c r="AJ23" s="62"/>
      <c r="AK23" s="62"/>
      <c r="AL23" s="63"/>
    </row>
    <row r="24" spans="1:38">
      <c r="B24" s="55" t="s">
        <v>93</v>
      </c>
      <c r="C24" s="56">
        <f>INDEX(Inputs!$F$2:$V$507,MATCH(_xlfn.CONCAT($B$8,"_",$B24), Inputs!$X$2:$X$507, 0),MATCH(Forecasts!C$9,F_Inputs[[#Headers],[2013-14]:[2029-30]],0))</f>
        <v>473.15</v>
      </c>
      <c r="D24" s="56">
        <f>INDEX(Inputs!$F$2:$V$507,MATCH(_xlfn.CONCAT($B$8,"_",$B24), Inputs!$X$2:$X$507, 0),MATCH(Forecasts!D$9,F_Inputs[[#Headers],[2013-14]:[2029-30]],0))</f>
        <v>476.72399999999993</v>
      </c>
      <c r="E24" s="56">
        <f>INDEX(Inputs!$F$2:$V$507,MATCH(_xlfn.CONCAT($B$8,"_",$B24), Inputs!$X$2:$X$507, 0),MATCH(Forecasts!E$9,F_Inputs[[#Headers],[2013-14]:[2029-30]],0))</f>
        <v>481.13800000000003</v>
      </c>
      <c r="F24" s="56">
        <f>INDEX(Inputs!$F$2:$V$507,MATCH(_xlfn.CONCAT($B$8,"_",$B24), Inputs!$X$2:$X$507, 0),MATCH(Forecasts!F$9,F_Inputs[[#Headers],[2013-14]:[2029-30]],0))</f>
        <v>484.59000000000003</v>
      </c>
      <c r="G24" s="56">
        <f>INDEX(Inputs!$F$2:$V$507,MATCH(_xlfn.CONCAT($B$8,"_",$B24), Inputs!$X$2:$X$507, 0),MATCH(Forecasts!G$9,F_Inputs[[#Headers],[2013-14]:[2029-30]],0))</f>
        <v>489.95500000000004</v>
      </c>
      <c r="H24" s="56">
        <f>INDEX(Inputs!$F$2:$V$507,MATCH(_xlfn.CONCAT($B$8,"_",$B24), Inputs!$X$2:$X$507, 0),MATCH(Forecasts!H$9,F_Inputs[[#Headers],[2013-14]:[2029-30]],0))</f>
        <v>493.83199999999999</v>
      </c>
      <c r="I24" s="56">
        <f>INDEX(Inputs!$F$2:$V$507,MATCH(_xlfn.CONCAT($B$8,"_",$B24), Inputs!$X$2:$X$507, 0),MATCH(Forecasts!I$9,F_Inputs[[#Headers],[2013-14]:[2029-30]],0))</f>
        <v>497.238</v>
      </c>
      <c r="J24" s="56">
        <f>INDEX(Inputs!$F$2:$V$507,MATCH(_xlfn.CONCAT($B$8,"_",$B24), Inputs!$X$2:$X$507, 0),MATCH(Forecasts!J$9,F_Inputs[[#Headers],[2013-14]:[2029-30]],0))</f>
        <v>503.154</v>
      </c>
      <c r="K24" s="56">
        <f>INDEX(Inputs!$F$2:$V$507,MATCH(_xlfn.CONCAT($B$8,"_",$B24), Inputs!$X$2:$X$507, 0),MATCH(Forecasts!K$9,F_Inputs[[#Headers],[2013-14]:[2029-30]],0))</f>
        <v>508.29700000000003</v>
      </c>
      <c r="L24" s="56">
        <f>INDEX(Inputs!$F$2:$V$507,MATCH(_xlfn.CONCAT($B$8,"_",$B24), Inputs!$X$2:$X$507, 0),MATCH(Forecasts!L$9,F_Inputs[[#Headers],[2013-14]:[2029-30]],0))</f>
        <v>513.06500000000005</v>
      </c>
      <c r="M24" s="56">
        <f>INDEX(Inputs!$F$2:$V$507,MATCH(_xlfn.CONCAT($B$8,"_",$B24), Inputs!$X$2:$X$507, 0),MATCH(Forecasts!M$9,F_Inputs[[#Headers],[2013-14]:[2029-30]],0))</f>
        <v>517.38599999999997</v>
      </c>
      <c r="N24" s="57">
        <f>INDEX(Inputs!$F$2:$V$507,MATCH(_xlfn.CONCAT($B$8,"_",$B24), Inputs!$X$2:$X$507, 0),MATCH(Forecasts!N$9,F_Inputs[[#Headers],[2013-14]:[2029-30]],0))</f>
        <v>520.09158845839636</v>
      </c>
      <c r="O24" s="57">
        <f>INDEX(Inputs!$F$2:$V$507,MATCH(_xlfn.CONCAT($B$8,"_",$B24), Inputs!$X$2:$X$507, 0),MATCH(Forecasts!O$9,F_Inputs[[#Headers],[2013-14]:[2029-30]],0))</f>
        <v>521.21455648409597</v>
      </c>
      <c r="P24" s="57">
        <f>INDEX(Inputs!$F$2:$V$507,MATCH(_xlfn.CONCAT($B$8,"_",$B24), Inputs!$X$2:$X$507, 0),MATCH(Forecasts!P$9,F_Inputs[[#Headers],[2013-14]:[2029-30]],0))</f>
        <v>522.91828874986186</v>
      </c>
      <c r="Q24" s="57">
        <f>INDEX(Inputs!$F$2:$V$507,MATCH(_xlfn.CONCAT($B$8,"_",$B24), Inputs!$X$2:$X$507, 0),MATCH(Forecasts!Q$9,F_Inputs[[#Headers],[2013-14]:[2029-30]],0))</f>
        <v>525.04299439873807</v>
      </c>
      <c r="R24" s="57">
        <f>INDEX(Inputs!$F$2:$V$507,MATCH(_xlfn.CONCAT($B$8,"_",$B24), Inputs!$X$2:$X$507, 0),MATCH(Forecasts!R$9,F_Inputs[[#Headers],[2013-14]:[2029-30]],0))</f>
        <v>527.6365776016878</v>
      </c>
      <c r="S24" s="57">
        <f>INDEX(Inputs!$F$2:$V$507,MATCH(_xlfn.CONCAT($B$8,"_",$B24), Inputs!$X$2:$X$507, 0),MATCH(Forecasts!S$9,F_Inputs[[#Headers],[2013-14]:[2029-30]],0))</f>
        <v>529.49760696623343</v>
      </c>
      <c r="T24" s="58">
        <f t="shared" si="11"/>
        <v>521.27165454545457</v>
      </c>
      <c r="U24" s="58">
        <f t="shared" si="10"/>
        <v>525.74830909090917</v>
      </c>
      <c r="V24" s="58">
        <f t="shared" si="10"/>
        <v>530.22496363636367</v>
      </c>
      <c r="W24" s="58">
        <f t="shared" si="10"/>
        <v>534.70161818181828</v>
      </c>
      <c r="X24" s="58">
        <f t="shared" si="10"/>
        <v>539.17827272727277</v>
      </c>
      <c r="Y24" s="58">
        <f t="shared" si="10"/>
        <v>543.65492727272738</v>
      </c>
      <c r="Z24" s="59">
        <f t="shared" si="1"/>
        <v>520.09158845839636</v>
      </c>
      <c r="AA24" s="59">
        <f t="shared" si="2"/>
        <v>521.21455648409597</v>
      </c>
      <c r="AB24" s="59">
        <f t="shared" si="3"/>
        <v>522.91828874986186</v>
      </c>
      <c r="AC24" s="59">
        <f t="shared" si="4"/>
        <v>525.04299439873807</v>
      </c>
      <c r="AD24" s="59">
        <f t="shared" si="5"/>
        <v>527.6365776016878</v>
      </c>
      <c r="AE24" s="59">
        <f t="shared" si="6"/>
        <v>529.49760696623343</v>
      </c>
      <c r="AF24" s="60" t="s">
        <v>125</v>
      </c>
      <c r="AG24" s="60" t="s">
        <v>125</v>
      </c>
      <c r="AH24" s="61" t="str">
        <f t="shared" si="8"/>
        <v>OK</v>
      </c>
      <c r="AI24" s="62"/>
      <c r="AJ24" s="62"/>
      <c r="AK24" s="62"/>
      <c r="AL24" s="63"/>
    </row>
    <row r="25" spans="1:38">
      <c r="B25" s="55" t="s">
        <v>100</v>
      </c>
      <c r="C25" s="56">
        <f>INDEX(Inputs!$F$2:$V$507,MATCH(_xlfn.CONCAT($B$8,"_",$B25), Inputs!$X$2:$X$507, 0),MATCH(Forecasts!C$9,F_Inputs[[#Headers],[2013-14]:[2029-30]],0))</f>
        <v>284.161</v>
      </c>
      <c r="D25" s="56">
        <f>INDEX(Inputs!$F$2:$V$507,MATCH(_xlfn.CONCAT($B$8,"_",$B25), Inputs!$X$2:$X$507, 0),MATCH(Forecasts!D$9,F_Inputs[[#Headers],[2013-14]:[2029-30]],0))</f>
        <v>285.77700000000004</v>
      </c>
      <c r="E25" s="56">
        <f>INDEX(Inputs!$F$2:$V$507,MATCH(_xlfn.CONCAT($B$8,"_",$B25), Inputs!$X$2:$X$507, 0),MATCH(Forecasts!E$9,F_Inputs[[#Headers],[2013-14]:[2029-30]],0))</f>
        <v>288.66500000000002</v>
      </c>
      <c r="F25" s="56">
        <f>INDEX(Inputs!$F$2:$V$507,MATCH(_xlfn.CONCAT($B$8,"_",$B25), Inputs!$X$2:$X$507, 0),MATCH(Forecasts!F$9,F_Inputs[[#Headers],[2013-14]:[2029-30]],0))</f>
        <v>291.40899999999999</v>
      </c>
      <c r="G25" s="56">
        <f>INDEX(Inputs!$F$2:$V$507,MATCH(_xlfn.CONCAT($B$8,"_",$B25), Inputs!$X$2:$X$507, 0),MATCH(Forecasts!G$9,F_Inputs[[#Headers],[2013-14]:[2029-30]],0))</f>
        <v>293.45</v>
      </c>
      <c r="H25" s="56">
        <f>INDEX(Inputs!$F$2:$V$507,MATCH(_xlfn.CONCAT($B$8,"_",$B25), Inputs!$X$2:$X$507, 0),MATCH(Forecasts!H$9,F_Inputs[[#Headers],[2013-14]:[2029-30]],0))</f>
        <v>294.61400000000003</v>
      </c>
      <c r="I25" s="56">
        <f>INDEX(Inputs!$F$2:$V$507,MATCH(_xlfn.CONCAT($B$8,"_",$B25), Inputs!$X$2:$X$507, 0),MATCH(Forecasts!I$9,F_Inputs[[#Headers],[2013-14]:[2029-30]],0))</f>
        <v>296.61199999999997</v>
      </c>
      <c r="J25" s="56">
        <f>INDEX(Inputs!$F$2:$V$507,MATCH(_xlfn.CONCAT($B$8,"_",$B25), Inputs!$X$2:$X$507, 0),MATCH(Forecasts!J$9,F_Inputs[[#Headers],[2013-14]:[2029-30]],0))</f>
        <v>299.00600000000003</v>
      </c>
      <c r="K25" s="56">
        <f>INDEX(Inputs!$F$2:$V$507,MATCH(_xlfn.CONCAT($B$8,"_",$B25), Inputs!$X$2:$X$507, 0),MATCH(Forecasts!K$9,F_Inputs[[#Headers],[2013-14]:[2029-30]],0))</f>
        <v>300.72699999999998</v>
      </c>
      <c r="L25" s="56">
        <f>INDEX(Inputs!$F$2:$V$507,MATCH(_xlfn.CONCAT($B$8,"_",$B25), Inputs!$X$2:$X$507, 0),MATCH(Forecasts!L$9,F_Inputs[[#Headers],[2013-14]:[2029-30]],0))</f>
        <v>302.125</v>
      </c>
      <c r="M25" s="56">
        <f>INDEX(Inputs!$F$2:$V$507,MATCH(_xlfn.CONCAT($B$8,"_",$B25), Inputs!$X$2:$X$507, 0),MATCH(Forecasts!M$9,F_Inputs[[#Headers],[2013-14]:[2029-30]],0))</f>
        <v>303.10399999999998</v>
      </c>
      <c r="N25" s="57">
        <f>INDEX(Inputs!$F$2:$V$507,MATCH(_xlfn.CONCAT($B$8,"_",$B25), Inputs!$X$2:$X$507, 0),MATCH(Forecasts!N$9,F_Inputs[[#Headers],[2013-14]:[2029-30]],0))</f>
        <v>308.22900000000004</v>
      </c>
      <c r="O25" s="57">
        <f>INDEX(Inputs!$F$2:$V$507,MATCH(_xlfn.CONCAT($B$8,"_",$B25), Inputs!$X$2:$X$507, 0),MATCH(Forecasts!O$9,F_Inputs[[#Headers],[2013-14]:[2029-30]],0))</f>
        <v>311.27660000000003</v>
      </c>
      <c r="P25" s="57">
        <f>INDEX(Inputs!$F$2:$V$507,MATCH(_xlfn.CONCAT($B$8,"_",$B25), Inputs!$X$2:$X$507, 0),MATCH(Forecasts!P$9,F_Inputs[[#Headers],[2013-14]:[2029-30]],0))</f>
        <v>314.452</v>
      </c>
      <c r="Q25" s="57">
        <f>INDEX(Inputs!$F$2:$V$507,MATCH(_xlfn.CONCAT($B$8,"_",$B25), Inputs!$X$2:$X$507, 0),MATCH(Forecasts!Q$9,F_Inputs[[#Headers],[2013-14]:[2029-30]],0))</f>
        <v>317.57299999999998</v>
      </c>
      <c r="R25" s="57">
        <f>INDEX(Inputs!$F$2:$V$507,MATCH(_xlfn.CONCAT($B$8,"_",$B25), Inputs!$X$2:$X$507, 0),MATCH(Forecasts!R$9,F_Inputs[[#Headers],[2013-14]:[2029-30]],0))</f>
        <v>320.43399999999997</v>
      </c>
      <c r="S25" s="57">
        <f>INDEX(Inputs!$F$2:$V$507,MATCH(_xlfn.CONCAT($B$8,"_",$B25), Inputs!$X$2:$X$507, 0),MATCH(Forecasts!S$9,F_Inputs[[#Headers],[2013-14]:[2029-30]],0))</f>
        <v>323.12200000000001</v>
      </c>
      <c r="T25" s="58">
        <f t="shared" si="11"/>
        <v>306.22176363636362</v>
      </c>
      <c r="U25" s="58">
        <f t="shared" si="10"/>
        <v>308.17311818181815</v>
      </c>
      <c r="V25" s="58">
        <f t="shared" si="10"/>
        <v>310.12447272727269</v>
      </c>
      <c r="W25" s="58">
        <f t="shared" si="10"/>
        <v>312.07582727272722</v>
      </c>
      <c r="X25" s="58">
        <f t="shared" si="10"/>
        <v>314.02718181818176</v>
      </c>
      <c r="Y25" s="58">
        <f t="shared" si="10"/>
        <v>315.97853636363629</v>
      </c>
      <c r="Z25" s="59">
        <f t="shared" si="1"/>
        <v>308.22900000000004</v>
      </c>
      <c r="AA25" s="59">
        <f t="shared" si="2"/>
        <v>311.27660000000003</v>
      </c>
      <c r="AB25" s="59">
        <f t="shared" si="3"/>
        <v>314.452</v>
      </c>
      <c r="AC25" s="59">
        <f t="shared" si="4"/>
        <v>317.57299999999998</v>
      </c>
      <c r="AD25" s="59">
        <f t="shared" si="5"/>
        <v>320.43399999999997</v>
      </c>
      <c r="AE25" s="59">
        <f t="shared" si="6"/>
        <v>323.12200000000001</v>
      </c>
      <c r="AF25" s="60" t="s">
        <v>125</v>
      </c>
      <c r="AG25" s="60" t="s">
        <v>125</v>
      </c>
      <c r="AH25" s="61" t="str">
        <f t="shared" si="8"/>
        <v>OK</v>
      </c>
      <c r="AI25" s="62"/>
      <c r="AJ25" s="62"/>
      <c r="AK25" s="62"/>
      <c r="AL25" s="63"/>
    </row>
    <row r="26" spans="1:38">
      <c r="B26" s="55" t="s">
        <v>102</v>
      </c>
      <c r="C26" s="56">
        <f>INDEX(Inputs!$F$2:$V$507,MATCH(_xlfn.CONCAT($B$8,"_",$B26), Inputs!$X$2:$X$507, 0),MATCH(Forecasts!C$9,F_Inputs[[#Headers],[2013-14]:[2029-30]],0))</f>
        <v>260.93899999999996</v>
      </c>
      <c r="D26" s="56">
        <f>INDEX(Inputs!$F$2:$V$507,MATCH(_xlfn.CONCAT($B$8,"_",$B26), Inputs!$X$2:$X$507, 0),MATCH(Forecasts!D$9,F_Inputs[[#Headers],[2013-14]:[2029-30]],0))</f>
        <v>262.38300000000004</v>
      </c>
      <c r="E26" s="56">
        <f>INDEX(Inputs!$F$2:$V$507,MATCH(_xlfn.CONCAT($B$8,"_",$B26), Inputs!$X$2:$X$507, 0),MATCH(Forecasts!E$9,F_Inputs[[#Headers],[2013-14]:[2029-30]],0))</f>
        <v>263.142</v>
      </c>
      <c r="F26" s="56">
        <f>INDEX(Inputs!$F$2:$V$507,MATCH(_xlfn.CONCAT($B$8,"_",$B26), Inputs!$X$2:$X$507, 0),MATCH(Forecasts!F$9,F_Inputs[[#Headers],[2013-14]:[2029-30]],0))</f>
        <v>263.61500000000001</v>
      </c>
      <c r="G26" s="56">
        <f>INDEX(Inputs!$F$2:$V$507,MATCH(_xlfn.CONCAT($B$8,"_",$B26), Inputs!$X$2:$X$507, 0),MATCH(Forecasts!G$9,F_Inputs[[#Headers],[2013-14]:[2029-30]],0))</f>
        <v>265.85199999999998</v>
      </c>
      <c r="H26" s="56">
        <f>INDEX(Inputs!$F$2:$V$507,MATCH(_xlfn.CONCAT($B$8,"_",$B26), Inputs!$X$2:$X$507, 0),MATCH(Forecasts!H$9,F_Inputs[[#Headers],[2013-14]:[2029-30]],0))</f>
        <v>268.45</v>
      </c>
      <c r="I26" s="56">
        <f>INDEX(Inputs!$F$2:$V$507,MATCH(_xlfn.CONCAT($B$8,"_",$B26), Inputs!$X$2:$X$507, 0),MATCH(Forecasts!I$9,F_Inputs[[#Headers],[2013-14]:[2029-30]],0))</f>
        <v>271.03999999999996</v>
      </c>
      <c r="J26" s="56">
        <f>INDEX(Inputs!$F$2:$V$507,MATCH(_xlfn.CONCAT($B$8,"_",$B26), Inputs!$X$2:$X$507, 0),MATCH(Forecasts!J$9,F_Inputs[[#Headers],[2013-14]:[2029-30]],0))</f>
        <v>283.654</v>
      </c>
      <c r="K26" s="56">
        <f>INDEX(Inputs!$F$2:$V$507,MATCH(_xlfn.CONCAT($B$8,"_",$B26), Inputs!$X$2:$X$507, 0),MATCH(Forecasts!K$9,F_Inputs[[#Headers],[2013-14]:[2029-30]],0))</f>
        <v>274.01099999999997</v>
      </c>
      <c r="L26" s="56">
        <f>INDEX(Inputs!$F$2:$V$507,MATCH(_xlfn.CONCAT($B$8,"_",$B26), Inputs!$X$2:$X$507, 0),MATCH(Forecasts!L$9,F_Inputs[[#Headers],[2013-14]:[2029-30]],0))</f>
        <v>287.93399999999997</v>
      </c>
      <c r="M26" s="56">
        <f>INDEX(Inputs!$F$2:$V$507,MATCH(_xlfn.CONCAT($B$8,"_",$B26), Inputs!$X$2:$X$507, 0),MATCH(Forecasts!M$9,F_Inputs[[#Headers],[2013-14]:[2029-30]],0))</f>
        <v>289.05400000000003</v>
      </c>
      <c r="N26" s="57">
        <f>INDEX(Inputs!$F$2:$V$507,MATCH(_xlfn.CONCAT($B$8,"_",$B26), Inputs!$X$2:$X$507, 0),MATCH(Forecasts!N$9,F_Inputs[[#Headers],[2013-14]:[2029-30]],0))</f>
        <v>293.92</v>
      </c>
      <c r="O26" s="57">
        <f>INDEX(Inputs!$F$2:$V$507,MATCH(_xlfn.CONCAT($B$8,"_",$B26), Inputs!$X$2:$X$507, 0),MATCH(Forecasts!O$9,F_Inputs[[#Headers],[2013-14]:[2029-30]],0))</f>
        <v>295.96999999999997</v>
      </c>
      <c r="P26" s="57">
        <f>INDEX(Inputs!$F$2:$V$507,MATCH(_xlfn.CONCAT($B$8,"_",$B26), Inputs!$X$2:$X$507, 0),MATCH(Forecasts!P$9,F_Inputs[[#Headers],[2013-14]:[2029-30]],0))</f>
        <v>298.73</v>
      </c>
      <c r="Q26" s="57">
        <f>INDEX(Inputs!$F$2:$V$507,MATCH(_xlfn.CONCAT($B$8,"_",$B26), Inputs!$X$2:$X$507, 0),MATCH(Forecasts!Q$9,F_Inputs[[#Headers],[2013-14]:[2029-30]],0))</f>
        <v>301.52</v>
      </c>
      <c r="R26" s="57">
        <f>INDEX(Inputs!$F$2:$V$507,MATCH(_xlfn.CONCAT($B$8,"_",$B26), Inputs!$X$2:$X$507, 0),MATCH(Forecasts!R$9,F_Inputs[[#Headers],[2013-14]:[2029-30]],0))</f>
        <v>303.82</v>
      </c>
      <c r="S26" s="57">
        <f>INDEX(Inputs!$F$2:$V$507,MATCH(_xlfn.CONCAT($B$8,"_",$B26), Inputs!$X$2:$X$507, 0),MATCH(Forecasts!S$9,F_Inputs[[#Headers],[2013-14]:[2029-30]],0))</f>
        <v>306.02</v>
      </c>
      <c r="T26" s="58">
        <f t="shared" si="11"/>
        <v>289.31501818181812</v>
      </c>
      <c r="U26" s="58">
        <f t="shared" si="10"/>
        <v>292.23003636363632</v>
      </c>
      <c r="V26" s="58">
        <f t="shared" si="10"/>
        <v>295.14505454545451</v>
      </c>
      <c r="W26" s="58">
        <f t="shared" si="10"/>
        <v>298.06007272727271</v>
      </c>
      <c r="X26" s="58">
        <f t="shared" si="10"/>
        <v>300.97509090909085</v>
      </c>
      <c r="Y26" s="58">
        <f t="shared" si="10"/>
        <v>303.89010909090905</v>
      </c>
      <c r="Z26" s="59">
        <f t="shared" si="1"/>
        <v>293.92</v>
      </c>
      <c r="AA26" s="59">
        <f t="shared" si="2"/>
        <v>295.96999999999997</v>
      </c>
      <c r="AB26" s="59">
        <f t="shared" si="3"/>
        <v>298.73</v>
      </c>
      <c r="AC26" s="59">
        <f t="shared" si="4"/>
        <v>301.52</v>
      </c>
      <c r="AD26" s="59">
        <f t="shared" si="5"/>
        <v>303.82</v>
      </c>
      <c r="AE26" s="59">
        <f t="shared" si="6"/>
        <v>306.02</v>
      </c>
      <c r="AF26" s="60" t="s">
        <v>125</v>
      </c>
      <c r="AG26" s="60" t="s">
        <v>125</v>
      </c>
      <c r="AH26" s="61" t="str">
        <f t="shared" si="8"/>
        <v>OK</v>
      </c>
      <c r="AI26" s="62"/>
      <c r="AJ26" s="62"/>
      <c r="AK26" s="62"/>
      <c r="AL26" s="63"/>
    </row>
    <row r="27" spans="1:38">
      <c r="B27" s="55" t="s">
        <v>103</v>
      </c>
      <c r="C27" s="56">
        <f>INDEX(Inputs!$F$2:$V$507,MATCH(_xlfn.CONCAT($B$8,"_",$B27), Inputs!$X$2:$X$507, 0),MATCH(Forecasts!C$9,F_Inputs[[#Headers],[2013-14]:[2029-30]],0))</f>
        <v>819.99700000000007</v>
      </c>
      <c r="D27" s="56">
        <f>INDEX(Inputs!$F$2:$V$507,MATCH(_xlfn.CONCAT($B$8,"_",$B27), Inputs!$X$2:$X$507, 0),MATCH(Forecasts!D$9,F_Inputs[[#Headers],[2013-14]:[2029-30]],0))</f>
        <v>829.80399999999997</v>
      </c>
      <c r="E27" s="56">
        <f>INDEX(Inputs!$F$2:$V$507,MATCH(_xlfn.CONCAT($B$8,"_",$B27), Inputs!$X$2:$X$507, 0),MATCH(Forecasts!E$9,F_Inputs[[#Headers],[2013-14]:[2029-30]],0))</f>
        <v>837.42200000000003</v>
      </c>
      <c r="F27" s="56">
        <f>INDEX(Inputs!$F$2:$V$507,MATCH(_xlfn.CONCAT($B$8,"_",$B27), Inputs!$X$2:$X$507, 0),MATCH(Forecasts!F$9,F_Inputs[[#Headers],[2013-14]:[2029-30]],0))</f>
        <v>845.88800000000003</v>
      </c>
      <c r="G27" s="56">
        <f>INDEX(Inputs!$F$2:$V$507,MATCH(_xlfn.CONCAT($B$8,"_",$B27), Inputs!$X$2:$X$507, 0),MATCH(Forecasts!G$9,F_Inputs[[#Headers],[2013-14]:[2029-30]],0))</f>
        <v>854.36900000000003</v>
      </c>
      <c r="H27" s="56">
        <f>INDEX(Inputs!$F$2:$V$507,MATCH(_xlfn.CONCAT($B$8,"_",$B27), Inputs!$X$2:$X$507, 0),MATCH(Forecasts!H$9,F_Inputs[[#Headers],[2013-14]:[2029-30]],0))</f>
        <v>861.52200000000005</v>
      </c>
      <c r="I27" s="56">
        <f>INDEX(Inputs!$F$2:$V$507,MATCH(_xlfn.CONCAT($B$8,"_",$B27), Inputs!$X$2:$X$507, 0),MATCH(Forecasts!I$9,F_Inputs[[#Headers],[2013-14]:[2029-30]],0))</f>
        <v>868.94500000000005</v>
      </c>
      <c r="J27" s="56">
        <f>INDEX(Inputs!$F$2:$V$507,MATCH(_xlfn.CONCAT($B$8,"_",$B27), Inputs!$X$2:$X$507, 0),MATCH(Forecasts!J$9,F_Inputs[[#Headers],[2013-14]:[2029-30]],0))</f>
        <v>881.15949999999998</v>
      </c>
      <c r="K27" s="56">
        <f>INDEX(Inputs!$F$2:$V$507,MATCH(_xlfn.CONCAT($B$8,"_",$B27), Inputs!$X$2:$X$507, 0),MATCH(Forecasts!K$9,F_Inputs[[#Headers],[2013-14]:[2029-30]],0))</f>
        <v>892.23699999999997</v>
      </c>
      <c r="L27" s="56">
        <f>INDEX(Inputs!$F$2:$V$507,MATCH(_xlfn.CONCAT($B$8,"_",$B27), Inputs!$X$2:$X$507, 0),MATCH(Forecasts!L$9,F_Inputs[[#Headers],[2013-14]:[2029-30]],0))</f>
        <v>901.49400000000003</v>
      </c>
      <c r="M27" s="56">
        <f>INDEX(Inputs!$F$2:$V$507,MATCH(_xlfn.CONCAT($B$8,"_",$B27), Inputs!$X$2:$X$507, 0),MATCH(Forecasts!M$9,F_Inputs[[#Headers],[2013-14]:[2029-30]],0))</f>
        <v>909.98199999999997</v>
      </c>
      <c r="N27" s="57">
        <f>INDEX(Inputs!$F$2:$V$507,MATCH(_xlfn.CONCAT($B$8,"_",$B27), Inputs!$X$2:$X$507, 0),MATCH(Forecasts!N$9,F_Inputs[[#Headers],[2013-14]:[2029-30]],0))</f>
        <v>917.91235035712043</v>
      </c>
      <c r="O27" s="57">
        <f>INDEX(Inputs!$F$2:$V$507,MATCH(_xlfn.CONCAT($B$8,"_",$B27), Inputs!$X$2:$X$507, 0),MATCH(Forecasts!O$9,F_Inputs[[#Headers],[2013-14]:[2029-30]],0))</f>
        <v>926.9671746004168</v>
      </c>
      <c r="P27" s="57">
        <f>INDEX(Inputs!$F$2:$V$507,MATCH(_xlfn.CONCAT($B$8,"_",$B27), Inputs!$X$2:$X$507, 0),MATCH(Forecasts!P$9,F_Inputs[[#Headers],[2013-14]:[2029-30]],0))</f>
        <v>938.12120137880288</v>
      </c>
      <c r="Q27" s="57">
        <f>INDEX(Inputs!$F$2:$V$507,MATCH(_xlfn.CONCAT($B$8,"_",$B27), Inputs!$X$2:$X$507, 0),MATCH(Forecasts!Q$9,F_Inputs[[#Headers],[2013-14]:[2029-30]],0))</f>
        <v>949.47304739319236</v>
      </c>
      <c r="R27" s="57">
        <f>INDEX(Inputs!$F$2:$V$507,MATCH(_xlfn.CONCAT($B$8,"_",$B27), Inputs!$X$2:$X$507, 0),MATCH(Forecasts!R$9,F_Inputs[[#Headers],[2013-14]:[2029-30]],0))</f>
        <v>960.99829769856365</v>
      </c>
      <c r="S27" s="57">
        <f>INDEX(Inputs!$F$2:$V$507,MATCH(_xlfn.CONCAT($B$8,"_",$B27), Inputs!$X$2:$X$507, 0),MATCH(Forecasts!S$9,F_Inputs[[#Headers],[2013-14]:[2029-30]],0))</f>
        <v>972.69872237252343</v>
      </c>
      <c r="T27" s="58">
        <f t="shared" si="11"/>
        <v>917.68808181818179</v>
      </c>
      <c r="U27" s="58">
        <f t="shared" si="10"/>
        <v>926.65398181818182</v>
      </c>
      <c r="V27" s="58">
        <f t="shared" si="10"/>
        <v>935.61988181818174</v>
      </c>
      <c r="W27" s="58">
        <f t="shared" si="10"/>
        <v>944.58578181818177</v>
      </c>
      <c r="X27" s="58">
        <f t="shared" si="10"/>
        <v>953.55168181818181</v>
      </c>
      <c r="Y27" s="58">
        <f t="shared" si="10"/>
        <v>962.51758181818172</v>
      </c>
      <c r="Z27" s="59">
        <f t="shared" si="1"/>
        <v>917.91235035712043</v>
      </c>
      <c r="AA27" s="59">
        <f t="shared" si="2"/>
        <v>926.9671746004168</v>
      </c>
      <c r="AB27" s="59">
        <f t="shared" si="3"/>
        <v>938.12120137880288</v>
      </c>
      <c r="AC27" s="59">
        <f t="shared" si="4"/>
        <v>949.47304739319236</v>
      </c>
      <c r="AD27" s="59">
        <f t="shared" si="5"/>
        <v>960.99829769856365</v>
      </c>
      <c r="AE27" s="59">
        <f t="shared" si="6"/>
        <v>972.69872237252343</v>
      </c>
      <c r="AF27" s="60" t="s">
        <v>125</v>
      </c>
      <c r="AG27" s="60" t="s">
        <v>125</v>
      </c>
      <c r="AH27" s="61" t="str">
        <f t="shared" si="8"/>
        <v>OK</v>
      </c>
      <c r="AI27" s="62"/>
      <c r="AJ27" s="62"/>
      <c r="AK27" s="62"/>
      <c r="AL27" s="63"/>
    </row>
    <row r="28" spans="1:38">
      <c r="B28" s="55" t="s">
        <v>105</v>
      </c>
      <c r="C28" s="56">
        <f>INDEX(Inputs!$F$2:$V$507,MATCH(_xlfn.CONCAT($B$8,"_",$B28), Inputs!$X$2:$X$507, 0),MATCH(Forecasts!C$9,F_Inputs[[#Headers],[2013-14]:[2029-30]],0))</f>
        <v>648.31650000000002</v>
      </c>
      <c r="D28" s="56">
        <f>INDEX(Inputs!$F$2:$V$507,MATCH(_xlfn.CONCAT($B$8,"_",$B28), Inputs!$X$2:$X$507, 0),MATCH(Forecasts!D$9,F_Inputs[[#Headers],[2013-14]:[2029-30]],0))</f>
        <v>653.25250000000005</v>
      </c>
      <c r="E28" s="56">
        <f>INDEX(Inputs!$F$2:$V$507,MATCH(_xlfn.CONCAT($B$8,"_",$B28), Inputs!$X$2:$X$507, 0),MATCH(Forecasts!E$9,F_Inputs[[#Headers],[2013-14]:[2029-30]],0))</f>
        <v>659.35900000000004</v>
      </c>
      <c r="F28" s="56">
        <f>INDEX(Inputs!$F$2:$V$507,MATCH(_xlfn.CONCAT($B$8,"_",$B28), Inputs!$X$2:$X$507, 0),MATCH(Forecasts!F$9,F_Inputs[[#Headers],[2013-14]:[2029-30]],0))</f>
        <v>660.10500000000002</v>
      </c>
      <c r="G28" s="56">
        <f>INDEX(Inputs!$F$2:$V$507,MATCH(_xlfn.CONCAT($B$8,"_",$B28), Inputs!$X$2:$X$507, 0),MATCH(Forecasts!G$9,F_Inputs[[#Headers],[2013-14]:[2029-30]],0))</f>
        <v>670.66071506818105</v>
      </c>
      <c r="H28" s="56">
        <f>INDEX(Inputs!$F$2:$V$507,MATCH(_xlfn.CONCAT($B$8,"_",$B28), Inputs!$X$2:$X$507, 0),MATCH(Forecasts!H$9,F_Inputs[[#Headers],[2013-14]:[2029-30]],0))</f>
        <v>678.58100000000002</v>
      </c>
      <c r="I28" s="56">
        <f>INDEX(Inputs!$F$2:$V$507,MATCH(_xlfn.CONCAT($B$8,"_",$B28), Inputs!$X$2:$X$507, 0),MATCH(Forecasts!I$9,F_Inputs[[#Headers],[2013-14]:[2029-30]],0))</f>
        <v>675.31999999999994</v>
      </c>
      <c r="J28" s="56">
        <f>INDEX(Inputs!$F$2:$V$507,MATCH(_xlfn.CONCAT($B$8,"_",$B28), Inputs!$X$2:$X$507, 0),MATCH(Forecasts!J$9,F_Inputs[[#Headers],[2013-14]:[2029-30]],0))</f>
        <v>674.428</v>
      </c>
      <c r="K28" s="56">
        <f>INDEX(Inputs!$F$2:$V$507,MATCH(_xlfn.CONCAT($B$8,"_",$B28), Inputs!$X$2:$X$507, 0),MATCH(Forecasts!K$9,F_Inputs[[#Headers],[2013-14]:[2029-30]],0))</f>
        <v>672.93541666666601</v>
      </c>
      <c r="L28" s="56">
        <f>INDEX(Inputs!$F$2:$V$507,MATCH(_xlfn.CONCAT($B$8,"_",$B28), Inputs!$X$2:$X$507, 0),MATCH(Forecasts!L$9,F_Inputs[[#Headers],[2013-14]:[2029-30]],0))</f>
        <v>675.66774999999996</v>
      </c>
      <c r="M28" s="56">
        <f>INDEX(Inputs!$F$2:$V$507,MATCH(_xlfn.CONCAT($B$8,"_",$B28), Inputs!$X$2:$X$507, 0),MATCH(Forecasts!M$9,F_Inputs[[#Headers],[2013-14]:[2029-30]],0))</f>
        <v>673.14099999999996</v>
      </c>
      <c r="N28" s="57">
        <f>INDEX(Inputs!$F$2:$V$507,MATCH(_xlfn.CONCAT($B$8,"_",$B28), Inputs!$X$2:$X$507, 0),MATCH(Forecasts!N$9,F_Inputs[[#Headers],[2013-14]:[2029-30]],0))</f>
        <v>684.78586772574045</v>
      </c>
      <c r="O28" s="57">
        <f>INDEX(Inputs!$F$2:$V$507,MATCH(_xlfn.CONCAT($B$8,"_",$B28), Inputs!$X$2:$X$507, 0),MATCH(Forecasts!O$9,F_Inputs[[#Headers],[2013-14]:[2029-30]],0))</f>
        <v>691.73174585813672</v>
      </c>
      <c r="P28" s="57">
        <f>INDEX(Inputs!$F$2:$V$507,MATCH(_xlfn.CONCAT($B$8,"_",$B28), Inputs!$X$2:$X$507, 0),MATCH(Forecasts!P$9,F_Inputs[[#Headers],[2013-14]:[2029-30]],0))</f>
        <v>700.23174585813672</v>
      </c>
      <c r="Q28" s="57">
        <f>INDEX(Inputs!$F$2:$V$507,MATCH(_xlfn.CONCAT($B$8,"_",$B28), Inputs!$X$2:$X$507, 0),MATCH(Forecasts!Q$9,F_Inputs[[#Headers],[2013-14]:[2029-30]],0))</f>
        <v>709.78049585813665</v>
      </c>
      <c r="R28" s="57">
        <f>INDEX(Inputs!$F$2:$V$507,MATCH(_xlfn.CONCAT($B$8,"_",$B28), Inputs!$X$2:$X$507, 0),MATCH(Forecasts!R$9,F_Inputs[[#Headers],[2013-14]:[2029-30]],0))</f>
        <v>719.04299585813681</v>
      </c>
      <c r="S28" s="57">
        <f>INDEX(Inputs!$F$2:$V$507,MATCH(_xlfn.CONCAT($B$8,"_",$B28), Inputs!$X$2:$X$507, 0),MATCH(Forecasts!S$9,F_Inputs[[#Headers],[2013-14]:[2029-30]],0))</f>
        <v>727.21174585813674</v>
      </c>
      <c r="T28" s="58">
        <f t="shared" si="11"/>
        <v>683.1325184267215</v>
      </c>
      <c r="U28" s="58">
        <f t="shared" si="10"/>
        <v>685.74904601701076</v>
      </c>
      <c r="V28" s="58">
        <f t="shared" si="10"/>
        <v>688.36557360730001</v>
      </c>
      <c r="W28" s="58">
        <f t="shared" si="10"/>
        <v>690.98210119758926</v>
      </c>
      <c r="X28" s="58">
        <f t="shared" si="10"/>
        <v>693.59862878787851</v>
      </c>
      <c r="Y28" s="58">
        <f t="shared" si="10"/>
        <v>696.21515637816776</v>
      </c>
      <c r="Z28" s="59">
        <f t="shared" si="1"/>
        <v>684.78586772574045</v>
      </c>
      <c r="AA28" s="59">
        <f t="shared" si="2"/>
        <v>691.73174585813672</v>
      </c>
      <c r="AB28" s="59">
        <f t="shared" si="3"/>
        <v>700.23174585813672</v>
      </c>
      <c r="AC28" s="59">
        <f t="shared" si="4"/>
        <v>709.78049585813665</v>
      </c>
      <c r="AD28" s="59">
        <f t="shared" si="5"/>
        <v>719.04299585813681</v>
      </c>
      <c r="AE28" s="59">
        <f t="shared" si="6"/>
        <v>727.21174585813674</v>
      </c>
      <c r="AF28" s="60" t="s">
        <v>125</v>
      </c>
      <c r="AG28" s="60" t="s">
        <v>125</v>
      </c>
      <c r="AH28" s="61" t="str">
        <f t="shared" si="8"/>
        <v>OK</v>
      </c>
      <c r="AI28" s="62"/>
      <c r="AJ28" s="62"/>
      <c r="AK28" s="62"/>
      <c r="AL28" s="63"/>
    </row>
    <row r="29" spans="1:38">
      <c r="B29" s="65" t="s">
        <v>126</v>
      </c>
      <c r="C29" s="66">
        <f t="shared" ref="C29:AE29" si="12">SUM(C11:C28)</f>
        <v>25308.138000000003</v>
      </c>
      <c r="D29" s="66">
        <f t="shared" si="12"/>
        <v>25441.308239257181</v>
      </c>
      <c r="E29" s="66">
        <f t="shared" si="12"/>
        <v>25623.440047332952</v>
      </c>
      <c r="F29" s="66">
        <f t="shared" si="12"/>
        <v>25865.733950356233</v>
      </c>
      <c r="G29" s="66">
        <f t="shared" si="12"/>
        <v>26024.35271506818</v>
      </c>
      <c r="H29" s="66">
        <f t="shared" si="12"/>
        <v>30330.358186999998</v>
      </c>
      <c r="I29" s="66">
        <f t="shared" si="12"/>
        <v>30593.512000000002</v>
      </c>
      <c r="J29" s="66">
        <f t="shared" si="12"/>
        <v>30988.1165</v>
      </c>
      <c r="K29" s="66">
        <f t="shared" si="12"/>
        <v>31354.502326537724</v>
      </c>
      <c r="L29" s="66">
        <f t="shared" si="12"/>
        <v>31672.246249999997</v>
      </c>
      <c r="M29" s="125">
        <f t="shared" si="12"/>
        <v>31964.561105300421</v>
      </c>
      <c r="N29" s="125">
        <f t="shared" si="12"/>
        <v>32275.729052480096</v>
      </c>
      <c r="O29" s="125">
        <f t="shared" si="12"/>
        <v>32528.062716432123</v>
      </c>
      <c r="P29" s="125">
        <f t="shared" si="12"/>
        <v>32796.036573727739</v>
      </c>
      <c r="Q29" s="125">
        <f t="shared" si="12"/>
        <v>33074.369390778535</v>
      </c>
      <c r="R29" s="125">
        <f t="shared" si="12"/>
        <v>33342.876999456894</v>
      </c>
      <c r="S29" s="125">
        <f t="shared" si="12"/>
        <v>33600.115692828105</v>
      </c>
      <c r="T29" s="66">
        <f t="shared" si="12"/>
        <v>32155.454127389799</v>
      </c>
      <c r="U29" s="66">
        <f t="shared" si="12"/>
        <v>32439.395390826878</v>
      </c>
      <c r="V29" s="66">
        <f t="shared" si="12"/>
        <v>32723.336654263956</v>
      </c>
      <c r="W29" s="66">
        <f t="shared" si="12"/>
        <v>33007.277917701038</v>
      </c>
      <c r="X29" s="66">
        <f t="shared" si="12"/>
        <v>33291.21918113812</v>
      </c>
      <c r="Y29" s="66">
        <f t="shared" si="12"/>
        <v>33575.160444575195</v>
      </c>
      <c r="Z29" s="66">
        <f t="shared" si="12"/>
        <v>32275.729052480096</v>
      </c>
      <c r="AA29" s="66">
        <f t="shared" si="12"/>
        <v>32528.062716432123</v>
      </c>
      <c r="AB29" s="66">
        <f t="shared" si="12"/>
        <v>32796.036573727739</v>
      </c>
      <c r="AC29" s="66">
        <f t="shared" si="12"/>
        <v>33074.369390778535</v>
      </c>
      <c r="AD29" s="66">
        <f t="shared" si="12"/>
        <v>33342.876999456894</v>
      </c>
      <c r="AE29" s="66">
        <f t="shared" si="12"/>
        <v>33600.115692828105</v>
      </c>
      <c r="AG29" s="99"/>
      <c r="AH29" s="38"/>
    </row>
    <row r="30" spans="1:38">
      <c r="B30" s="67"/>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G30" s="99"/>
      <c r="AH30" s="38"/>
    </row>
    <row r="31" spans="1:38" s="36" customFormat="1">
      <c r="A31" s="35" t="s">
        <v>127</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98"/>
      <c r="AH31" s="37"/>
      <c r="AI31" s="37"/>
      <c r="AJ31" s="37"/>
      <c r="AK31" s="37"/>
      <c r="AL31" s="37"/>
    </row>
    <row r="32" spans="1:38" s="71" customFormat="1">
      <c r="A32" s="38"/>
      <c r="B32" s="69"/>
      <c r="C32" s="70"/>
      <c r="D32" s="70"/>
      <c r="E32" s="70"/>
      <c r="F32" s="70"/>
      <c r="G32" s="70"/>
      <c r="H32" s="70"/>
      <c r="I32" s="70"/>
      <c r="J32" s="70"/>
      <c r="K32" s="70"/>
      <c r="L32" s="70"/>
      <c r="M32" s="70"/>
      <c r="N32" s="70"/>
      <c r="O32" s="70"/>
      <c r="P32" s="70"/>
      <c r="Q32" s="70"/>
      <c r="R32" s="70"/>
      <c r="S32" s="70"/>
      <c r="T32" s="38"/>
      <c r="U32" s="38"/>
      <c r="V32" s="38"/>
      <c r="W32" s="38"/>
      <c r="X32" s="38"/>
      <c r="Y32" s="38"/>
      <c r="Z32" s="38"/>
      <c r="AA32" s="38"/>
      <c r="AB32" s="38"/>
      <c r="AC32" s="38"/>
      <c r="AD32" s="38"/>
      <c r="AE32" s="38"/>
      <c r="AF32" s="38"/>
      <c r="AG32" s="99"/>
      <c r="AH32" s="38"/>
      <c r="AI32" s="38"/>
      <c r="AJ32" s="38"/>
      <c r="AK32" s="38"/>
      <c r="AL32" s="38"/>
    </row>
    <row r="33" spans="1:38" s="71" customFormat="1">
      <c r="A33" s="38"/>
      <c r="B33" s="39" t="s">
        <v>128</v>
      </c>
      <c r="C33" s="38"/>
      <c r="D33" s="38"/>
      <c r="E33" s="38"/>
      <c r="F33" s="38"/>
      <c r="G33" s="38"/>
      <c r="H33" s="38"/>
      <c r="I33" s="38"/>
      <c r="J33" s="38"/>
      <c r="K33" s="38"/>
      <c r="L33" s="38"/>
      <c r="M33" s="38"/>
      <c r="N33" s="38"/>
      <c r="O33" s="38"/>
      <c r="P33" s="38"/>
      <c r="Q33" s="38"/>
      <c r="R33" s="38"/>
      <c r="S33" s="38"/>
      <c r="T33" s="38"/>
      <c r="U33" s="38"/>
      <c r="V33" s="38"/>
      <c r="W33" s="38"/>
      <c r="X33" s="38"/>
      <c r="Y33" s="38"/>
      <c r="Z33" s="38"/>
      <c r="AA33" s="72"/>
      <c r="AB33" s="73"/>
      <c r="AC33" s="38"/>
      <c r="AD33" s="38"/>
      <c r="AE33" s="38"/>
      <c r="AF33" s="38"/>
      <c r="AG33" s="99"/>
      <c r="AH33" s="38"/>
      <c r="AI33" s="42"/>
      <c r="AJ33" s="38"/>
      <c r="AK33" s="38"/>
      <c r="AL33" s="38"/>
    </row>
    <row r="34" spans="1:38" s="71" customFormat="1" ht="26.25">
      <c r="A34" s="38"/>
      <c r="B34" s="43" t="s">
        <v>129</v>
      </c>
      <c r="C34" s="38"/>
      <c r="D34" s="38"/>
      <c r="E34" s="38"/>
      <c r="F34" s="38"/>
      <c r="G34" s="38"/>
      <c r="H34" s="38"/>
      <c r="I34" s="38"/>
      <c r="J34" s="38"/>
      <c r="K34" s="38"/>
      <c r="L34" s="38"/>
      <c r="M34" s="38"/>
      <c r="N34" s="38"/>
      <c r="O34" s="38"/>
      <c r="P34" s="38"/>
      <c r="Q34" s="38"/>
      <c r="R34" s="38"/>
      <c r="S34" s="38"/>
      <c r="T34" s="129" t="s">
        <v>130</v>
      </c>
      <c r="U34" s="130">
        <v>0.2</v>
      </c>
      <c r="V34" s="38"/>
      <c r="W34" s="38"/>
      <c r="X34" s="38"/>
      <c r="Y34" s="38"/>
      <c r="Z34" s="38"/>
      <c r="AA34" s="38"/>
      <c r="AB34" s="38"/>
      <c r="AC34" s="74"/>
      <c r="AD34" s="74"/>
      <c r="AE34" s="75"/>
      <c r="AF34" s="38"/>
      <c r="AG34" s="99"/>
      <c r="AH34" s="38"/>
      <c r="AI34" s="38"/>
      <c r="AJ34" s="38"/>
      <c r="AK34" s="38"/>
      <c r="AL34" s="38"/>
    </row>
    <row r="35" spans="1:38" s="71" customFormat="1" ht="15" customHeight="1">
      <c r="A35" s="38"/>
      <c r="B35" s="38" t="s">
        <v>66</v>
      </c>
      <c r="C35" s="147" t="s">
        <v>117</v>
      </c>
      <c r="D35" s="147"/>
      <c r="E35" s="147"/>
      <c r="F35" s="147"/>
      <c r="G35" s="147"/>
      <c r="H35" s="147"/>
      <c r="I35" s="147"/>
      <c r="J35" s="147"/>
      <c r="K35" s="147"/>
      <c r="L35" s="147"/>
      <c r="M35" s="147"/>
      <c r="N35" s="148" t="s">
        <v>118</v>
      </c>
      <c r="O35" s="148"/>
      <c r="P35" s="148"/>
      <c r="Q35" s="148"/>
      <c r="R35" s="148"/>
      <c r="S35" s="148"/>
      <c r="T35" s="141" t="s">
        <v>119</v>
      </c>
      <c r="U35" s="141"/>
      <c r="V35" s="141"/>
      <c r="W35" s="141"/>
      <c r="X35" s="141"/>
      <c r="Y35" s="142"/>
      <c r="Z35" s="143" t="s">
        <v>120</v>
      </c>
      <c r="AA35" s="143"/>
      <c r="AB35" s="143"/>
      <c r="AC35" s="143"/>
      <c r="AD35" s="143"/>
      <c r="AE35" s="144"/>
      <c r="AF35" s="138" t="s">
        <v>121</v>
      </c>
      <c r="AG35" s="139" t="s">
        <v>122</v>
      </c>
      <c r="AH35" s="138" t="s">
        <v>123</v>
      </c>
      <c r="AI35" s="38"/>
      <c r="AJ35" s="38"/>
      <c r="AK35" s="38"/>
      <c r="AL35" s="38"/>
    </row>
    <row r="36" spans="1:38" s="71" customFormat="1" ht="17.25" customHeight="1">
      <c r="A36" s="38"/>
      <c r="B36" s="44"/>
      <c r="C36" s="45" t="s">
        <v>18</v>
      </c>
      <c r="D36" s="45" t="s">
        <v>19</v>
      </c>
      <c r="E36" s="45" t="s">
        <v>20</v>
      </c>
      <c r="F36" s="45" t="s">
        <v>21</v>
      </c>
      <c r="G36" s="45" t="s">
        <v>22</v>
      </c>
      <c r="H36" s="45" t="s">
        <v>23</v>
      </c>
      <c r="I36" s="45" t="s">
        <v>24</v>
      </c>
      <c r="J36" s="45" t="s">
        <v>25</v>
      </c>
      <c r="K36" s="45" t="s">
        <v>26</v>
      </c>
      <c r="L36" s="45" t="s">
        <v>27</v>
      </c>
      <c r="M36" s="123" t="s">
        <v>28</v>
      </c>
      <c r="N36" s="46" t="s">
        <v>29</v>
      </c>
      <c r="O36" s="46" t="s">
        <v>30</v>
      </c>
      <c r="P36" s="46" t="s">
        <v>31</v>
      </c>
      <c r="Q36" s="46" t="s">
        <v>32</v>
      </c>
      <c r="R36" s="46" t="s">
        <v>33</v>
      </c>
      <c r="S36" s="46" t="s">
        <v>34</v>
      </c>
      <c r="T36" s="47" t="s">
        <v>29</v>
      </c>
      <c r="U36" s="47" t="s">
        <v>30</v>
      </c>
      <c r="V36" s="47" t="s">
        <v>31</v>
      </c>
      <c r="W36" s="47" t="s">
        <v>32</v>
      </c>
      <c r="X36" s="47" t="s">
        <v>33</v>
      </c>
      <c r="Y36" s="47" t="s">
        <v>34</v>
      </c>
      <c r="Z36" s="48" t="s">
        <v>29</v>
      </c>
      <c r="AA36" s="48" t="s">
        <v>30</v>
      </c>
      <c r="AB36" s="48" t="s">
        <v>31</v>
      </c>
      <c r="AC36" s="48" t="s">
        <v>32</v>
      </c>
      <c r="AD36" s="48" t="s">
        <v>33</v>
      </c>
      <c r="AE36" s="48" t="s">
        <v>34</v>
      </c>
      <c r="AF36" s="138"/>
      <c r="AG36" s="139"/>
      <c r="AH36" s="138"/>
      <c r="AI36" s="38"/>
      <c r="AJ36" s="38"/>
      <c r="AK36" s="38"/>
      <c r="AL36" s="38"/>
    </row>
    <row r="37" spans="1:38" s="77" customFormat="1" ht="14.25" customHeight="1">
      <c r="A37" s="49"/>
      <c r="B37" s="76" t="s">
        <v>124</v>
      </c>
      <c r="C37" s="51">
        <v>1</v>
      </c>
      <c r="D37" s="51">
        <v>2</v>
      </c>
      <c r="E37" s="51">
        <v>3</v>
      </c>
      <c r="F37" s="51">
        <v>4</v>
      </c>
      <c r="G37" s="51">
        <v>5</v>
      </c>
      <c r="H37" s="51">
        <v>6</v>
      </c>
      <c r="I37" s="51">
        <v>7</v>
      </c>
      <c r="J37" s="51">
        <v>8</v>
      </c>
      <c r="K37" s="51">
        <v>9</v>
      </c>
      <c r="L37" s="51">
        <v>10</v>
      </c>
      <c r="M37" s="124">
        <v>11</v>
      </c>
      <c r="N37" s="52">
        <v>12</v>
      </c>
      <c r="O37" s="52">
        <v>13</v>
      </c>
      <c r="P37" s="52">
        <v>14</v>
      </c>
      <c r="Q37" s="52">
        <v>15</v>
      </c>
      <c r="R37" s="52">
        <v>16</v>
      </c>
      <c r="S37" s="52">
        <v>17</v>
      </c>
      <c r="T37" s="53">
        <v>12</v>
      </c>
      <c r="U37" s="53">
        <v>13</v>
      </c>
      <c r="V37" s="53">
        <v>14</v>
      </c>
      <c r="W37" s="53">
        <v>15</v>
      </c>
      <c r="X37" s="53">
        <v>16</v>
      </c>
      <c r="Y37" s="53">
        <v>17</v>
      </c>
      <c r="Z37" s="54">
        <v>12</v>
      </c>
      <c r="AA37" s="54">
        <v>13</v>
      </c>
      <c r="AB37" s="54">
        <v>14</v>
      </c>
      <c r="AC37" s="54">
        <v>15</v>
      </c>
      <c r="AD37" s="54">
        <v>16</v>
      </c>
      <c r="AE37" s="54">
        <v>17</v>
      </c>
      <c r="AF37" s="49"/>
      <c r="AG37" s="100"/>
      <c r="AH37" s="49"/>
      <c r="AI37" s="38"/>
      <c r="AJ37" s="38"/>
      <c r="AK37" s="38"/>
      <c r="AL37" s="38"/>
    </row>
    <row r="38" spans="1:38" s="71" customFormat="1">
      <c r="A38" s="38"/>
      <c r="B38" s="55" t="s">
        <v>92</v>
      </c>
      <c r="C38" s="56">
        <f>INDEX(F_Inputs[[2013-14]:[2029-30]],MATCH(_xlfn.CONCAT($B$35, "_", $B38), Inputs!$X$2:$X$507, 0),MATCH(Forecasts!C$36,F_Inputs[[#Headers],[2013-14]:[2029-30]],0))</f>
        <v>442.29051422367718</v>
      </c>
      <c r="D38" s="56">
        <f>INDEX(F_Inputs[[2013-14]:[2029-30]],MATCH(_xlfn.CONCAT($B$35, "_", $B38), Inputs!$X$2:$X$507, 0),MATCH(Forecasts!D$36,F_Inputs[[#Headers],[2013-14]:[2029-30]],0))</f>
        <v>449.12232687119462</v>
      </c>
      <c r="E38" s="56">
        <f>INDEX(F_Inputs[[2013-14]:[2029-30]],MATCH(_xlfn.CONCAT($B$35, "_", $B38), Inputs!$X$2:$X$507, 0),MATCH(Forecasts!E$36,F_Inputs[[#Headers],[2013-14]:[2029-30]],0))</f>
        <v>408.81991355475043</v>
      </c>
      <c r="F38" s="56">
        <f>INDEX(F_Inputs[[2013-14]:[2029-30]],MATCH(_xlfn.CONCAT($B$35, "_", $B38), Inputs!$X$2:$X$507, 0),MATCH(Forecasts!F$36,F_Inputs[[#Headers],[2013-14]:[2029-30]],0))</f>
        <v>415.60092566610143</v>
      </c>
      <c r="G38" s="56">
        <f>INDEX(F_Inputs[[2013-14]:[2029-30]],MATCH(_xlfn.CONCAT($B$35, "_", $B38), Inputs!$X$2:$X$507, 0),MATCH(Forecasts!G$36,F_Inputs[[#Headers],[2013-14]:[2029-30]],0))</f>
        <v>415.26006143068832</v>
      </c>
      <c r="H38" s="56">
        <f>INDEX(F_Inputs[[2013-14]:[2029-30]],MATCH(_xlfn.CONCAT($B$35, "_", $B38), Inputs!$X$2:$X$507, 0),MATCH(Forecasts!H$36,F_Inputs[[#Headers],[2013-14]:[2029-30]],0))</f>
        <v>409.45062913905127</v>
      </c>
      <c r="I38" s="56">
        <f>INDEX(F_Inputs[[2013-14]:[2029-30]],MATCH(_xlfn.CONCAT($B$35, "_", $B38), Inputs!$X$2:$X$507, 0),MATCH(Forecasts!I$36,F_Inputs[[#Headers],[2013-14]:[2029-30]],0))</f>
        <v>411.93938931215655</v>
      </c>
      <c r="J38" s="56">
        <f>INDEX(F_Inputs[[2013-14]:[2029-30]],MATCH(_xlfn.CONCAT($B$35, "_", $B38), Inputs!$X$2:$X$507, 0),MATCH(Forecasts!J$36,F_Inputs[[#Headers],[2013-14]:[2029-30]],0))</f>
        <v>403.73283374618853</v>
      </c>
      <c r="K38" s="56">
        <f>INDEX(F_Inputs[[2013-14]:[2029-30]],MATCH(_xlfn.CONCAT($B$35, "_", $B38), Inputs!$X$2:$X$507, 0),MATCH(Forecasts!K$36,F_Inputs[[#Headers],[2013-14]:[2029-30]],0))</f>
        <v>382.62478971496085</v>
      </c>
      <c r="L38" s="56">
        <f>INDEX(F_Inputs[[2013-14]:[2029-30]],MATCH(_xlfn.CONCAT($B$35, "_", $B38), Inputs!$X$2:$X$507, 0),MATCH(Forecasts!L$36,F_Inputs[[#Headers],[2013-14]:[2029-30]],0))</f>
        <v>367.32091457269763</v>
      </c>
      <c r="M38" s="56">
        <f>INDEX(F_Inputs[[2013-14]:[2029-30]],MATCH(_xlfn.CONCAT($B$35, "_", $B38), Inputs!$X$2:$X$507, 0),MATCH(Forecasts!M$36,F_Inputs[[#Headers],[2013-14]:[2029-30]],0))</f>
        <v>378.29038472834389</v>
      </c>
      <c r="N38" s="57">
        <f>INDEX(F_Inputs[[2013-14]:[2029-30]],MATCH(_xlfn.CONCAT($B$35, "_", $B38), Inputs!$X$2:$X$507, 0),MATCH(Forecasts!N$36,F_Inputs[[#Headers],[2013-14]:[2029-30]],0))</f>
        <v>401.46164045894915</v>
      </c>
      <c r="O38" s="57">
        <f>INDEX(F_Inputs[[2013-14]:[2029-30]],MATCH(_xlfn.CONCAT($B$35, "_", $B38), Inputs!$X$2:$X$507, 0),MATCH(Forecasts!O$36,F_Inputs[[#Headers],[2013-14]:[2029-30]],0))</f>
        <v>443.90897219981656</v>
      </c>
      <c r="P38" s="57">
        <f>INDEX(F_Inputs[[2013-14]:[2029-30]],MATCH(_xlfn.CONCAT($B$35, "_", $B38), Inputs!$X$2:$X$507, 0),MATCH(Forecasts!P$36,F_Inputs[[#Headers],[2013-14]:[2029-30]],0))</f>
        <v>454.07096011069422</v>
      </c>
      <c r="Q38" s="57">
        <f>INDEX(F_Inputs[[2013-14]:[2029-30]],MATCH(_xlfn.CONCAT($B$35, "_", $B38), Inputs!$X$2:$X$507, 0),MATCH(Forecasts!Q$36,F_Inputs[[#Headers],[2013-14]:[2029-30]],0))</f>
        <v>471.31713725976482</v>
      </c>
      <c r="R38" s="57">
        <f>INDEX(F_Inputs[[2013-14]:[2029-30]],MATCH(_xlfn.CONCAT($B$35, "_", $B38), Inputs!$X$2:$X$507, 0),MATCH(Forecasts!R$36,F_Inputs[[#Headers],[2013-14]:[2029-30]],0))</f>
        <v>474.59999890655166</v>
      </c>
      <c r="S38" s="57">
        <f>INDEX(F_Inputs[[2013-14]:[2029-30]],MATCH(_xlfn.CONCAT($B$35, "_", $B38), Inputs!$X$2:$X$507, 0),MATCH(Forecasts!S$36,F_Inputs[[#Headers],[2013-14]:[2029-30]],0))</f>
        <v>477.59728331879796</v>
      </c>
      <c r="T38" s="58">
        <f>$M38</f>
        <v>378.29038472834389</v>
      </c>
      <c r="U38" s="58">
        <f>T38*(1+($U$34 / 5))</f>
        <v>393.42200011747764</v>
      </c>
      <c r="V38" s="58">
        <f t="shared" ref="U38:Y47" si="13">U38*(1+($U$34 / 5))</f>
        <v>409.15888012217675</v>
      </c>
      <c r="W38" s="58">
        <f t="shared" si="13"/>
        <v>425.52523532706385</v>
      </c>
      <c r="X38" s="58">
        <f t="shared" si="13"/>
        <v>442.54624474014645</v>
      </c>
      <c r="Y38" s="58">
        <f t="shared" si="13"/>
        <v>460.24809452975234</v>
      </c>
      <c r="Z38" s="78">
        <f t="shared" ref="Z38:Z55" si="14">IF($AF38="Company forecast", N38, IF($AF38="Ofwat forecast", T38))</f>
        <v>401.46164045894915</v>
      </c>
      <c r="AA38" s="78">
        <f t="shared" ref="AA38:AA55" si="15">IF($AF38="Company forecast", O38, IF($AF38="Ofwat forecast", U38))</f>
        <v>443.90897219981656</v>
      </c>
      <c r="AB38" s="78">
        <f t="shared" ref="AB38:AB55" si="16">IF($AF38="Company forecast", P38, IF($AF38="Ofwat forecast", V38))</f>
        <v>454.07096011069422</v>
      </c>
      <c r="AC38" s="78">
        <f t="shared" ref="AC38:AC55" si="17">IF($AF38="Company forecast", Q38, IF($AF38="Ofwat forecast", W38))</f>
        <v>471.31713725976482</v>
      </c>
      <c r="AD38" s="78">
        <f t="shared" ref="AD38:AD55" si="18">IF($AF38="Company forecast", R38, IF($AF38="Ofwat forecast", X38))</f>
        <v>474.59999890655166</v>
      </c>
      <c r="AE38" s="78">
        <f t="shared" ref="AE38:AE55" si="19">IF($AF38="Company forecast", S38, IF($AF38="Ofwat forecast", Y38))</f>
        <v>477.59728331879796</v>
      </c>
      <c r="AF38" s="60" t="s">
        <v>125</v>
      </c>
      <c r="AG38" s="60" t="s">
        <v>125</v>
      </c>
      <c r="AH38" s="61" t="str">
        <f>IF(AF38=AG38, "OK", "error")</f>
        <v>OK</v>
      </c>
      <c r="AI38" s="38"/>
      <c r="AJ38" s="38"/>
      <c r="AK38" s="38"/>
      <c r="AL38" s="38"/>
    </row>
    <row r="39" spans="1:38" s="71" customFormat="1">
      <c r="A39" s="38"/>
      <c r="B39" s="55" t="s">
        <v>98</v>
      </c>
      <c r="C39" s="56">
        <f>INDEX(F_Inputs[[2013-14]:[2029-30]],MATCH(_xlfn.CONCAT($B$35, "_", $B39), Inputs!$X$2:$X$507, 0),MATCH(Forecasts!C$36,F_Inputs[[#Headers],[2013-14]:[2029-30]],0))</f>
        <v>380.94921368087336</v>
      </c>
      <c r="D39" s="56">
        <f>INDEX(F_Inputs[[2013-14]:[2029-30]],MATCH(_xlfn.CONCAT($B$35, "_", $B39), Inputs!$X$2:$X$507, 0),MATCH(Forecasts!D$36,F_Inputs[[#Headers],[2013-14]:[2029-30]],0))</f>
        <v>390.42710486465313</v>
      </c>
      <c r="E39" s="56">
        <f>INDEX(F_Inputs[[2013-14]:[2029-30]],MATCH(_xlfn.CONCAT($B$35, "_", $B39), Inputs!$X$2:$X$507, 0),MATCH(Forecasts!E$36,F_Inputs[[#Headers],[2013-14]:[2029-30]],0))</f>
        <v>384.85557631769058</v>
      </c>
      <c r="F39" s="56">
        <f>INDEX(F_Inputs[[2013-14]:[2029-30]],MATCH(_xlfn.CONCAT($B$35, "_", $B39), Inputs!$X$2:$X$507, 0),MATCH(Forecasts!F$36,F_Inputs[[#Headers],[2013-14]:[2029-30]],0))</f>
        <v>383.86456384454482</v>
      </c>
      <c r="G39" s="56">
        <f>INDEX(F_Inputs[[2013-14]:[2029-30]],MATCH(_xlfn.CONCAT($B$35, "_", $B39), Inputs!$X$2:$X$507, 0),MATCH(Forecasts!G$36,F_Inputs[[#Headers],[2013-14]:[2029-30]],0))</f>
        <v>385.76296642719882</v>
      </c>
      <c r="H39" s="56">
        <f>INDEX(F_Inputs[[2013-14]:[2029-30]],MATCH(_xlfn.CONCAT($B$35, "_", $B39), Inputs!$X$2:$X$507, 0),MATCH(Forecasts!H$36,F_Inputs[[#Headers],[2013-14]:[2029-30]],0))</f>
        <v>389.72541628728419</v>
      </c>
      <c r="I39" s="56">
        <f>INDEX(F_Inputs[[2013-14]:[2029-30]],MATCH(_xlfn.CONCAT($B$35, "_", $B39), Inputs!$X$2:$X$507, 0),MATCH(Forecasts!I$36,F_Inputs[[#Headers],[2013-14]:[2029-30]],0))</f>
        <v>390.39787301909013</v>
      </c>
      <c r="J39" s="56">
        <f>INDEX(F_Inputs[[2013-14]:[2029-30]],MATCH(_xlfn.CONCAT($B$35, "_", $B39), Inputs!$X$2:$X$507, 0),MATCH(Forecasts!J$36,F_Inputs[[#Headers],[2013-14]:[2029-30]],0))</f>
        <v>323.04941942258995</v>
      </c>
      <c r="K39" s="56">
        <f>INDEX(F_Inputs[[2013-14]:[2029-30]],MATCH(_xlfn.CONCAT($B$35, "_", $B39), Inputs!$X$2:$X$507, 0),MATCH(Forecasts!K$36,F_Inputs[[#Headers],[2013-14]:[2029-30]],0))</f>
        <v>310.16129365266926</v>
      </c>
      <c r="L39" s="56">
        <f>INDEX(F_Inputs[[2013-14]:[2029-30]],MATCH(_xlfn.CONCAT($B$35, "_", $B39), Inputs!$X$2:$X$507, 0),MATCH(Forecasts!L$36,F_Inputs[[#Headers],[2013-14]:[2029-30]],0))</f>
        <v>307.31797371516154</v>
      </c>
      <c r="M39" s="56">
        <f>INDEX(F_Inputs[[2013-14]:[2029-30]],MATCH(_xlfn.CONCAT($B$35, "_", $B39), Inputs!$X$2:$X$507, 0),MATCH(Forecasts!M$36,F_Inputs[[#Headers],[2013-14]:[2029-30]],0))</f>
        <v>308.41132488933056</v>
      </c>
      <c r="N39" s="57">
        <f>INDEX(F_Inputs[[2013-14]:[2029-30]],MATCH(_xlfn.CONCAT($B$35, "_", $B39), Inputs!$X$2:$X$507, 0),MATCH(Forecasts!N$36,F_Inputs[[#Headers],[2013-14]:[2029-30]],0))</f>
        <v>330.88267913099236</v>
      </c>
      <c r="O39" s="57">
        <f>INDEX(F_Inputs[[2013-14]:[2029-30]],MATCH(_xlfn.CONCAT($B$35, "_", $B39), Inputs!$X$2:$X$507, 0),MATCH(Forecasts!O$36,F_Inputs[[#Headers],[2013-14]:[2029-30]],0))</f>
        <v>355.7752622245149</v>
      </c>
      <c r="P39" s="57">
        <f>INDEX(F_Inputs[[2013-14]:[2029-30]],MATCH(_xlfn.CONCAT($B$35, "_", $B39), Inputs!$X$2:$X$507, 0),MATCH(Forecasts!P$36,F_Inputs[[#Headers],[2013-14]:[2029-30]],0))</f>
        <v>365.69286130189823</v>
      </c>
      <c r="Q39" s="57">
        <f>INDEX(F_Inputs[[2013-14]:[2029-30]],MATCH(_xlfn.CONCAT($B$35, "_", $B39), Inputs!$X$2:$X$507, 0),MATCH(Forecasts!Q$36,F_Inputs[[#Headers],[2013-14]:[2029-30]],0))</f>
        <v>376.41113303087366</v>
      </c>
      <c r="R39" s="57">
        <f>INDEX(F_Inputs[[2013-14]:[2029-30]],MATCH(_xlfn.CONCAT($B$35, "_", $B39), Inputs!$X$2:$X$507, 0),MATCH(Forecasts!R$36,F_Inputs[[#Headers],[2013-14]:[2029-30]],0))</f>
        <v>387.37034747125017</v>
      </c>
      <c r="S39" s="57">
        <f>INDEX(F_Inputs[[2013-14]:[2029-30]],MATCH(_xlfn.CONCAT($B$35, "_", $B39), Inputs!$X$2:$X$507, 0),MATCH(Forecasts!S$36,F_Inputs[[#Headers],[2013-14]:[2029-30]],0))</f>
        <v>399.67043379422705</v>
      </c>
      <c r="T39" s="58">
        <f t="shared" ref="T39:T55" si="20">$M39</f>
        <v>308.41132488933056</v>
      </c>
      <c r="U39" s="58">
        <f t="shared" si="13"/>
        <v>320.74777788490377</v>
      </c>
      <c r="V39" s="58">
        <f t="shared" si="13"/>
        <v>333.57768900029993</v>
      </c>
      <c r="W39" s="58">
        <f t="shared" si="13"/>
        <v>346.92079656031194</v>
      </c>
      <c r="X39" s="58">
        <f t="shared" si="13"/>
        <v>360.79762842272442</v>
      </c>
      <c r="Y39" s="58">
        <f t="shared" si="13"/>
        <v>375.22953355963341</v>
      </c>
      <c r="Z39" s="78">
        <f t="shared" si="14"/>
        <v>330.88267913099236</v>
      </c>
      <c r="AA39" s="78">
        <f t="shared" si="15"/>
        <v>355.7752622245149</v>
      </c>
      <c r="AB39" s="78">
        <f t="shared" si="16"/>
        <v>365.69286130189823</v>
      </c>
      <c r="AC39" s="78">
        <f t="shared" si="17"/>
        <v>376.41113303087366</v>
      </c>
      <c r="AD39" s="78">
        <f t="shared" si="18"/>
        <v>387.37034747125017</v>
      </c>
      <c r="AE39" s="78">
        <f t="shared" si="19"/>
        <v>399.67043379422705</v>
      </c>
      <c r="AF39" s="60" t="s">
        <v>125</v>
      </c>
      <c r="AG39" s="60" t="s">
        <v>125</v>
      </c>
      <c r="AH39" s="61" t="str">
        <f t="shared" ref="AH39:AH55" si="21">IF(AF39=AG39, "OK", "error")</f>
        <v>OK</v>
      </c>
      <c r="AI39" s="38"/>
      <c r="AJ39" s="38"/>
      <c r="AK39" s="38"/>
      <c r="AL39" s="38"/>
    </row>
    <row r="40" spans="1:38" s="71" customFormat="1">
      <c r="A40" s="38"/>
      <c r="B40" s="55" t="s">
        <v>99</v>
      </c>
      <c r="C40" s="56">
        <f>INDEX(F_Inputs[[2013-14]:[2029-30]],MATCH(_xlfn.CONCAT($B$35, "_", $B40), Inputs!$X$2:$X$507, 0),MATCH(Forecasts!C$36,F_Inputs[[#Headers],[2013-14]:[2029-30]],0))</f>
        <v>507.19988971877621</v>
      </c>
      <c r="D40" s="56">
        <f>INDEX(F_Inputs[[2013-14]:[2029-30]],MATCH(_xlfn.CONCAT($B$35, "_", $B40), Inputs!$X$2:$X$507, 0),MATCH(Forecasts!D$36,F_Inputs[[#Headers],[2013-14]:[2029-30]],0))</f>
        <v>518.07431010583105</v>
      </c>
      <c r="E40" s="56">
        <f>INDEX(F_Inputs[[2013-14]:[2029-30]],MATCH(_xlfn.CONCAT($B$35, "_", $B40), Inputs!$X$2:$X$507, 0),MATCH(Forecasts!E$36,F_Inputs[[#Headers],[2013-14]:[2029-30]],0))</f>
        <v>493.07155520955217</v>
      </c>
      <c r="F40" s="56">
        <f>INDEX(F_Inputs[[2013-14]:[2029-30]],MATCH(_xlfn.CONCAT($B$35, "_", $B40), Inputs!$X$2:$X$507, 0),MATCH(Forecasts!F$36,F_Inputs[[#Headers],[2013-14]:[2029-30]],0))</f>
        <v>482.55015803183494</v>
      </c>
      <c r="G40" s="56">
        <f>INDEX(F_Inputs[[2013-14]:[2029-30]],MATCH(_xlfn.CONCAT($B$35, "_", $B40), Inputs!$X$2:$X$507, 0),MATCH(Forecasts!G$36,F_Inputs[[#Headers],[2013-14]:[2029-30]],0))</f>
        <v>477.76249047749508</v>
      </c>
      <c r="H40" s="56">
        <f>INDEX(F_Inputs[[2013-14]:[2029-30]],MATCH(_xlfn.CONCAT($B$35, "_", $B40), Inputs!$X$2:$X$507, 0),MATCH(Forecasts!H$36,F_Inputs[[#Headers],[2013-14]:[2029-30]],0))</f>
        <v>491.03049333530458</v>
      </c>
      <c r="I40" s="56">
        <f>INDEX(F_Inputs[[2013-14]:[2029-30]],MATCH(_xlfn.CONCAT($B$35, "_", $B40), Inputs!$X$2:$X$507, 0),MATCH(Forecasts!I$36,F_Inputs[[#Headers],[2013-14]:[2029-30]],0))</f>
        <v>490.68022405748366</v>
      </c>
      <c r="J40" s="56">
        <f>INDEX(F_Inputs[[2013-14]:[2029-30]],MATCH(_xlfn.CONCAT($B$35, "_", $B40), Inputs!$X$2:$X$507, 0),MATCH(Forecasts!J$36,F_Inputs[[#Headers],[2013-14]:[2029-30]],0))</f>
        <v>479.73475389488971</v>
      </c>
      <c r="K40" s="56">
        <f>INDEX(F_Inputs[[2013-14]:[2029-30]],MATCH(_xlfn.CONCAT($B$35, "_", $B40), Inputs!$X$2:$X$507, 0),MATCH(Forecasts!K$36,F_Inputs[[#Headers],[2013-14]:[2029-30]],0))</f>
        <v>450.04495306195832</v>
      </c>
      <c r="L40" s="56">
        <f>INDEX(F_Inputs[[2013-14]:[2029-30]],MATCH(_xlfn.CONCAT($B$35, "_", $B40), Inputs!$X$2:$X$507, 0),MATCH(Forecasts!L$36,F_Inputs[[#Headers],[2013-14]:[2029-30]],0))</f>
        <v>405.44003518788924</v>
      </c>
      <c r="M40" s="56">
        <f>INDEX(F_Inputs[[2013-14]:[2029-30]],MATCH(_xlfn.CONCAT($B$35, "_", $B40), Inputs!$X$2:$X$507, 0),MATCH(Forecasts!M$36,F_Inputs[[#Headers],[2013-14]:[2029-30]],0))</f>
        <v>411.81250741197471</v>
      </c>
      <c r="N40" s="57">
        <f>INDEX(F_Inputs[[2013-14]:[2029-30]],MATCH(_xlfn.CONCAT($B$35, "_", $B40), Inputs!$X$2:$X$507, 0),MATCH(Forecasts!N$36,F_Inputs[[#Headers],[2013-14]:[2029-30]],0))</f>
        <v>435.6546388904697</v>
      </c>
      <c r="O40" s="57">
        <f>INDEX(F_Inputs[[2013-14]:[2029-30]],MATCH(_xlfn.CONCAT($B$35, "_", $B40), Inputs!$X$2:$X$507, 0),MATCH(Forecasts!O$36,F_Inputs[[#Headers],[2013-14]:[2029-30]],0))</f>
        <v>465.82550513373224</v>
      </c>
      <c r="P40" s="57">
        <f>INDEX(F_Inputs[[2013-14]:[2029-30]],MATCH(_xlfn.CONCAT($B$35, "_", $B40), Inputs!$X$2:$X$507, 0),MATCH(Forecasts!P$36,F_Inputs[[#Headers],[2013-14]:[2029-30]],0))</f>
        <v>490.69995207452916</v>
      </c>
      <c r="Q40" s="57">
        <f>INDEX(F_Inputs[[2013-14]:[2029-30]],MATCH(_xlfn.CONCAT($B$35, "_", $B40), Inputs!$X$2:$X$507, 0),MATCH(Forecasts!Q$36,F_Inputs[[#Headers],[2013-14]:[2029-30]],0))</f>
        <v>500.26887289968801</v>
      </c>
      <c r="R40" s="57">
        <f>INDEX(F_Inputs[[2013-14]:[2029-30]],MATCH(_xlfn.CONCAT($B$35, "_", $B40), Inputs!$X$2:$X$507, 0),MATCH(Forecasts!R$36,F_Inputs[[#Headers],[2013-14]:[2029-30]],0))</f>
        <v>515.28333722118418</v>
      </c>
      <c r="S40" s="57">
        <f>INDEX(F_Inputs[[2013-14]:[2029-30]],MATCH(_xlfn.CONCAT($B$35, "_", $B40), Inputs!$X$2:$X$507, 0),MATCH(Forecasts!S$36,F_Inputs[[#Headers],[2013-14]:[2029-30]],0))</f>
        <v>539.85222005078572</v>
      </c>
      <c r="T40" s="58">
        <f t="shared" si="20"/>
        <v>411.81250741197471</v>
      </c>
      <c r="U40" s="58">
        <f t="shared" si="13"/>
        <v>428.28500770845369</v>
      </c>
      <c r="V40" s="58">
        <f t="shared" si="13"/>
        <v>445.41640801679188</v>
      </c>
      <c r="W40" s="58">
        <f t="shared" si="13"/>
        <v>463.23306433746359</v>
      </c>
      <c r="X40" s="58">
        <f t="shared" si="13"/>
        <v>481.76238691096216</v>
      </c>
      <c r="Y40" s="58">
        <f t="shared" si="13"/>
        <v>501.03288238740066</v>
      </c>
      <c r="Z40" s="78">
        <f t="shared" si="14"/>
        <v>435.6546388904697</v>
      </c>
      <c r="AA40" s="78">
        <f t="shared" si="15"/>
        <v>465.82550513373224</v>
      </c>
      <c r="AB40" s="78">
        <f t="shared" si="16"/>
        <v>490.69995207452916</v>
      </c>
      <c r="AC40" s="78">
        <f t="shared" si="17"/>
        <v>500.26887289968801</v>
      </c>
      <c r="AD40" s="78">
        <f t="shared" si="18"/>
        <v>515.28333722118418</v>
      </c>
      <c r="AE40" s="78">
        <f t="shared" si="19"/>
        <v>539.85222005078572</v>
      </c>
      <c r="AF40" s="60" t="s">
        <v>125</v>
      </c>
      <c r="AG40" s="60" t="s">
        <v>125</v>
      </c>
      <c r="AH40" s="61" t="str">
        <f t="shared" si="21"/>
        <v>OK</v>
      </c>
      <c r="AI40" s="38"/>
      <c r="AJ40" s="38"/>
      <c r="AK40" s="38"/>
      <c r="AL40" s="38"/>
    </row>
    <row r="41" spans="1:38" s="71" customFormat="1">
      <c r="A41" s="38"/>
      <c r="B41" s="55" t="s">
        <v>104</v>
      </c>
      <c r="C41" s="56">
        <f>INDEX(F_Inputs[[2013-14]:[2029-30]],MATCH(_xlfn.CONCAT($B$35, "_", $B41), Inputs!$X$2:$X$507, 0),MATCH(Forecasts!C$36,F_Inputs[[#Headers],[2013-14]:[2029-30]],0))</f>
        <v>435.24163220895736</v>
      </c>
      <c r="D41" s="56">
        <f>INDEX(F_Inputs[[2013-14]:[2029-30]],MATCH(_xlfn.CONCAT($B$35, "_", $B41), Inputs!$X$2:$X$507, 0),MATCH(Forecasts!D$36,F_Inputs[[#Headers],[2013-14]:[2029-30]],0))</f>
        <v>448.46652538436382</v>
      </c>
      <c r="E41" s="56">
        <f>INDEX(F_Inputs[[2013-14]:[2029-30]],MATCH(_xlfn.CONCAT($B$35, "_", $B41), Inputs!$X$2:$X$507, 0),MATCH(Forecasts!E$36,F_Inputs[[#Headers],[2013-14]:[2029-30]],0))</f>
        <v>414.14206617099916</v>
      </c>
      <c r="F41" s="56">
        <f>INDEX(F_Inputs[[2013-14]:[2029-30]],MATCH(_xlfn.CONCAT($B$35, "_", $B41), Inputs!$X$2:$X$507, 0),MATCH(Forecasts!F$36,F_Inputs[[#Headers],[2013-14]:[2029-30]],0))</f>
        <v>402.17029110061844</v>
      </c>
      <c r="G41" s="56">
        <f>INDEX(F_Inputs[[2013-14]:[2029-30]],MATCH(_xlfn.CONCAT($B$35, "_", $B41), Inputs!$X$2:$X$507, 0),MATCH(Forecasts!G$36,F_Inputs[[#Headers],[2013-14]:[2029-30]],0))</f>
        <v>398.31031157644634</v>
      </c>
      <c r="H41" s="56">
        <f>INDEX(F_Inputs[[2013-14]:[2029-30]],MATCH(_xlfn.CONCAT($B$35, "_", $B41), Inputs!$X$2:$X$507, 0),MATCH(Forecasts!H$36,F_Inputs[[#Headers],[2013-14]:[2029-30]],0))</f>
        <v>404.61893772077246</v>
      </c>
      <c r="I41" s="56">
        <f>INDEX(F_Inputs[[2013-14]:[2029-30]],MATCH(_xlfn.CONCAT($B$35, "_", $B41), Inputs!$X$2:$X$507, 0),MATCH(Forecasts!I$36,F_Inputs[[#Headers],[2013-14]:[2029-30]],0))</f>
        <v>397.85790703176889</v>
      </c>
      <c r="J41" s="56">
        <f>INDEX(F_Inputs[[2013-14]:[2029-30]],MATCH(_xlfn.CONCAT($B$35, "_", $B41), Inputs!$X$2:$X$507, 0),MATCH(Forecasts!J$36,F_Inputs[[#Headers],[2013-14]:[2029-30]],0))</f>
        <v>361.01840691022011</v>
      </c>
      <c r="K41" s="56">
        <f>INDEX(F_Inputs[[2013-14]:[2029-30]],MATCH(_xlfn.CONCAT($B$35, "_", $B41), Inputs!$X$2:$X$507, 0),MATCH(Forecasts!K$36,F_Inputs[[#Headers],[2013-14]:[2029-30]],0))</f>
        <v>362.94326983227904</v>
      </c>
      <c r="L41" s="56">
        <f>INDEX(F_Inputs[[2013-14]:[2029-30]],MATCH(_xlfn.CONCAT($B$35, "_", $B41), Inputs!$X$2:$X$507, 0),MATCH(Forecasts!L$36,F_Inputs[[#Headers],[2013-14]:[2029-30]],0))</f>
        <v>303.59466026021505</v>
      </c>
      <c r="M41" s="56">
        <f>INDEX(F_Inputs[[2013-14]:[2029-30]],MATCH(_xlfn.CONCAT($B$35, "_", $B41), Inputs!$X$2:$X$507, 0),MATCH(Forecasts!M$36,F_Inputs[[#Headers],[2013-14]:[2029-30]],0))</f>
        <v>310.8576686755739</v>
      </c>
      <c r="N41" s="57">
        <f>INDEX(F_Inputs[[2013-14]:[2029-30]],MATCH(_xlfn.CONCAT($B$35, "_", $B41), Inputs!$X$2:$X$507, 0),MATCH(Forecasts!N$36,F_Inputs[[#Headers],[2013-14]:[2029-30]],0))</f>
        <v>326.63218277123934</v>
      </c>
      <c r="O41" s="57">
        <f>INDEX(F_Inputs[[2013-14]:[2029-30]],MATCH(_xlfn.CONCAT($B$35, "_", $B41), Inputs!$X$2:$X$507, 0),MATCH(Forecasts!O$36,F_Inputs[[#Headers],[2013-14]:[2029-30]],0))</f>
        <v>442.96437792667462</v>
      </c>
      <c r="P41" s="57">
        <f>INDEX(F_Inputs[[2013-14]:[2029-30]],MATCH(_xlfn.CONCAT($B$35, "_", $B41), Inputs!$X$2:$X$507, 0),MATCH(Forecasts!P$36,F_Inputs[[#Headers],[2013-14]:[2029-30]],0))</f>
        <v>520.74820238885297</v>
      </c>
      <c r="Q41" s="57">
        <f>INDEX(F_Inputs[[2013-14]:[2029-30]],MATCH(_xlfn.CONCAT($B$35, "_", $B41), Inputs!$X$2:$X$507, 0),MATCH(Forecasts!Q$36,F_Inputs[[#Headers],[2013-14]:[2029-30]],0))</f>
        <v>532.77119370424191</v>
      </c>
      <c r="R41" s="57">
        <f>INDEX(F_Inputs[[2013-14]:[2029-30]],MATCH(_xlfn.CONCAT($B$35, "_", $B41), Inputs!$X$2:$X$507, 0),MATCH(Forecasts!R$36,F_Inputs[[#Headers],[2013-14]:[2029-30]],0))</f>
        <v>531.41558118501666</v>
      </c>
      <c r="S41" s="57">
        <f>INDEX(F_Inputs[[2013-14]:[2029-30]],MATCH(_xlfn.CONCAT($B$35, "_", $B41), Inputs!$X$2:$X$507, 0),MATCH(Forecasts!S$36,F_Inputs[[#Headers],[2013-14]:[2029-30]],0))</f>
        <v>534.3217674631303</v>
      </c>
      <c r="T41" s="58">
        <f t="shared" si="20"/>
        <v>310.8576686755739</v>
      </c>
      <c r="U41" s="58">
        <f t="shared" si="13"/>
        <v>323.29197542259686</v>
      </c>
      <c r="V41" s="58">
        <f t="shared" si="13"/>
        <v>336.22365443950076</v>
      </c>
      <c r="W41" s="58">
        <f t="shared" si="13"/>
        <v>349.67260061708083</v>
      </c>
      <c r="X41" s="58">
        <f t="shared" si="13"/>
        <v>363.6595046417641</v>
      </c>
      <c r="Y41" s="58">
        <f t="shared" si="13"/>
        <v>378.20588482743466</v>
      </c>
      <c r="Z41" s="78">
        <f t="shared" si="14"/>
        <v>326.63218277123934</v>
      </c>
      <c r="AA41" s="78">
        <f t="shared" si="15"/>
        <v>442.96437792667462</v>
      </c>
      <c r="AB41" s="78">
        <f t="shared" si="16"/>
        <v>520.74820238885297</v>
      </c>
      <c r="AC41" s="78">
        <f t="shared" si="17"/>
        <v>532.77119370424191</v>
      </c>
      <c r="AD41" s="78">
        <f t="shared" si="18"/>
        <v>531.41558118501666</v>
      </c>
      <c r="AE41" s="78">
        <f t="shared" si="19"/>
        <v>534.3217674631303</v>
      </c>
      <c r="AF41" s="60" t="s">
        <v>125</v>
      </c>
      <c r="AG41" s="60" t="s">
        <v>125</v>
      </c>
      <c r="AH41" s="61" t="str">
        <f t="shared" si="21"/>
        <v>OK</v>
      </c>
      <c r="AI41" s="38"/>
      <c r="AJ41" s="38"/>
      <c r="AK41" s="38"/>
      <c r="AL41" s="38"/>
    </row>
    <row r="42" spans="1:38" s="71" customFormat="1">
      <c r="A42" s="38"/>
      <c r="B42" s="55" t="s">
        <v>106</v>
      </c>
      <c r="C42" s="56">
        <f>INDEX(F_Inputs[[2013-14]:[2029-30]],MATCH(_xlfn.CONCAT($B$35, "_", $B42), Inputs!$X$2:$X$507, 0),MATCH(Forecasts!C$36,F_Inputs[[#Headers],[2013-14]:[2029-30]],0))</f>
        <v>0</v>
      </c>
      <c r="D42" s="56">
        <f>INDEX(F_Inputs[[2013-14]:[2029-30]],MATCH(_xlfn.CONCAT($B$35, "_", $B42), Inputs!$X$2:$X$507, 0),MATCH(Forecasts!D$36,F_Inputs[[#Headers],[2013-14]:[2029-30]],0))</f>
        <v>0</v>
      </c>
      <c r="E42" s="56">
        <f>INDEX(F_Inputs[[2013-14]:[2029-30]],MATCH(_xlfn.CONCAT($B$35, "_", $B42), Inputs!$X$2:$X$507, 0),MATCH(Forecasts!E$36,F_Inputs[[#Headers],[2013-14]:[2029-30]],0))</f>
        <v>0</v>
      </c>
      <c r="F42" s="56">
        <f>INDEX(F_Inputs[[2013-14]:[2029-30]],MATCH(_xlfn.CONCAT($B$35, "_", $B42), Inputs!$X$2:$X$507, 0),MATCH(Forecasts!F$36,F_Inputs[[#Headers],[2013-14]:[2029-30]],0))</f>
        <v>0</v>
      </c>
      <c r="G42" s="56">
        <f>INDEX(F_Inputs[[2013-14]:[2029-30]],MATCH(_xlfn.CONCAT($B$35, "_", $B42), Inputs!$X$2:$X$507, 0),MATCH(Forecasts!G$36,F_Inputs[[#Headers],[2013-14]:[2029-30]],0))</f>
        <v>0</v>
      </c>
      <c r="H42" s="56">
        <f>INDEX(F_Inputs[[2013-14]:[2029-30]],MATCH(_xlfn.CONCAT($B$35, "_", $B42), Inputs!$X$2:$X$507, 0),MATCH(Forecasts!H$36,F_Inputs[[#Headers],[2013-14]:[2029-30]],0))</f>
        <v>350.08325498488119</v>
      </c>
      <c r="I42" s="56">
        <f>INDEX(F_Inputs[[2013-14]:[2029-30]],MATCH(_xlfn.CONCAT($B$35, "_", $B42), Inputs!$X$2:$X$507, 0),MATCH(Forecasts!I$36,F_Inputs[[#Headers],[2013-14]:[2029-30]],0))</f>
        <v>353.07869568142547</v>
      </c>
      <c r="J42" s="56">
        <f>INDEX(F_Inputs[[2013-14]:[2029-30]],MATCH(_xlfn.CONCAT($B$35, "_", $B42), Inputs!$X$2:$X$507, 0),MATCH(Forecasts!J$36,F_Inputs[[#Headers],[2013-14]:[2029-30]],0))</f>
        <v>358.90099963871978</v>
      </c>
      <c r="K42" s="56">
        <f>INDEX(F_Inputs[[2013-14]:[2029-30]],MATCH(_xlfn.CONCAT($B$35, "_", $B42), Inputs!$X$2:$X$507, 0),MATCH(Forecasts!K$36,F_Inputs[[#Headers],[2013-14]:[2029-30]],0))</f>
        <v>341.63757972924958</v>
      </c>
      <c r="L42" s="56">
        <f>INDEX(F_Inputs[[2013-14]:[2029-30]],MATCH(_xlfn.CONCAT($B$35, "_", $B42), Inputs!$X$2:$X$507, 0),MATCH(Forecasts!L$36,F_Inputs[[#Headers],[2013-14]:[2029-30]],0))</f>
        <v>335.21507912671444</v>
      </c>
      <c r="M42" s="56">
        <f>INDEX(F_Inputs[[2013-14]:[2029-30]],MATCH(_xlfn.CONCAT($B$35, "_", $B42), Inputs!$X$2:$X$507, 0),MATCH(Forecasts!M$36,F_Inputs[[#Headers],[2013-14]:[2029-30]],0))</f>
        <v>342.16575373408688</v>
      </c>
      <c r="N42" s="57">
        <f>INDEX(F_Inputs[[2013-14]:[2029-30]],MATCH(_xlfn.CONCAT($B$35, "_", $B42), Inputs!$X$2:$X$507, 0),MATCH(Forecasts!N$36,F_Inputs[[#Headers],[2013-14]:[2029-30]],0))</f>
        <v>333.65312593505848</v>
      </c>
      <c r="O42" s="57">
        <f>INDEX(F_Inputs[[2013-14]:[2029-30]],MATCH(_xlfn.CONCAT($B$35, "_", $B42), Inputs!$X$2:$X$507, 0),MATCH(Forecasts!O$36,F_Inputs[[#Headers],[2013-14]:[2029-30]],0))</f>
        <v>415.72089740805734</v>
      </c>
      <c r="P42" s="57">
        <f>INDEX(F_Inputs[[2013-14]:[2029-30]],MATCH(_xlfn.CONCAT($B$35, "_", $B42), Inputs!$X$2:$X$507, 0),MATCH(Forecasts!P$36,F_Inputs[[#Headers],[2013-14]:[2029-30]],0))</f>
        <v>453.01458239534367</v>
      </c>
      <c r="Q42" s="57">
        <f>INDEX(F_Inputs[[2013-14]:[2029-30]],MATCH(_xlfn.CONCAT($B$35, "_", $B42), Inputs!$X$2:$X$507, 0),MATCH(Forecasts!Q$36,F_Inputs[[#Headers],[2013-14]:[2029-30]],0))</f>
        <v>466.43880696718065</v>
      </c>
      <c r="R42" s="57">
        <f>INDEX(F_Inputs[[2013-14]:[2029-30]],MATCH(_xlfn.CONCAT($B$35, "_", $B42), Inputs!$X$2:$X$507, 0),MATCH(Forecasts!R$36,F_Inputs[[#Headers],[2013-14]:[2029-30]],0))</f>
        <v>489.75748815967665</v>
      </c>
      <c r="S42" s="57">
        <f>INDEX(F_Inputs[[2013-14]:[2029-30]],MATCH(_xlfn.CONCAT($B$35, "_", $B42), Inputs!$X$2:$X$507, 0),MATCH(Forecasts!S$36,F_Inputs[[#Headers],[2013-14]:[2029-30]],0))</f>
        <v>482.73686596021463</v>
      </c>
      <c r="T42" s="58">
        <f t="shared" si="20"/>
        <v>342.16575373408688</v>
      </c>
      <c r="U42" s="58">
        <f t="shared" si="13"/>
        <v>355.85238388345039</v>
      </c>
      <c r="V42" s="58">
        <f t="shared" si="13"/>
        <v>370.0864792387884</v>
      </c>
      <c r="W42" s="58">
        <f t="shared" si="13"/>
        <v>384.88993840833996</v>
      </c>
      <c r="X42" s="58">
        <f t="shared" si="13"/>
        <v>400.2855359446736</v>
      </c>
      <c r="Y42" s="58">
        <f t="shared" si="13"/>
        <v>416.29695738246056</v>
      </c>
      <c r="Z42" s="78">
        <f t="shared" si="14"/>
        <v>333.65312593505848</v>
      </c>
      <c r="AA42" s="78">
        <f t="shared" si="15"/>
        <v>415.72089740805734</v>
      </c>
      <c r="AB42" s="78">
        <f t="shared" si="16"/>
        <v>453.01458239534367</v>
      </c>
      <c r="AC42" s="78">
        <f t="shared" si="17"/>
        <v>466.43880696718065</v>
      </c>
      <c r="AD42" s="78">
        <f t="shared" si="18"/>
        <v>489.75748815967665</v>
      </c>
      <c r="AE42" s="78">
        <f t="shared" si="19"/>
        <v>482.73686596021463</v>
      </c>
      <c r="AF42" s="60" t="s">
        <v>125</v>
      </c>
      <c r="AG42" s="60" t="s">
        <v>125</v>
      </c>
      <c r="AH42" s="61" t="str">
        <f t="shared" si="21"/>
        <v>OK</v>
      </c>
      <c r="AI42" s="38"/>
      <c r="AJ42" s="38"/>
      <c r="AK42" s="38"/>
      <c r="AL42" s="38"/>
    </row>
    <row r="43" spans="1:38" s="71" customFormat="1">
      <c r="A43" s="38"/>
      <c r="B43" s="55" t="s">
        <v>97</v>
      </c>
      <c r="C43" s="56">
        <f>INDEX(F_Inputs[[2013-14]:[2029-30]],MATCH(_xlfn.CONCAT($B$35, "_", $B43), Inputs!$X$2:$X$507, 0),MATCH(Forecasts!C$36,F_Inputs[[#Headers],[2013-14]:[2029-30]],0))</f>
        <v>0</v>
      </c>
      <c r="D43" s="56">
        <f>INDEX(F_Inputs[[2013-14]:[2029-30]],MATCH(_xlfn.CONCAT($B$35, "_", $B43), Inputs!$X$2:$X$507, 0),MATCH(Forecasts!D$36,F_Inputs[[#Headers],[2013-14]:[2029-30]],0))</f>
        <v>0</v>
      </c>
      <c r="E43" s="56">
        <f>INDEX(F_Inputs[[2013-14]:[2029-30]],MATCH(_xlfn.CONCAT($B$35, "_", $B43), Inputs!$X$2:$X$507, 0),MATCH(Forecasts!E$36,F_Inputs[[#Headers],[2013-14]:[2029-30]],0))</f>
        <v>0</v>
      </c>
      <c r="F43" s="56">
        <f>INDEX(F_Inputs[[2013-14]:[2029-30]],MATCH(_xlfn.CONCAT($B$35, "_", $B43), Inputs!$X$2:$X$507, 0),MATCH(Forecasts!F$36,F_Inputs[[#Headers],[2013-14]:[2029-30]],0))</f>
        <v>0</v>
      </c>
      <c r="G43" s="56">
        <f>INDEX(F_Inputs[[2013-14]:[2029-30]],MATCH(_xlfn.CONCAT($B$35, "_", $B43), Inputs!$X$2:$X$507, 0),MATCH(Forecasts!G$36,F_Inputs[[#Headers],[2013-14]:[2029-30]],0))</f>
        <v>0</v>
      </c>
      <c r="H43" s="56">
        <f>INDEX(F_Inputs[[2013-14]:[2029-30]],MATCH(_xlfn.CONCAT($B$35, "_", $B43), Inputs!$X$2:$X$507, 0),MATCH(Forecasts!H$36,F_Inputs[[#Headers],[2013-14]:[2029-30]],0))</f>
        <v>207.99936511293282</v>
      </c>
      <c r="I43" s="56">
        <f>INDEX(F_Inputs[[2013-14]:[2029-30]],MATCH(_xlfn.CONCAT($B$35, "_", $B43), Inputs!$X$2:$X$507, 0),MATCH(Forecasts!I$36,F_Inputs[[#Headers],[2013-14]:[2029-30]],0))</f>
        <v>201.64965148174667</v>
      </c>
      <c r="J43" s="56">
        <f>INDEX(F_Inputs[[2013-14]:[2029-30]],MATCH(_xlfn.CONCAT($B$35, "_", $B43), Inputs!$X$2:$X$507, 0),MATCH(Forecasts!J$36,F_Inputs[[#Headers],[2013-14]:[2029-30]],0))</f>
        <v>216.53211709630483</v>
      </c>
      <c r="K43" s="56">
        <f>INDEX(F_Inputs[[2013-14]:[2029-30]],MATCH(_xlfn.CONCAT($B$35, "_", $B43), Inputs!$X$2:$X$507, 0),MATCH(Forecasts!K$36,F_Inputs[[#Headers],[2013-14]:[2029-30]],0))</f>
        <v>214.10263592070353</v>
      </c>
      <c r="L43" s="56">
        <f>INDEX(F_Inputs[[2013-14]:[2029-30]],MATCH(_xlfn.CONCAT($B$35, "_", $B43), Inputs!$X$2:$X$507, 0),MATCH(Forecasts!L$36,F_Inputs[[#Headers],[2013-14]:[2029-30]],0))</f>
        <v>200.64840424101371</v>
      </c>
      <c r="M43" s="56">
        <f>INDEX(F_Inputs[[2013-14]:[2029-30]],MATCH(_xlfn.CONCAT($B$35, "_", $B43), Inputs!$X$2:$X$507, 0),MATCH(Forecasts!M$36,F_Inputs[[#Headers],[2013-14]:[2029-30]],0))</f>
        <v>211.96758096824649</v>
      </c>
      <c r="N43" s="57">
        <f>INDEX(F_Inputs[[2013-14]:[2029-30]],MATCH(_xlfn.CONCAT($B$35, "_", $B43), Inputs!$X$2:$X$507, 0),MATCH(Forecasts!N$36,F_Inputs[[#Headers],[2013-14]:[2029-30]],0))</f>
        <v>224.30896986167221</v>
      </c>
      <c r="O43" s="57">
        <f>INDEX(F_Inputs[[2013-14]:[2029-30]],MATCH(_xlfn.CONCAT($B$35, "_", $B43), Inputs!$X$2:$X$507, 0),MATCH(Forecasts!O$36,F_Inputs[[#Headers],[2013-14]:[2029-30]],0))</f>
        <v>297.08380514135609</v>
      </c>
      <c r="P43" s="57">
        <f>INDEX(F_Inputs[[2013-14]:[2029-30]],MATCH(_xlfn.CONCAT($B$35, "_", $B43), Inputs!$X$2:$X$507, 0),MATCH(Forecasts!P$36,F_Inputs[[#Headers],[2013-14]:[2029-30]],0))</f>
        <v>299.94837690712654</v>
      </c>
      <c r="Q43" s="57">
        <f>INDEX(F_Inputs[[2013-14]:[2029-30]],MATCH(_xlfn.CONCAT($B$35, "_", $B43), Inputs!$X$2:$X$507, 0),MATCH(Forecasts!Q$36,F_Inputs[[#Headers],[2013-14]:[2029-30]],0))</f>
        <v>307.11085089549539</v>
      </c>
      <c r="R43" s="57">
        <f>INDEX(F_Inputs[[2013-14]:[2029-30]],MATCH(_xlfn.CONCAT($B$35, "_", $B43), Inputs!$X$2:$X$507, 0),MATCH(Forecasts!R$36,F_Inputs[[#Headers],[2013-14]:[2029-30]],0))</f>
        <v>315.82341826343776</v>
      </c>
      <c r="S43" s="57">
        <f>INDEX(F_Inputs[[2013-14]:[2029-30]],MATCH(_xlfn.CONCAT($B$35, "_", $B43), Inputs!$X$2:$X$507, 0),MATCH(Forecasts!S$36,F_Inputs[[#Headers],[2013-14]:[2029-30]],0))</f>
        <v>323.53610091394989</v>
      </c>
      <c r="T43" s="58">
        <f t="shared" si="20"/>
        <v>211.96758096824649</v>
      </c>
      <c r="U43" s="58">
        <f t="shared" si="13"/>
        <v>220.44628420697637</v>
      </c>
      <c r="V43" s="58">
        <f t="shared" si="13"/>
        <v>229.26413557525544</v>
      </c>
      <c r="W43" s="58">
        <f t="shared" si="13"/>
        <v>238.43470099826567</v>
      </c>
      <c r="X43" s="58">
        <f t="shared" si="13"/>
        <v>247.97208903819632</v>
      </c>
      <c r="Y43" s="58">
        <f t="shared" si="13"/>
        <v>257.89097259972419</v>
      </c>
      <c r="Z43" s="78">
        <f t="shared" si="14"/>
        <v>224.30896986167221</v>
      </c>
      <c r="AA43" s="78">
        <f t="shared" si="15"/>
        <v>297.08380514135609</v>
      </c>
      <c r="AB43" s="78">
        <f t="shared" si="16"/>
        <v>299.94837690712654</v>
      </c>
      <c r="AC43" s="78">
        <f t="shared" si="17"/>
        <v>307.11085089549539</v>
      </c>
      <c r="AD43" s="78">
        <f t="shared" si="18"/>
        <v>315.82341826343776</v>
      </c>
      <c r="AE43" s="78">
        <f t="shared" si="19"/>
        <v>323.53610091394989</v>
      </c>
      <c r="AF43" s="60" t="s">
        <v>125</v>
      </c>
      <c r="AG43" s="60" t="s">
        <v>125</v>
      </c>
      <c r="AH43" s="61" t="str">
        <f t="shared" si="21"/>
        <v>OK</v>
      </c>
      <c r="AI43" s="38"/>
      <c r="AJ43" s="38"/>
      <c r="AK43" s="38"/>
      <c r="AL43" s="38"/>
    </row>
    <row r="44" spans="1:38" s="71" customFormat="1">
      <c r="A44" s="38"/>
      <c r="B44" s="55" t="s">
        <v>101</v>
      </c>
      <c r="C44" s="56">
        <f>INDEX(F_Inputs[[2013-14]:[2029-30]],MATCH(_xlfn.CONCAT($B$35, "_", $B44), Inputs!$X$2:$X$507, 0),MATCH(Forecasts!C$36,F_Inputs[[#Headers],[2013-14]:[2029-30]],0))</f>
        <v>470.69341361251543</v>
      </c>
      <c r="D44" s="56">
        <f>INDEX(F_Inputs[[2013-14]:[2029-30]],MATCH(_xlfn.CONCAT($B$35, "_", $B44), Inputs!$X$2:$X$507, 0),MATCH(Forecasts!D$36,F_Inputs[[#Headers],[2013-14]:[2029-30]],0))</f>
        <v>476.87722901015582</v>
      </c>
      <c r="E44" s="56">
        <f>INDEX(F_Inputs[[2013-14]:[2029-30]],MATCH(_xlfn.CONCAT($B$35, "_", $B44), Inputs!$X$2:$X$507, 0),MATCH(Forecasts!E$36,F_Inputs[[#Headers],[2013-14]:[2029-30]],0))</f>
        <v>425.82925528812387</v>
      </c>
      <c r="F44" s="56">
        <f>INDEX(F_Inputs[[2013-14]:[2029-30]],MATCH(_xlfn.CONCAT($B$35, "_", $B44), Inputs!$X$2:$X$507, 0),MATCH(Forecasts!F$36,F_Inputs[[#Headers],[2013-14]:[2029-30]],0))</f>
        <v>422.42333858629604</v>
      </c>
      <c r="G44" s="56">
        <f>INDEX(F_Inputs[[2013-14]:[2029-30]],MATCH(_xlfn.CONCAT($B$35, "_", $B44), Inputs!$X$2:$X$507, 0),MATCH(Forecasts!G$36,F_Inputs[[#Headers],[2013-14]:[2029-30]],0))</f>
        <v>414.91692914764184</v>
      </c>
      <c r="H44" s="56">
        <f>INDEX(F_Inputs[[2013-14]:[2029-30]],MATCH(_xlfn.CONCAT($B$35, "_", $B44), Inputs!$X$2:$X$507, 0),MATCH(Forecasts!H$36,F_Inputs[[#Headers],[2013-14]:[2029-30]],0))</f>
        <v>411.9835734401272</v>
      </c>
      <c r="I44" s="56">
        <f>INDEX(F_Inputs[[2013-14]:[2029-30]],MATCH(_xlfn.CONCAT($B$35, "_", $B44), Inputs!$X$2:$X$507, 0),MATCH(Forecasts!I$36,F_Inputs[[#Headers],[2013-14]:[2029-30]],0))</f>
        <v>403.81608889462558</v>
      </c>
      <c r="J44" s="56">
        <f>INDEX(F_Inputs[[2013-14]:[2029-30]],MATCH(_xlfn.CONCAT($B$35, "_", $B44), Inputs!$X$2:$X$507, 0),MATCH(Forecasts!J$36,F_Inputs[[#Headers],[2013-14]:[2029-30]],0))</f>
        <v>412.29508761685497</v>
      </c>
      <c r="K44" s="56">
        <f>INDEX(F_Inputs[[2013-14]:[2029-30]],MATCH(_xlfn.CONCAT($B$35, "_", $B44), Inputs!$X$2:$X$507, 0),MATCH(Forecasts!K$36,F_Inputs[[#Headers],[2013-14]:[2029-30]],0))</f>
        <v>390.49205541715043</v>
      </c>
      <c r="L44" s="56">
        <f>INDEX(F_Inputs[[2013-14]:[2029-30]],MATCH(_xlfn.CONCAT($B$35, "_", $B44), Inputs!$X$2:$X$507, 0),MATCH(Forecasts!L$36,F_Inputs[[#Headers],[2013-14]:[2029-30]],0))</f>
        <v>343.50557230803742</v>
      </c>
      <c r="M44" s="56">
        <f>INDEX(F_Inputs[[2013-14]:[2029-30]],MATCH(_xlfn.CONCAT($B$35, "_", $B44), Inputs!$X$2:$X$507, 0),MATCH(Forecasts!M$36,F_Inputs[[#Headers],[2013-14]:[2029-30]],0))</f>
        <v>339.85136065581088</v>
      </c>
      <c r="N44" s="57">
        <f>INDEX(F_Inputs[[2013-14]:[2029-30]],MATCH(_xlfn.CONCAT($B$35, "_", $B44), Inputs!$X$2:$X$507, 0),MATCH(Forecasts!N$36,F_Inputs[[#Headers],[2013-14]:[2029-30]],0))</f>
        <v>335.97026437774622</v>
      </c>
      <c r="O44" s="57">
        <f>INDEX(F_Inputs[[2013-14]:[2029-30]],MATCH(_xlfn.CONCAT($B$35, "_", $B44), Inputs!$X$2:$X$507, 0),MATCH(Forecasts!O$36,F_Inputs[[#Headers],[2013-14]:[2029-30]],0))</f>
        <v>376.87939235782068</v>
      </c>
      <c r="P44" s="57">
        <f>INDEX(F_Inputs[[2013-14]:[2029-30]],MATCH(_xlfn.CONCAT($B$35, "_", $B44), Inputs!$X$2:$X$507, 0),MATCH(Forecasts!P$36,F_Inputs[[#Headers],[2013-14]:[2029-30]],0))</f>
        <v>398.5320562513507</v>
      </c>
      <c r="Q44" s="57">
        <f>INDEX(F_Inputs[[2013-14]:[2029-30]],MATCH(_xlfn.CONCAT($B$35, "_", $B44), Inputs!$X$2:$X$507, 0),MATCH(Forecasts!Q$36,F_Inputs[[#Headers],[2013-14]:[2029-30]],0))</f>
        <v>418.7169715167808</v>
      </c>
      <c r="R44" s="57">
        <f>INDEX(F_Inputs[[2013-14]:[2029-30]],MATCH(_xlfn.CONCAT($B$35, "_", $B44), Inputs!$X$2:$X$507, 0),MATCH(Forecasts!R$36,F_Inputs[[#Headers],[2013-14]:[2029-30]],0))</f>
        <v>426.18454944205274</v>
      </c>
      <c r="S44" s="57">
        <f>INDEX(F_Inputs[[2013-14]:[2029-30]],MATCH(_xlfn.CONCAT($B$35, "_", $B44), Inputs!$X$2:$X$507, 0),MATCH(Forecasts!S$36,F_Inputs[[#Headers],[2013-14]:[2029-30]],0))</f>
        <v>430.4463131142893</v>
      </c>
      <c r="T44" s="58">
        <f t="shared" si="20"/>
        <v>339.85136065581088</v>
      </c>
      <c r="U44" s="58">
        <f t="shared" si="13"/>
        <v>353.44541508204333</v>
      </c>
      <c r="V44" s="58">
        <f t="shared" si="13"/>
        <v>367.58323168532507</v>
      </c>
      <c r="W44" s="58">
        <f t="shared" si="13"/>
        <v>382.28656095273811</v>
      </c>
      <c r="X44" s="58">
        <f t="shared" si="13"/>
        <v>397.57802339084765</v>
      </c>
      <c r="Y44" s="58">
        <f t="shared" si="13"/>
        <v>413.48114432648157</v>
      </c>
      <c r="Z44" s="78">
        <f t="shared" si="14"/>
        <v>335.97026437774622</v>
      </c>
      <c r="AA44" s="78">
        <f t="shared" si="15"/>
        <v>376.87939235782068</v>
      </c>
      <c r="AB44" s="78">
        <f t="shared" si="16"/>
        <v>398.5320562513507</v>
      </c>
      <c r="AC44" s="78">
        <f t="shared" si="17"/>
        <v>418.7169715167808</v>
      </c>
      <c r="AD44" s="78">
        <f t="shared" si="18"/>
        <v>426.18454944205274</v>
      </c>
      <c r="AE44" s="78">
        <f t="shared" si="19"/>
        <v>430.4463131142893</v>
      </c>
      <c r="AF44" s="60" t="s">
        <v>125</v>
      </c>
      <c r="AG44" s="60" t="s">
        <v>125</v>
      </c>
      <c r="AH44" s="61" t="str">
        <f t="shared" si="21"/>
        <v>OK</v>
      </c>
      <c r="AI44" s="38"/>
      <c r="AJ44" s="38"/>
      <c r="AK44" s="38"/>
      <c r="AL44" s="38"/>
    </row>
    <row r="45" spans="1:38" s="71" customFormat="1">
      <c r="A45" s="38"/>
      <c r="B45" s="55" t="s">
        <v>108</v>
      </c>
      <c r="C45" s="56">
        <f>INDEX(F_Inputs[[2013-14]:[2029-30]],MATCH(_xlfn.CONCAT($B$35, "_", $B45), Inputs!$X$2:$X$507, 0),MATCH(Forecasts!C$36,F_Inputs[[#Headers],[2013-14]:[2029-30]],0))</f>
        <v>587.36512051588784</v>
      </c>
      <c r="D45" s="56">
        <f>INDEX(F_Inputs[[2013-14]:[2029-30]],MATCH(_xlfn.CONCAT($B$35, "_", $B45), Inputs!$X$2:$X$507, 0),MATCH(Forecasts!D$36,F_Inputs[[#Headers],[2013-14]:[2029-30]],0))</f>
        <v>589.60040291323583</v>
      </c>
      <c r="E45" s="56">
        <f>INDEX(F_Inputs[[2013-14]:[2029-30]],MATCH(_xlfn.CONCAT($B$35, "_", $B45), Inputs!$X$2:$X$507, 0),MATCH(Forecasts!E$36,F_Inputs[[#Headers],[2013-14]:[2029-30]],0))</f>
        <v>537.40569650763382</v>
      </c>
      <c r="F45" s="56">
        <f>INDEX(F_Inputs[[2013-14]:[2029-30]],MATCH(_xlfn.CONCAT($B$35, "_", $B45), Inputs!$X$2:$X$507, 0),MATCH(Forecasts!F$36,F_Inputs[[#Headers],[2013-14]:[2029-30]],0))</f>
        <v>533.91993607028621</v>
      </c>
      <c r="G45" s="56">
        <f>INDEX(F_Inputs[[2013-14]:[2029-30]],MATCH(_xlfn.CONCAT($B$35, "_", $B45), Inputs!$X$2:$X$507, 0),MATCH(Forecasts!G$36,F_Inputs[[#Headers],[2013-14]:[2029-30]],0))</f>
        <v>521.03745835141808</v>
      </c>
      <c r="H45" s="56">
        <f>INDEX(F_Inputs[[2013-14]:[2029-30]],MATCH(_xlfn.CONCAT($B$35, "_", $B45), Inputs!$X$2:$X$507, 0),MATCH(Forecasts!H$36,F_Inputs[[#Headers],[2013-14]:[2029-30]],0))</f>
        <v>514.67582460527115</v>
      </c>
      <c r="I45" s="56">
        <f>INDEX(F_Inputs[[2013-14]:[2029-30]],MATCH(_xlfn.CONCAT($B$35, "_", $B45), Inputs!$X$2:$X$507, 0),MATCH(Forecasts!I$36,F_Inputs[[#Headers],[2013-14]:[2029-30]],0))</f>
        <v>500.38833635314194</v>
      </c>
      <c r="J45" s="56">
        <f>INDEX(F_Inputs[[2013-14]:[2029-30]],MATCH(_xlfn.CONCAT($B$35, "_", $B45), Inputs!$X$2:$X$507, 0),MATCH(Forecasts!J$36,F_Inputs[[#Headers],[2013-14]:[2029-30]],0))</f>
        <v>513.88899067188459</v>
      </c>
      <c r="K45" s="56">
        <f>INDEX(F_Inputs[[2013-14]:[2029-30]],MATCH(_xlfn.CONCAT($B$35, "_", $B45), Inputs!$X$2:$X$507, 0),MATCH(Forecasts!K$36,F_Inputs[[#Headers],[2013-14]:[2029-30]],0))</f>
        <v>484.85889167642864</v>
      </c>
      <c r="L45" s="56">
        <f>INDEX(F_Inputs[[2013-14]:[2029-30]],MATCH(_xlfn.CONCAT($B$35, "_", $B45), Inputs!$X$2:$X$507, 0),MATCH(Forecasts!L$36,F_Inputs[[#Headers],[2013-14]:[2029-30]],0))</f>
        <v>417.7781767942023</v>
      </c>
      <c r="M45" s="56">
        <f>INDEX(F_Inputs[[2013-14]:[2029-30]],MATCH(_xlfn.CONCAT($B$35, "_", $B45), Inputs!$X$2:$X$507, 0),MATCH(Forecasts!M$36,F_Inputs[[#Headers],[2013-14]:[2029-30]],0))</f>
        <v>410.85853179986282</v>
      </c>
      <c r="N45" s="57">
        <f>INDEX(F_Inputs[[2013-14]:[2029-30]],MATCH(_xlfn.CONCAT($B$35, "_", $B45), Inputs!$X$2:$X$507, 0),MATCH(Forecasts!N$36,F_Inputs[[#Headers],[2013-14]:[2029-30]],0))</f>
        <v>398.57517591644728</v>
      </c>
      <c r="O45" s="57">
        <f>INDEX(F_Inputs[[2013-14]:[2029-30]],MATCH(_xlfn.CONCAT($B$35, "_", $B45), Inputs!$X$2:$X$507, 0),MATCH(Forecasts!O$36,F_Inputs[[#Headers],[2013-14]:[2029-30]],0))</f>
        <v>0</v>
      </c>
      <c r="P45" s="57">
        <f>INDEX(F_Inputs[[2013-14]:[2029-30]],MATCH(_xlfn.CONCAT($B$35, "_", $B45), Inputs!$X$2:$X$507, 0),MATCH(Forecasts!P$36,F_Inputs[[#Headers],[2013-14]:[2029-30]],0))</f>
        <v>0</v>
      </c>
      <c r="Q45" s="57">
        <f>INDEX(F_Inputs[[2013-14]:[2029-30]],MATCH(_xlfn.CONCAT($B$35, "_", $B45), Inputs!$X$2:$X$507, 0),MATCH(Forecasts!Q$36,F_Inputs[[#Headers],[2013-14]:[2029-30]],0))</f>
        <v>51.447792064457758</v>
      </c>
      <c r="R45" s="57">
        <f>INDEX(F_Inputs[[2013-14]:[2029-30]],MATCH(_xlfn.CONCAT($B$35, "_", $B45), Inputs!$X$2:$X$507, 0),MATCH(Forecasts!R$36,F_Inputs[[#Headers],[2013-14]:[2029-30]],0))</f>
        <v>0</v>
      </c>
      <c r="S45" s="57">
        <f>INDEX(F_Inputs[[2013-14]:[2029-30]],MATCH(_xlfn.CONCAT($B$35, "_", $B45), Inputs!$X$2:$X$507, 0),MATCH(Forecasts!S$36,F_Inputs[[#Headers],[2013-14]:[2029-30]],0))</f>
        <v>0</v>
      </c>
      <c r="T45" s="58">
        <f t="shared" si="20"/>
        <v>410.85853179986282</v>
      </c>
      <c r="U45" s="58">
        <f t="shared" si="13"/>
        <v>427.29287307185734</v>
      </c>
      <c r="V45" s="58">
        <f t="shared" si="13"/>
        <v>444.38458799473165</v>
      </c>
      <c r="W45" s="58">
        <f t="shared" si="13"/>
        <v>462.15997151452092</v>
      </c>
      <c r="X45" s="58">
        <f t="shared" si="13"/>
        <v>480.64637037510175</v>
      </c>
      <c r="Y45" s="58">
        <f t="shared" si="13"/>
        <v>499.87222519010584</v>
      </c>
      <c r="Z45" s="78">
        <f t="shared" si="14"/>
        <v>398.57517591644728</v>
      </c>
      <c r="AA45" s="78">
        <f t="shared" si="15"/>
        <v>0</v>
      </c>
      <c r="AB45" s="78">
        <f t="shared" si="16"/>
        <v>0</v>
      </c>
      <c r="AC45" s="78">
        <f t="shared" si="17"/>
        <v>51.447792064457758</v>
      </c>
      <c r="AD45" s="78">
        <f t="shared" si="18"/>
        <v>0</v>
      </c>
      <c r="AE45" s="78">
        <f t="shared" si="19"/>
        <v>0</v>
      </c>
      <c r="AF45" s="60" t="s">
        <v>125</v>
      </c>
      <c r="AG45" s="60" t="s">
        <v>125</v>
      </c>
      <c r="AH45" s="61" t="str">
        <f t="shared" si="21"/>
        <v>OK</v>
      </c>
      <c r="AI45" s="38"/>
      <c r="AJ45" s="38"/>
      <c r="AK45" s="38"/>
      <c r="AL45" s="38"/>
    </row>
    <row r="46" spans="1:38" s="71" customFormat="1">
      <c r="A46" s="38"/>
      <c r="B46" s="55" t="s">
        <v>110</v>
      </c>
      <c r="C46" s="56">
        <f>INDEX(F_Inputs[[2013-14]:[2029-30]],MATCH(_xlfn.CONCAT($B$35, "_", $B46), Inputs!$X$2:$X$507, 0),MATCH(Forecasts!C$36,F_Inputs[[#Headers],[2013-14]:[2029-30]],0))</f>
        <v>358.27344271765054</v>
      </c>
      <c r="D46" s="56">
        <f>INDEX(F_Inputs[[2013-14]:[2029-30]],MATCH(_xlfn.CONCAT($B$35, "_", $B46), Inputs!$X$2:$X$507, 0),MATCH(Forecasts!D$36,F_Inputs[[#Headers],[2013-14]:[2029-30]],0))</f>
        <v>369.86193543432654</v>
      </c>
      <c r="E46" s="56">
        <f>INDEX(F_Inputs[[2013-14]:[2029-30]],MATCH(_xlfn.CONCAT($B$35, "_", $B46), Inputs!$X$2:$X$507, 0),MATCH(Forecasts!E$36,F_Inputs[[#Headers],[2013-14]:[2029-30]],0))</f>
        <v>365.80469811198446</v>
      </c>
      <c r="F46" s="56">
        <f>INDEX(F_Inputs[[2013-14]:[2029-30]],MATCH(_xlfn.CONCAT($B$35, "_", $B46), Inputs!$X$2:$X$507, 0),MATCH(Forecasts!F$36,F_Inputs[[#Headers],[2013-14]:[2029-30]],0))</f>
        <v>359.04466311191788</v>
      </c>
      <c r="G46" s="56">
        <f>INDEX(F_Inputs[[2013-14]:[2029-30]],MATCH(_xlfn.CONCAT($B$35, "_", $B46), Inputs!$X$2:$X$507, 0),MATCH(Forecasts!G$36,F_Inputs[[#Headers],[2013-14]:[2029-30]],0))</f>
        <v>348.82237763260741</v>
      </c>
      <c r="H46" s="56">
        <f>INDEX(F_Inputs[[2013-14]:[2029-30]],MATCH(_xlfn.CONCAT($B$35, "_", $B46), Inputs!$X$2:$X$507, 0),MATCH(Forecasts!H$36,F_Inputs[[#Headers],[2013-14]:[2029-30]],0))</f>
        <v>350.52081679844196</v>
      </c>
      <c r="I46" s="56">
        <f>INDEX(F_Inputs[[2013-14]:[2029-30]],MATCH(_xlfn.CONCAT($B$35, "_", $B46), Inputs!$X$2:$X$507, 0),MATCH(Forecasts!I$36,F_Inputs[[#Headers],[2013-14]:[2029-30]],0))</f>
        <v>351.16248203852871</v>
      </c>
      <c r="J46" s="56">
        <f>INDEX(F_Inputs[[2013-14]:[2029-30]],MATCH(_xlfn.CONCAT($B$35, "_", $B46), Inputs!$X$2:$X$507, 0),MATCH(Forecasts!J$36,F_Inputs[[#Headers],[2013-14]:[2029-30]],0))</f>
        <v>350.87918117530836</v>
      </c>
      <c r="K46" s="56">
        <f>INDEX(F_Inputs[[2013-14]:[2029-30]],MATCH(_xlfn.CONCAT($B$35, "_", $B46), Inputs!$X$2:$X$507, 0),MATCH(Forecasts!K$36,F_Inputs[[#Headers],[2013-14]:[2029-30]],0))</f>
        <v>339.04721625785658</v>
      </c>
      <c r="L46" s="56">
        <f>INDEX(F_Inputs[[2013-14]:[2029-30]],MATCH(_xlfn.CONCAT($B$35, "_", $B46), Inputs!$X$2:$X$507, 0),MATCH(Forecasts!L$36,F_Inputs[[#Headers],[2013-14]:[2029-30]],0))</f>
        <v>315.33410195034304</v>
      </c>
      <c r="M46" s="56">
        <f>INDEX(F_Inputs[[2013-14]:[2029-30]],MATCH(_xlfn.CONCAT($B$35, "_", $B46), Inputs!$X$2:$X$507, 0),MATCH(Forecasts!M$36,F_Inputs[[#Headers],[2013-14]:[2029-30]],0))</f>
        <v>322.48461885656019</v>
      </c>
      <c r="N46" s="57">
        <f>INDEX(F_Inputs[[2013-14]:[2029-30]],MATCH(_xlfn.CONCAT($B$35, "_", $B46), Inputs!$X$2:$X$507, 0),MATCH(Forecasts!N$36,F_Inputs[[#Headers],[2013-14]:[2029-30]],0))</f>
        <v>321.49284888151391</v>
      </c>
      <c r="O46" s="57">
        <f>INDEX(F_Inputs[[2013-14]:[2029-30]],MATCH(_xlfn.CONCAT($B$35, "_", $B46), Inputs!$X$2:$X$507, 0),MATCH(Forecasts!O$36,F_Inputs[[#Headers],[2013-14]:[2029-30]],0))</f>
        <v>462.35809887651868</v>
      </c>
      <c r="P46" s="57">
        <f>INDEX(F_Inputs[[2013-14]:[2029-30]],MATCH(_xlfn.CONCAT($B$35, "_", $B46), Inputs!$X$2:$X$507, 0),MATCH(Forecasts!P$36,F_Inputs[[#Headers],[2013-14]:[2029-30]],0))</f>
        <v>462.67156862427407</v>
      </c>
      <c r="Q46" s="57">
        <f>INDEX(F_Inputs[[2013-14]:[2029-30]],MATCH(_xlfn.CONCAT($B$35, "_", $B46), Inputs!$X$2:$X$507, 0),MATCH(Forecasts!Q$36,F_Inputs[[#Headers],[2013-14]:[2029-30]],0))</f>
        <v>479.00051524307196</v>
      </c>
      <c r="R46" s="57">
        <f>INDEX(F_Inputs[[2013-14]:[2029-30]],MATCH(_xlfn.CONCAT($B$35, "_", $B46), Inputs!$X$2:$X$507, 0),MATCH(Forecasts!R$36,F_Inputs[[#Headers],[2013-14]:[2029-30]],0))</f>
        <v>488.95547920853897</v>
      </c>
      <c r="S46" s="57">
        <f>INDEX(F_Inputs[[2013-14]:[2029-30]],MATCH(_xlfn.CONCAT($B$35, "_", $B46), Inputs!$X$2:$X$507, 0),MATCH(Forecasts!S$36,F_Inputs[[#Headers],[2013-14]:[2029-30]],0))</f>
        <v>507.21361195741292</v>
      </c>
      <c r="T46" s="58">
        <f t="shared" si="20"/>
        <v>322.48461885656019</v>
      </c>
      <c r="U46" s="58">
        <f t="shared" si="13"/>
        <v>335.38400361082262</v>
      </c>
      <c r="V46" s="58">
        <f t="shared" si="13"/>
        <v>348.79936375525551</v>
      </c>
      <c r="W46" s="58">
        <f t="shared" si="13"/>
        <v>362.75133830546577</v>
      </c>
      <c r="X46" s="58">
        <f t="shared" si="13"/>
        <v>377.26139183768441</v>
      </c>
      <c r="Y46" s="58">
        <f t="shared" si="13"/>
        <v>392.35184751119181</v>
      </c>
      <c r="Z46" s="78">
        <f t="shared" si="14"/>
        <v>321.49284888151391</v>
      </c>
      <c r="AA46" s="78">
        <f t="shared" si="15"/>
        <v>462.35809887651868</v>
      </c>
      <c r="AB46" s="78">
        <f t="shared" si="16"/>
        <v>462.67156862427407</v>
      </c>
      <c r="AC46" s="78">
        <f t="shared" si="17"/>
        <v>479.00051524307196</v>
      </c>
      <c r="AD46" s="78">
        <f t="shared" si="18"/>
        <v>488.95547920853897</v>
      </c>
      <c r="AE46" s="78">
        <f t="shared" si="19"/>
        <v>507.21361195741292</v>
      </c>
      <c r="AF46" s="60" t="s">
        <v>125</v>
      </c>
      <c r="AG46" s="60" t="s">
        <v>125</v>
      </c>
      <c r="AH46" s="61" t="str">
        <f t="shared" si="21"/>
        <v>OK</v>
      </c>
      <c r="AI46" s="38"/>
      <c r="AJ46" s="38"/>
      <c r="AK46" s="38"/>
      <c r="AL46" s="38"/>
    </row>
    <row r="47" spans="1:38" s="71" customFormat="1">
      <c r="A47" s="38"/>
      <c r="B47" s="55" t="s">
        <v>111</v>
      </c>
      <c r="C47" s="56">
        <f>INDEX(F_Inputs[[2013-14]:[2029-30]],MATCH(_xlfn.CONCAT($B$35, "_", $B47), Inputs!$X$2:$X$507, 0),MATCH(Forecasts!C$36,F_Inputs[[#Headers],[2013-14]:[2029-30]],0))</f>
        <v>512.7239365191723</v>
      </c>
      <c r="D47" s="56">
        <f>INDEX(F_Inputs[[2013-14]:[2029-30]],MATCH(_xlfn.CONCAT($B$35, "_", $B47), Inputs!$X$2:$X$507, 0),MATCH(Forecasts!D$36,F_Inputs[[#Headers],[2013-14]:[2029-30]],0))</f>
        <v>521.4743970213342</v>
      </c>
      <c r="E47" s="56">
        <f>INDEX(F_Inputs[[2013-14]:[2029-30]],MATCH(_xlfn.CONCAT($B$35, "_", $B47), Inputs!$X$2:$X$507, 0),MATCH(Forecasts!E$36,F_Inputs[[#Headers],[2013-14]:[2029-30]],0))</f>
        <v>499.86505040964852</v>
      </c>
      <c r="F47" s="56">
        <f>INDEX(F_Inputs[[2013-14]:[2029-30]],MATCH(_xlfn.CONCAT($B$35, "_", $B47), Inputs!$X$2:$X$507, 0),MATCH(Forecasts!F$36,F_Inputs[[#Headers],[2013-14]:[2029-30]],0))</f>
        <v>484.63196801886659</v>
      </c>
      <c r="G47" s="56">
        <f>INDEX(F_Inputs[[2013-14]:[2029-30]],MATCH(_xlfn.CONCAT($B$35, "_", $B47), Inputs!$X$2:$X$507, 0),MATCH(Forecasts!G$36,F_Inputs[[#Headers],[2013-14]:[2029-30]],0))</f>
        <v>474.20758281241359</v>
      </c>
      <c r="H47" s="56">
        <f>INDEX(F_Inputs[[2013-14]:[2029-30]],MATCH(_xlfn.CONCAT($B$35, "_", $B47), Inputs!$X$2:$X$507, 0),MATCH(Forecasts!H$36,F_Inputs[[#Headers],[2013-14]:[2029-30]],0))</f>
        <v>476.32205654948075</v>
      </c>
      <c r="I47" s="56">
        <f>INDEX(F_Inputs[[2013-14]:[2029-30]],MATCH(_xlfn.CONCAT($B$35, "_", $B47), Inputs!$X$2:$X$507, 0),MATCH(Forecasts!I$36,F_Inputs[[#Headers],[2013-14]:[2029-30]],0))</f>
        <v>472.01548996623103</v>
      </c>
      <c r="J47" s="56">
        <f>INDEX(F_Inputs[[2013-14]:[2029-30]],MATCH(_xlfn.CONCAT($B$35, "_", $B47), Inputs!$X$2:$X$507, 0),MATCH(Forecasts!J$36,F_Inputs[[#Headers],[2013-14]:[2029-30]],0))</f>
        <v>481.8578496249051</v>
      </c>
      <c r="K47" s="56">
        <f>INDEX(F_Inputs[[2013-14]:[2029-30]],MATCH(_xlfn.CONCAT($B$35, "_", $B47), Inputs!$X$2:$X$507, 0),MATCH(Forecasts!K$36,F_Inputs[[#Headers],[2013-14]:[2029-30]],0))</f>
        <v>467.04415478248035</v>
      </c>
      <c r="L47" s="56">
        <f>INDEX(F_Inputs[[2013-14]:[2029-30]],MATCH(_xlfn.CONCAT($B$35, "_", $B47), Inputs!$X$2:$X$507, 0),MATCH(Forecasts!L$36,F_Inputs[[#Headers],[2013-14]:[2029-30]],0))</f>
        <v>437.701427953267</v>
      </c>
      <c r="M47" s="56">
        <f>INDEX(F_Inputs[[2013-14]:[2029-30]],MATCH(_xlfn.CONCAT($B$35, "_", $B47), Inputs!$X$2:$X$507, 0),MATCH(Forecasts!M$36,F_Inputs[[#Headers],[2013-14]:[2029-30]],0))</f>
        <v>452.22069090958513</v>
      </c>
      <c r="N47" s="57">
        <f>INDEX(F_Inputs[[2013-14]:[2029-30]],MATCH(_xlfn.CONCAT($B$35, "_", $B47), Inputs!$X$2:$X$507, 0),MATCH(Forecasts!N$36,F_Inputs[[#Headers],[2013-14]:[2029-30]],0))</f>
        <v>416.77657065265078</v>
      </c>
      <c r="O47" s="57">
        <f>INDEX(F_Inputs[[2013-14]:[2029-30]],MATCH(_xlfn.CONCAT($B$35, "_", $B47), Inputs!$X$2:$X$507, 0),MATCH(Forecasts!O$36,F_Inputs[[#Headers],[2013-14]:[2029-30]],0))</f>
        <v>496.64761131701812</v>
      </c>
      <c r="P47" s="57">
        <f>INDEX(F_Inputs[[2013-14]:[2029-30]],MATCH(_xlfn.CONCAT($B$35, "_", $B47), Inputs!$X$2:$X$507, 0),MATCH(Forecasts!P$36,F_Inputs[[#Headers],[2013-14]:[2029-30]],0))</f>
        <v>517.2765687653233</v>
      </c>
      <c r="Q47" s="57">
        <f>INDEX(F_Inputs[[2013-14]:[2029-30]],MATCH(_xlfn.CONCAT($B$35, "_", $B47), Inputs!$X$2:$X$507, 0),MATCH(Forecasts!Q$36,F_Inputs[[#Headers],[2013-14]:[2029-30]],0))</f>
        <v>545.26173823629165</v>
      </c>
      <c r="R47" s="57">
        <f>INDEX(F_Inputs[[2013-14]:[2029-30]],MATCH(_xlfn.CONCAT($B$35, "_", $B47), Inputs!$X$2:$X$507, 0),MATCH(Forecasts!R$36,F_Inputs[[#Headers],[2013-14]:[2029-30]],0))</f>
        <v>564.48654910610492</v>
      </c>
      <c r="S47" s="57">
        <f>INDEX(F_Inputs[[2013-14]:[2029-30]],MATCH(_xlfn.CONCAT($B$35, "_", $B47), Inputs!$X$2:$X$507, 0),MATCH(Forecasts!S$36,F_Inputs[[#Headers],[2013-14]:[2029-30]],0))</f>
        <v>585.42743180716639</v>
      </c>
      <c r="T47" s="58">
        <f t="shared" si="20"/>
        <v>452.22069090958513</v>
      </c>
      <c r="U47" s="58">
        <f t="shared" si="13"/>
        <v>470.30951854596856</v>
      </c>
      <c r="V47" s="58">
        <f t="shared" si="13"/>
        <v>489.12189928780731</v>
      </c>
      <c r="W47" s="58">
        <f t="shared" si="13"/>
        <v>508.68677525931963</v>
      </c>
      <c r="X47" s="58">
        <f t="shared" si="13"/>
        <v>529.0342462696924</v>
      </c>
      <c r="Y47" s="58">
        <f t="shared" si="13"/>
        <v>550.19561612048017</v>
      </c>
      <c r="Z47" s="78">
        <f t="shared" si="14"/>
        <v>416.77657065265078</v>
      </c>
      <c r="AA47" s="78">
        <f t="shared" si="15"/>
        <v>496.64761131701812</v>
      </c>
      <c r="AB47" s="78">
        <f t="shared" si="16"/>
        <v>517.2765687653233</v>
      </c>
      <c r="AC47" s="78">
        <f t="shared" si="17"/>
        <v>545.26173823629165</v>
      </c>
      <c r="AD47" s="78">
        <f t="shared" si="18"/>
        <v>564.48654910610492</v>
      </c>
      <c r="AE47" s="78">
        <f t="shared" si="19"/>
        <v>585.42743180716639</v>
      </c>
      <c r="AF47" s="60" t="s">
        <v>125</v>
      </c>
      <c r="AG47" s="60" t="s">
        <v>125</v>
      </c>
      <c r="AH47" s="61" t="str">
        <f t="shared" si="21"/>
        <v>OK</v>
      </c>
      <c r="AI47" s="38"/>
      <c r="AJ47" s="38"/>
      <c r="AK47" s="38"/>
      <c r="AL47" s="38"/>
    </row>
    <row r="48" spans="1:38" s="71" customFormat="1">
      <c r="A48" s="38"/>
      <c r="B48" s="55" t="s">
        <v>112</v>
      </c>
      <c r="C48" s="56">
        <f>INDEX(F_Inputs[[2013-14]:[2029-30]],MATCH(_xlfn.CONCAT($B$35, "_", $B48), Inputs!$X$2:$X$507, 0),MATCH(Forecasts!C$36,F_Inputs[[#Headers],[2013-14]:[2029-30]],0))</f>
        <v>434.58030539624247</v>
      </c>
      <c r="D48" s="56">
        <f>INDEX(F_Inputs[[2013-14]:[2029-30]],MATCH(_xlfn.CONCAT($B$35, "_", $B48), Inputs!$X$2:$X$507, 0),MATCH(Forecasts!D$36,F_Inputs[[#Headers],[2013-14]:[2029-30]],0))</f>
        <v>449.8435564007296</v>
      </c>
      <c r="E48" s="56">
        <f>INDEX(F_Inputs[[2013-14]:[2029-30]],MATCH(_xlfn.CONCAT($B$35, "_", $B48), Inputs!$X$2:$X$507, 0),MATCH(Forecasts!E$36,F_Inputs[[#Headers],[2013-14]:[2029-30]],0))</f>
        <v>405.74665365841656</v>
      </c>
      <c r="F48" s="56">
        <f>INDEX(F_Inputs[[2013-14]:[2029-30]],MATCH(_xlfn.CONCAT($B$35, "_", $B48), Inputs!$X$2:$X$507, 0),MATCH(Forecasts!F$36,F_Inputs[[#Headers],[2013-14]:[2029-30]],0))</f>
        <v>402.67099924085505</v>
      </c>
      <c r="G48" s="56">
        <f>INDEX(F_Inputs[[2013-14]:[2029-30]],MATCH(_xlfn.CONCAT($B$35, "_", $B48), Inputs!$X$2:$X$507, 0),MATCH(Forecasts!G$36,F_Inputs[[#Headers],[2013-14]:[2029-30]],0))</f>
        <v>402.04598942961763</v>
      </c>
      <c r="H48" s="56">
        <f>INDEX(F_Inputs[[2013-14]:[2029-30]],MATCH(_xlfn.CONCAT($B$35, "_", $B48), Inputs!$X$2:$X$507, 0),MATCH(Forecasts!H$36,F_Inputs[[#Headers],[2013-14]:[2029-30]],0))</f>
        <v>400.02734316829014</v>
      </c>
      <c r="I48" s="56">
        <f>INDEX(F_Inputs[[2013-14]:[2029-30]],MATCH(_xlfn.CONCAT($B$35, "_", $B48), Inputs!$X$2:$X$507, 0),MATCH(Forecasts!I$36,F_Inputs[[#Headers],[2013-14]:[2029-30]],0))</f>
        <v>394.59215220243686</v>
      </c>
      <c r="J48" s="56">
        <f>INDEX(F_Inputs[[2013-14]:[2029-30]],MATCH(_xlfn.CONCAT($B$35, "_", $B48), Inputs!$X$2:$X$507, 0),MATCH(Forecasts!J$36,F_Inputs[[#Headers],[2013-14]:[2029-30]],0))</f>
        <v>377.25345274102455</v>
      </c>
      <c r="K48" s="56">
        <f>INDEX(F_Inputs[[2013-14]:[2029-30]],MATCH(_xlfn.CONCAT($B$35, "_", $B48), Inputs!$X$2:$X$507, 0),MATCH(Forecasts!K$36,F_Inputs[[#Headers],[2013-14]:[2029-30]],0))</f>
        <v>352.38485369208581</v>
      </c>
      <c r="L48" s="56">
        <f>INDEX(F_Inputs[[2013-14]:[2029-30]],MATCH(_xlfn.CONCAT($B$35, "_", $B48), Inputs!$X$2:$X$507, 0),MATCH(Forecasts!L$36,F_Inputs[[#Headers],[2013-14]:[2029-30]],0))</f>
        <v>330.21854374286966</v>
      </c>
      <c r="M48" s="56">
        <f>INDEX(F_Inputs[[2013-14]:[2029-30]],MATCH(_xlfn.CONCAT($B$35, "_", $B48), Inputs!$X$2:$X$507, 0),MATCH(Forecasts!M$36,F_Inputs[[#Headers],[2013-14]:[2029-30]],0))</f>
        <v>329.52452902673792</v>
      </c>
      <c r="N48" s="57">
        <f>INDEX(F_Inputs[[2013-14]:[2029-30]],MATCH(_xlfn.CONCAT($B$35, "_", $B48), Inputs!$X$2:$X$507, 0),MATCH(Forecasts!N$36,F_Inputs[[#Headers],[2013-14]:[2029-30]],0))</f>
        <v>360.89373813495081</v>
      </c>
      <c r="O48" s="57">
        <f>INDEX(F_Inputs[[2013-14]:[2029-30]],MATCH(_xlfn.CONCAT($B$35, "_", $B48), Inputs!$X$2:$X$507, 0),MATCH(Forecasts!O$36,F_Inputs[[#Headers],[2013-14]:[2029-30]],0))</f>
        <v>409.29458016173095</v>
      </c>
      <c r="P48" s="57">
        <f>INDEX(F_Inputs[[2013-14]:[2029-30]],MATCH(_xlfn.CONCAT($B$35, "_", $B48), Inputs!$X$2:$X$507, 0),MATCH(Forecasts!P$36,F_Inputs[[#Headers],[2013-14]:[2029-30]],0))</f>
        <v>452.78331763632372</v>
      </c>
      <c r="Q48" s="57">
        <f>INDEX(F_Inputs[[2013-14]:[2029-30]],MATCH(_xlfn.CONCAT($B$35, "_", $B48), Inputs!$X$2:$X$507, 0),MATCH(Forecasts!Q$36,F_Inputs[[#Headers],[2013-14]:[2029-30]],0))</f>
        <v>478.22286862543353</v>
      </c>
      <c r="R48" s="57">
        <f>INDEX(F_Inputs[[2013-14]:[2029-30]],MATCH(_xlfn.CONCAT($B$35, "_", $B48), Inputs!$X$2:$X$507, 0),MATCH(Forecasts!R$36,F_Inputs[[#Headers],[2013-14]:[2029-30]],0))</f>
        <v>486.60069863483005</v>
      </c>
      <c r="S48" s="57">
        <f>INDEX(F_Inputs[[2013-14]:[2029-30]],MATCH(_xlfn.CONCAT($B$35, "_", $B48), Inputs!$X$2:$X$507, 0),MATCH(Forecasts!S$36,F_Inputs[[#Headers],[2013-14]:[2029-30]],0))</f>
        <v>493.57069631522995</v>
      </c>
      <c r="T48" s="58">
        <f t="shared" si="20"/>
        <v>329.52452902673792</v>
      </c>
      <c r="U48" s="58">
        <f t="shared" ref="U48:Y55" si="22">T48*(1+($U$34 / 5))</f>
        <v>342.70551018780748</v>
      </c>
      <c r="V48" s="58">
        <f t="shared" si="22"/>
        <v>356.41373059531981</v>
      </c>
      <c r="W48" s="58">
        <f t="shared" si="22"/>
        <v>370.67027981913259</v>
      </c>
      <c r="X48" s="58">
        <f t="shared" si="22"/>
        <v>385.49709101189791</v>
      </c>
      <c r="Y48" s="58">
        <f t="shared" si="22"/>
        <v>400.91697465237382</v>
      </c>
      <c r="Z48" s="78">
        <f t="shared" si="14"/>
        <v>360.89373813495081</v>
      </c>
      <c r="AA48" s="78">
        <f t="shared" si="15"/>
        <v>409.29458016173095</v>
      </c>
      <c r="AB48" s="78">
        <f t="shared" si="16"/>
        <v>452.78331763632372</v>
      </c>
      <c r="AC48" s="78">
        <f t="shared" si="17"/>
        <v>478.22286862543353</v>
      </c>
      <c r="AD48" s="78">
        <f t="shared" si="18"/>
        <v>486.60069863483005</v>
      </c>
      <c r="AE48" s="78">
        <f t="shared" si="19"/>
        <v>493.57069631522995</v>
      </c>
      <c r="AF48" s="60" t="s">
        <v>125</v>
      </c>
      <c r="AG48" s="60" t="s">
        <v>125</v>
      </c>
      <c r="AH48" s="61" t="str">
        <f t="shared" si="21"/>
        <v>OK</v>
      </c>
      <c r="AI48" s="38"/>
      <c r="AJ48" s="38"/>
      <c r="AK48" s="38"/>
      <c r="AL48" s="38"/>
    </row>
    <row r="49" spans="1:38" s="71" customFormat="1">
      <c r="A49" s="38"/>
      <c r="B49" s="55" t="s">
        <v>113</v>
      </c>
      <c r="C49" s="56">
        <f>INDEX(F_Inputs[[2013-14]:[2029-30]],MATCH(_xlfn.CONCAT($B$35, "_", $B49), Inputs!$X$2:$X$507, 0),MATCH(Forecasts!C$36,F_Inputs[[#Headers],[2013-14]:[2029-30]],0))</f>
        <v>445.71308717679972</v>
      </c>
      <c r="D49" s="56">
        <f>INDEX(F_Inputs[[2013-14]:[2029-30]],MATCH(_xlfn.CONCAT($B$35, "_", $B49), Inputs!$X$2:$X$507, 0),MATCH(Forecasts!D$36,F_Inputs[[#Headers],[2013-14]:[2029-30]],0))</f>
        <v>461.35974057904434</v>
      </c>
      <c r="E49" s="56">
        <f>INDEX(F_Inputs[[2013-14]:[2029-30]],MATCH(_xlfn.CONCAT($B$35, "_", $B49), Inputs!$X$2:$X$507, 0),MATCH(Forecasts!E$36,F_Inputs[[#Headers],[2013-14]:[2029-30]],0))</f>
        <v>423.17029494525099</v>
      </c>
      <c r="F49" s="56">
        <f>INDEX(F_Inputs[[2013-14]:[2029-30]],MATCH(_xlfn.CONCAT($B$35, "_", $B49), Inputs!$X$2:$X$507, 0),MATCH(Forecasts!F$36,F_Inputs[[#Headers],[2013-14]:[2029-30]],0))</f>
        <v>423.01373924955391</v>
      </c>
      <c r="G49" s="56">
        <f>INDEX(F_Inputs[[2013-14]:[2029-30]],MATCH(_xlfn.CONCAT($B$35, "_", $B49), Inputs!$X$2:$X$507, 0),MATCH(Forecasts!G$36,F_Inputs[[#Headers],[2013-14]:[2029-30]],0))</f>
        <v>418.90250861586134</v>
      </c>
      <c r="H49" s="56">
        <f>INDEX(F_Inputs[[2013-14]:[2029-30]],MATCH(_xlfn.CONCAT($B$35, "_", $B49), Inputs!$X$2:$X$507, 0),MATCH(Forecasts!H$36,F_Inputs[[#Headers],[2013-14]:[2029-30]],0))</f>
        <v>424.37369051934496</v>
      </c>
      <c r="I49" s="56">
        <f>INDEX(F_Inputs[[2013-14]:[2029-30]],MATCH(_xlfn.CONCAT($B$35, "_", $B49), Inputs!$X$2:$X$507, 0),MATCH(Forecasts!I$36,F_Inputs[[#Headers],[2013-14]:[2029-30]],0))</f>
        <v>423.02303968133106</v>
      </c>
      <c r="J49" s="56">
        <f>INDEX(F_Inputs[[2013-14]:[2029-30]],MATCH(_xlfn.CONCAT($B$35, "_", $B49), Inputs!$X$2:$X$507, 0),MATCH(Forecasts!J$36,F_Inputs[[#Headers],[2013-14]:[2029-30]],0))</f>
        <v>453.23617943574624</v>
      </c>
      <c r="K49" s="56">
        <f>INDEX(F_Inputs[[2013-14]:[2029-30]],MATCH(_xlfn.CONCAT($B$35, "_", $B49), Inputs!$X$2:$X$507, 0),MATCH(Forecasts!K$36,F_Inputs[[#Headers],[2013-14]:[2029-30]],0))</f>
        <v>434.27631529199471</v>
      </c>
      <c r="L49" s="56">
        <f>INDEX(F_Inputs[[2013-14]:[2029-30]],MATCH(_xlfn.CONCAT($B$35, "_", $B49), Inputs!$X$2:$X$507, 0),MATCH(Forecasts!L$36,F_Inputs[[#Headers],[2013-14]:[2029-30]],0))</f>
        <v>392.62752386985539</v>
      </c>
      <c r="M49" s="56">
        <f>INDEX(F_Inputs[[2013-14]:[2029-30]],MATCH(_xlfn.CONCAT($B$35, "_", $B49), Inputs!$X$2:$X$507, 0),MATCH(Forecasts!M$36,F_Inputs[[#Headers],[2013-14]:[2029-30]],0))</f>
        <v>396.02012972899598</v>
      </c>
      <c r="N49" s="57">
        <f>INDEX(F_Inputs[[2013-14]:[2029-30]],MATCH(_xlfn.CONCAT($B$35, "_", $B49), Inputs!$X$2:$X$507, 0),MATCH(Forecasts!N$36,F_Inputs[[#Headers],[2013-14]:[2029-30]],0))</f>
        <v>402.31540177837326</v>
      </c>
      <c r="O49" s="57">
        <f>INDEX(F_Inputs[[2013-14]:[2029-30]],MATCH(_xlfn.CONCAT($B$35, "_", $B49), Inputs!$X$2:$X$507, 0),MATCH(Forecasts!O$36,F_Inputs[[#Headers],[2013-14]:[2029-30]],0))</f>
        <v>490.91550373793859</v>
      </c>
      <c r="P49" s="57">
        <f>INDEX(F_Inputs[[2013-14]:[2029-30]],MATCH(_xlfn.CONCAT($B$35, "_", $B49), Inputs!$X$2:$X$507, 0),MATCH(Forecasts!P$36,F_Inputs[[#Headers],[2013-14]:[2029-30]],0))</f>
        <v>513.73993572592963</v>
      </c>
      <c r="Q49" s="57">
        <f>INDEX(F_Inputs[[2013-14]:[2029-30]],MATCH(_xlfn.CONCAT($B$35, "_", $B49), Inputs!$X$2:$X$507, 0),MATCH(Forecasts!Q$36,F_Inputs[[#Headers],[2013-14]:[2029-30]],0))</f>
        <v>535.74320809657502</v>
      </c>
      <c r="R49" s="57">
        <f>INDEX(F_Inputs[[2013-14]:[2029-30]],MATCH(_xlfn.CONCAT($B$35, "_", $B49), Inputs!$X$2:$X$507, 0),MATCH(Forecasts!R$36,F_Inputs[[#Headers],[2013-14]:[2029-30]],0))</f>
        <v>548.68119039910709</v>
      </c>
      <c r="S49" s="57">
        <f>INDEX(F_Inputs[[2013-14]:[2029-30]],MATCH(_xlfn.CONCAT($B$35, "_", $B49), Inputs!$X$2:$X$507, 0),MATCH(Forecasts!S$36,F_Inputs[[#Headers],[2013-14]:[2029-30]],0))</f>
        <v>560.18151460686965</v>
      </c>
      <c r="T49" s="58">
        <f t="shared" si="20"/>
        <v>396.02012972899598</v>
      </c>
      <c r="U49" s="58">
        <f t="shared" si="22"/>
        <v>411.86093491815586</v>
      </c>
      <c r="V49" s="58">
        <f t="shared" si="22"/>
        <v>428.33537231488214</v>
      </c>
      <c r="W49" s="58">
        <f t="shared" si="22"/>
        <v>445.46878720747742</v>
      </c>
      <c r="X49" s="58">
        <f t="shared" si="22"/>
        <v>463.2875386957765</v>
      </c>
      <c r="Y49" s="58">
        <f t="shared" si="22"/>
        <v>481.81904024360756</v>
      </c>
      <c r="Z49" s="78">
        <f t="shared" si="14"/>
        <v>402.31540177837326</v>
      </c>
      <c r="AA49" s="78">
        <f t="shared" si="15"/>
        <v>490.91550373793859</v>
      </c>
      <c r="AB49" s="78">
        <f t="shared" si="16"/>
        <v>513.73993572592963</v>
      </c>
      <c r="AC49" s="78">
        <f t="shared" si="17"/>
        <v>535.74320809657502</v>
      </c>
      <c r="AD49" s="78">
        <f t="shared" si="18"/>
        <v>548.68119039910709</v>
      </c>
      <c r="AE49" s="78">
        <f t="shared" si="19"/>
        <v>560.18151460686965</v>
      </c>
      <c r="AF49" s="60" t="s">
        <v>125</v>
      </c>
      <c r="AG49" s="60" t="s">
        <v>125</v>
      </c>
      <c r="AH49" s="61" t="str">
        <f t="shared" si="21"/>
        <v>OK</v>
      </c>
      <c r="AI49" s="38"/>
      <c r="AJ49" s="38"/>
      <c r="AK49" s="38"/>
      <c r="AL49" s="38"/>
    </row>
    <row r="50" spans="1:38" s="71" customFormat="1">
      <c r="A50" s="38"/>
      <c r="B50" s="55" t="s">
        <v>36</v>
      </c>
      <c r="C50" s="56">
        <f>INDEX(F_Inputs[[2013-14]:[2029-30]],MATCH(_xlfn.CONCAT($B$35, "_", $B50), Inputs!$X$2:$X$507, 0),MATCH(Forecasts!C$36,F_Inputs[[#Headers],[2013-14]:[2029-30]],0))</f>
        <v>220.89757518973531</v>
      </c>
      <c r="D50" s="56">
        <f>INDEX(F_Inputs[[2013-14]:[2029-30]],MATCH(_xlfn.CONCAT($B$35, "_", $B50), Inputs!$X$2:$X$507, 0),MATCH(Forecasts!D$36,F_Inputs[[#Headers],[2013-14]:[2029-30]],0))</f>
        <v>219.25224433452158</v>
      </c>
      <c r="E50" s="56">
        <f>INDEX(F_Inputs[[2013-14]:[2029-30]],MATCH(_xlfn.CONCAT($B$35, "_", $B50), Inputs!$X$2:$X$507, 0),MATCH(Forecasts!E$36,F_Inputs[[#Headers],[2013-14]:[2029-30]],0))</f>
        <v>213.86420943049396</v>
      </c>
      <c r="F50" s="56">
        <f>INDEX(F_Inputs[[2013-14]:[2029-30]],MATCH(_xlfn.CONCAT($B$35, "_", $B50), Inputs!$X$2:$X$507, 0),MATCH(Forecasts!F$36,F_Inputs[[#Headers],[2013-14]:[2029-30]],0))</f>
        <v>215.05393134546239</v>
      </c>
      <c r="G50" s="56">
        <f>INDEX(F_Inputs[[2013-14]:[2029-30]],MATCH(_xlfn.CONCAT($B$35, "_", $B50), Inputs!$X$2:$X$507, 0),MATCH(Forecasts!G$36,F_Inputs[[#Headers],[2013-14]:[2029-30]],0))</f>
        <v>211.22580253116428</v>
      </c>
      <c r="H50" s="56">
        <f>INDEX(F_Inputs[[2013-14]:[2029-30]],MATCH(_xlfn.CONCAT($B$35, "_", $B50), Inputs!$X$2:$X$507, 0),MATCH(Forecasts!H$36,F_Inputs[[#Headers],[2013-14]:[2029-30]],0))</f>
        <v>206.5361864396105</v>
      </c>
      <c r="I50" s="56">
        <f>INDEX(F_Inputs[[2013-14]:[2029-30]],MATCH(_xlfn.CONCAT($B$35, "_", $B50), Inputs!$X$2:$X$507, 0),MATCH(Forecasts!I$36,F_Inputs[[#Headers],[2013-14]:[2029-30]],0))</f>
        <v>201.09880593948373</v>
      </c>
      <c r="J50" s="56">
        <f>INDEX(F_Inputs[[2013-14]:[2029-30]],MATCH(_xlfn.CONCAT($B$35, "_", $B50), Inputs!$X$2:$X$507, 0),MATCH(Forecasts!J$36,F_Inputs[[#Headers],[2013-14]:[2029-30]],0))</f>
        <v>195.43806056154128</v>
      </c>
      <c r="K50" s="56">
        <f>INDEX(F_Inputs[[2013-14]:[2029-30]],MATCH(_xlfn.CONCAT($B$35, "_", $B50), Inputs!$X$2:$X$507, 0),MATCH(Forecasts!K$36,F_Inputs[[#Headers],[2013-14]:[2029-30]],0))</f>
        <v>196.62284934966229</v>
      </c>
      <c r="L50" s="56">
        <f>INDEX(F_Inputs[[2013-14]:[2029-30]],MATCH(_xlfn.CONCAT($B$35, "_", $B50), Inputs!$X$2:$X$507, 0),MATCH(Forecasts!L$36,F_Inputs[[#Headers],[2013-14]:[2029-30]],0))</f>
        <v>180.31798081416852</v>
      </c>
      <c r="M50" s="56">
        <f>INDEX(F_Inputs[[2013-14]:[2029-30]],MATCH(_xlfn.CONCAT($B$35, "_", $B50), Inputs!$X$2:$X$507, 0),MATCH(Forecasts!M$36,F_Inputs[[#Headers],[2013-14]:[2029-30]],0))</f>
        <v>182.119607969122</v>
      </c>
      <c r="N50" s="57">
        <f>INDEX(F_Inputs[[2013-14]:[2029-30]],MATCH(_xlfn.CONCAT($B$35, "_", $B50), Inputs!$X$2:$X$507, 0),MATCH(Forecasts!N$36,F_Inputs[[#Headers],[2013-14]:[2029-30]],0))</f>
        <v>184.67451887562891</v>
      </c>
      <c r="O50" s="57">
        <f>INDEX(F_Inputs[[2013-14]:[2029-30]],MATCH(_xlfn.CONCAT($B$35, "_", $B50), Inputs!$X$2:$X$507, 0),MATCH(Forecasts!O$36,F_Inputs[[#Headers],[2013-14]:[2029-30]],0))</f>
        <v>221.5456205549097</v>
      </c>
      <c r="P50" s="57">
        <f>INDEX(F_Inputs[[2013-14]:[2029-30]],MATCH(_xlfn.CONCAT($B$35, "_", $B50), Inputs!$X$2:$X$507, 0),MATCH(Forecasts!P$36,F_Inputs[[#Headers],[2013-14]:[2029-30]],0))</f>
        <v>230.86015307786576</v>
      </c>
      <c r="Q50" s="57">
        <f>INDEX(F_Inputs[[2013-14]:[2029-30]],MATCH(_xlfn.CONCAT($B$35, "_", $B50), Inputs!$X$2:$X$507, 0),MATCH(Forecasts!Q$36,F_Inputs[[#Headers],[2013-14]:[2029-30]],0))</f>
        <v>234.99940314409659</v>
      </c>
      <c r="R50" s="57">
        <f>INDEX(F_Inputs[[2013-14]:[2029-30]],MATCH(_xlfn.CONCAT($B$35, "_", $B50), Inputs!$X$2:$X$507, 0),MATCH(Forecasts!R$36,F_Inputs[[#Headers],[2013-14]:[2029-30]],0))</f>
        <v>241.45722688503926</v>
      </c>
      <c r="S50" s="57">
        <f>INDEX(F_Inputs[[2013-14]:[2029-30]],MATCH(_xlfn.CONCAT($B$35, "_", $B50), Inputs!$X$2:$X$507, 0),MATCH(Forecasts!S$36,F_Inputs[[#Headers],[2013-14]:[2029-30]],0))</f>
        <v>245.79113023802617</v>
      </c>
      <c r="T50" s="58">
        <f t="shared" si="20"/>
        <v>182.119607969122</v>
      </c>
      <c r="U50" s="58">
        <f t="shared" si="22"/>
        <v>189.40439228788688</v>
      </c>
      <c r="V50" s="58">
        <f t="shared" si="22"/>
        <v>196.98056797940237</v>
      </c>
      <c r="W50" s="58">
        <f t="shared" si="22"/>
        <v>204.85979069857848</v>
      </c>
      <c r="X50" s="58">
        <f t="shared" si="22"/>
        <v>213.05418232652161</v>
      </c>
      <c r="Y50" s="58">
        <f t="shared" si="22"/>
        <v>221.57634961958249</v>
      </c>
      <c r="Z50" s="78">
        <f t="shared" si="14"/>
        <v>184.67451887562891</v>
      </c>
      <c r="AA50" s="78">
        <f t="shared" si="15"/>
        <v>221.5456205549097</v>
      </c>
      <c r="AB50" s="78">
        <f t="shared" si="16"/>
        <v>230.86015307786576</v>
      </c>
      <c r="AC50" s="78">
        <f t="shared" si="17"/>
        <v>234.99940314409659</v>
      </c>
      <c r="AD50" s="78">
        <f t="shared" si="18"/>
        <v>241.45722688503926</v>
      </c>
      <c r="AE50" s="78">
        <f t="shared" si="19"/>
        <v>245.79113023802617</v>
      </c>
      <c r="AF50" s="60" t="s">
        <v>125</v>
      </c>
      <c r="AG50" s="60" t="s">
        <v>125</v>
      </c>
      <c r="AH50" s="61" t="str">
        <f t="shared" si="21"/>
        <v>OK</v>
      </c>
      <c r="AI50" s="38"/>
      <c r="AJ50" s="38"/>
      <c r="AK50" s="38"/>
      <c r="AL50" s="38"/>
    </row>
    <row r="51" spans="1:38" s="71" customFormat="1">
      <c r="A51" s="38"/>
      <c r="B51" s="55" t="s">
        <v>93</v>
      </c>
      <c r="C51" s="56">
        <f>INDEX(F_Inputs[[2013-14]:[2029-30]],MATCH(_xlfn.CONCAT($B$35, "_", $B51), Inputs!$X$2:$X$507, 0),MATCH(Forecasts!C$36,F_Inputs[[#Headers],[2013-14]:[2029-30]],0))</f>
        <v>248.38591281953049</v>
      </c>
      <c r="D51" s="56">
        <f>INDEX(F_Inputs[[2013-14]:[2029-30]],MATCH(_xlfn.CONCAT($B$35, "_", $B51), Inputs!$X$2:$X$507, 0),MATCH(Forecasts!D$36,F_Inputs[[#Headers],[2013-14]:[2029-30]],0))</f>
        <v>262.4853301160345</v>
      </c>
      <c r="E51" s="56">
        <f>INDEX(F_Inputs[[2013-14]:[2029-30]],MATCH(_xlfn.CONCAT($B$35, "_", $B51), Inputs!$X$2:$X$507, 0),MATCH(Forecasts!E$36,F_Inputs[[#Headers],[2013-14]:[2029-30]],0))</f>
        <v>211.91229876734226</v>
      </c>
      <c r="F51" s="56">
        <f>INDEX(F_Inputs[[2013-14]:[2029-30]],MATCH(_xlfn.CONCAT($B$35, "_", $B51), Inputs!$X$2:$X$507, 0),MATCH(Forecasts!F$36,F_Inputs[[#Headers],[2013-14]:[2029-30]],0))</f>
        <v>206.28688870513218</v>
      </c>
      <c r="G51" s="56">
        <f>INDEX(F_Inputs[[2013-14]:[2029-30]],MATCH(_xlfn.CONCAT($B$35, "_", $B51), Inputs!$X$2:$X$507, 0),MATCH(Forecasts!G$36,F_Inputs[[#Headers],[2013-14]:[2029-30]],0))</f>
        <v>208.58646073599093</v>
      </c>
      <c r="H51" s="56">
        <f>INDEX(F_Inputs[[2013-14]:[2029-30]],MATCH(_xlfn.CONCAT($B$35, "_", $B51), Inputs!$X$2:$X$507, 0),MATCH(Forecasts!H$36,F_Inputs[[#Headers],[2013-14]:[2029-30]],0))</f>
        <v>212.29294378142151</v>
      </c>
      <c r="I51" s="56">
        <f>INDEX(F_Inputs[[2013-14]:[2029-30]],MATCH(_xlfn.CONCAT($B$35, "_", $B51), Inputs!$X$2:$X$507, 0),MATCH(Forecasts!I$36,F_Inputs[[#Headers],[2013-14]:[2029-30]],0))</f>
        <v>215.31086385447585</v>
      </c>
      <c r="J51" s="56">
        <f>INDEX(F_Inputs[[2013-14]:[2029-30]],MATCH(_xlfn.CONCAT($B$35, "_", $B51), Inputs!$X$2:$X$507, 0),MATCH(Forecasts!J$36,F_Inputs[[#Headers],[2013-14]:[2029-30]],0))</f>
        <v>213.18695653914546</v>
      </c>
      <c r="K51" s="56">
        <f>INDEX(F_Inputs[[2013-14]:[2029-30]],MATCH(_xlfn.CONCAT($B$35, "_", $B51), Inputs!$X$2:$X$507, 0),MATCH(Forecasts!K$36,F_Inputs[[#Headers],[2013-14]:[2029-30]],0))</f>
        <v>205.95089058568473</v>
      </c>
      <c r="L51" s="56">
        <f>INDEX(F_Inputs[[2013-14]:[2029-30]],MATCH(_xlfn.CONCAT($B$35, "_", $B51), Inputs!$X$2:$X$507, 0),MATCH(Forecasts!L$36,F_Inputs[[#Headers],[2013-14]:[2029-30]],0))</f>
        <v>198.38616939374151</v>
      </c>
      <c r="M51" s="56">
        <f>INDEX(F_Inputs[[2013-14]:[2029-30]],MATCH(_xlfn.CONCAT($B$35, "_", $B51), Inputs!$X$2:$X$507, 0),MATCH(Forecasts!M$36,F_Inputs[[#Headers],[2013-14]:[2029-30]],0))</f>
        <v>201.15004406113019</v>
      </c>
      <c r="N51" s="57">
        <f>INDEX(F_Inputs[[2013-14]:[2029-30]],MATCH(_xlfn.CONCAT($B$35, "_", $B51), Inputs!$X$2:$X$507, 0),MATCH(Forecasts!N$36,F_Inputs[[#Headers],[2013-14]:[2029-30]],0))</f>
        <v>0</v>
      </c>
      <c r="O51" s="57">
        <f>INDEX(F_Inputs[[2013-14]:[2029-30]],MATCH(_xlfn.CONCAT($B$35, "_", $B51), Inputs!$X$2:$X$507, 0),MATCH(Forecasts!O$36,F_Inputs[[#Headers],[2013-14]:[2029-30]],0))</f>
        <v>0</v>
      </c>
      <c r="P51" s="57">
        <f>INDEX(F_Inputs[[2013-14]:[2029-30]],MATCH(_xlfn.CONCAT($B$35, "_", $B51), Inputs!$X$2:$X$507, 0),MATCH(Forecasts!P$36,F_Inputs[[#Headers],[2013-14]:[2029-30]],0))</f>
        <v>0</v>
      </c>
      <c r="Q51" s="57">
        <f>INDEX(F_Inputs[[2013-14]:[2029-30]],MATCH(_xlfn.CONCAT($B$35, "_", $B51), Inputs!$X$2:$X$507, 0),MATCH(Forecasts!Q$36,F_Inputs[[#Headers],[2013-14]:[2029-30]],0))</f>
        <v>0</v>
      </c>
      <c r="R51" s="57">
        <f>INDEX(F_Inputs[[2013-14]:[2029-30]],MATCH(_xlfn.CONCAT($B$35, "_", $B51), Inputs!$X$2:$X$507, 0),MATCH(Forecasts!R$36,F_Inputs[[#Headers],[2013-14]:[2029-30]],0))</f>
        <v>0</v>
      </c>
      <c r="S51" s="57">
        <f>INDEX(F_Inputs[[2013-14]:[2029-30]],MATCH(_xlfn.CONCAT($B$35, "_", $B51), Inputs!$X$2:$X$507, 0),MATCH(Forecasts!S$36,F_Inputs[[#Headers],[2013-14]:[2029-30]],0))</f>
        <v>0</v>
      </c>
      <c r="T51" s="58">
        <f t="shared" si="20"/>
        <v>201.15004406113019</v>
      </c>
      <c r="U51" s="58">
        <f t="shared" si="22"/>
        <v>209.19604582357539</v>
      </c>
      <c r="V51" s="58">
        <f t="shared" si="22"/>
        <v>217.5638876565184</v>
      </c>
      <c r="W51" s="58">
        <f t="shared" si="22"/>
        <v>226.26644316277915</v>
      </c>
      <c r="X51" s="58">
        <f t="shared" si="22"/>
        <v>235.31710088929032</v>
      </c>
      <c r="Y51" s="58">
        <f t="shared" si="22"/>
        <v>244.72978492486195</v>
      </c>
      <c r="Z51" s="78">
        <f t="shared" si="14"/>
        <v>0</v>
      </c>
      <c r="AA51" s="78">
        <f t="shared" si="15"/>
        <v>0</v>
      </c>
      <c r="AB51" s="78">
        <f t="shared" si="16"/>
        <v>0</v>
      </c>
      <c r="AC51" s="78">
        <f t="shared" si="17"/>
        <v>0</v>
      </c>
      <c r="AD51" s="78">
        <f t="shared" si="18"/>
        <v>0</v>
      </c>
      <c r="AE51" s="78">
        <f t="shared" si="19"/>
        <v>0</v>
      </c>
      <c r="AF51" s="60" t="s">
        <v>125</v>
      </c>
      <c r="AG51" s="60" t="s">
        <v>125</v>
      </c>
      <c r="AH51" s="61" t="str">
        <f t="shared" si="21"/>
        <v>OK</v>
      </c>
      <c r="AI51" s="38"/>
      <c r="AJ51" s="38"/>
      <c r="AK51" s="38"/>
      <c r="AL51" s="38"/>
    </row>
    <row r="52" spans="1:38" s="71" customFormat="1">
      <c r="A52" s="38"/>
      <c r="B52" s="55" t="s">
        <v>100</v>
      </c>
      <c r="C52" s="56">
        <f>INDEX(F_Inputs[[2013-14]:[2029-30]],MATCH(_xlfn.CONCAT($B$35, "_", $B52), Inputs!$X$2:$X$507, 0),MATCH(Forecasts!C$36,F_Inputs[[#Headers],[2013-14]:[2029-30]],0))</f>
        <v>119.89350791514222</v>
      </c>
      <c r="D52" s="56">
        <f>INDEX(F_Inputs[[2013-14]:[2029-30]],MATCH(_xlfn.CONCAT($B$35, "_", $B52), Inputs!$X$2:$X$507, 0),MATCH(Forecasts!D$36,F_Inputs[[#Headers],[2013-14]:[2029-30]],0))</f>
        <v>121.91697930069662</v>
      </c>
      <c r="E52" s="56">
        <f>INDEX(F_Inputs[[2013-14]:[2029-30]],MATCH(_xlfn.CONCAT($B$35, "_", $B52), Inputs!$X$2:$X$507, 0),MATCH(Forecasts!E$36,F_Inputs[[#Headers],[2013-14]:[2029-30]],0))</f>
        <v>122.37523342077374</v>
      </c>
      <c r="F52" s="56">
        <f>INDEX(F_Inputs[[2013-14]:[2029-30]],MATCH(_xlfn.CONCAT($B$35, "_", $B52), Inputs!$X$2:$X$507, 0),MATCH(Forecasts!F$36,F_Inputs[[#Headers],[2013-14]:[2029-30]],0))</f>
        <v>123.53584521895036</v>
      </c>
      <c r="G52" s="56">
        <f>INDEX(F_Inputs[[2013-14]:[2029-30]],MATCH(_xlfn.CONCAT($B$35, "_", $B52), Inputs!$X$2:$X$507, 0),MATCH(Forecasts!G$36,F_Inputs[[#Headers],[2013-14]:[2029-30]],0))</f>
        <v>120.20774107487871</v>
      </c>
      <c r="H52" s="56">
        <f>INDEX(F_Inputs[[2013-14]:[2029-30]],MATCH(_xlfn.CONCAT($B$35, "_", $B52), Inputs!$X$2:$X$507, 0),MATCH(Forecasts!H$36,F_Inputs[[#Headers],[2013-14]:[2029-30]],0))</f>
        <v>120.9590409912612</v>
      </c>
      <c r="I52" s="56">
        <f>INDEX(F_Inputs[[2013-14]:[2029-30]],MATCH(_xlfn.CONCAT($B$35, "_", $B52), Inputs!$X$2:$X$507, 0),MATCH(Forecasts!I$36,F_Inputs[[#Headers],[2013-14]:[2029-30]],0))</f>
        <v>121.19147892673614</v>
      </c>
      <c r="J52" s="56">
        <f>INDEX(F_Inputs[[2013-14]:[2029-30]],MATCH(_xlfn.CONCAT($B$35, "_", $B52), Inputs!$X$2:$X$507, 0),MATCH(Forecasts!J$36,F_Inputs[[#Headers],[2013-14]:[2029-30]],0))</f>
        <v>117.34652346636996</v>
      </c>
      <c r="K52" s="56">
        <f>INDEX(F_Inputs[[2013-14]:[2029-30]],MATCH(_xlfn.CONCAT($B$35, "_", $B52), Inputs!$X$2:$X$507, 0),MATCH(Forecasts!K$36,F_Inputs[[#Headers],[2013-14]:[2029-30]],0))</f>
        <v>112.15714353047798</v>
      </c>
      <c r="L52" s="56">
        <f>INDEX(F_Inputs[[2013-14]:[2029-30]],MATCH(_xlfn.CONCAT($B$35, "_", $B52), Inputs!$X$2:$X$507, 0),MATCH(Forecasts!L$36,F_Inputs[[#Headers],[2013-14]:[2029-30]],0))</f>
        <v>109.02110053785685</v>
      </c>
      <c r="M52" s="56">
        <f>INDEX(F_Inputs[[2013-14]:[2029-30]],MATCH(_xlfn.CONCAT($B$35, "_", $B52), Inputs!$X$2:$X$507, 0),MATCH(Forecasts!M$36,F_Inputs[[#Headers],[2013-14]:[2029-30]],0))</f>
        <v>109.25025268839217</v>
      </c>
      <c r="N52" s="57">
        <f>INDEX(F_Inputs[[2013-14]:[2029-30]],MATCH(_xlfn.CONCAT($B$35, "_", $B52), Inputs!$X$2:$X$507, 0),MATCH(Forecasts!N$36,F_Inputs[[#Headers],[2013-14]:[2029-30]],0))</f>
        <v>107.55963909950069</v>
      </c>
      <c r="O52" s="57">
        <f>INDEX(F_Inputs[[2013-14]:[2029-30]],MATCH(_xlfn.CONCAT($B$35, "_", $B52), Inputs!$X$2:$X$507, 0),MATCH(Forecasts!O$36,F_Inputs[[#Headers],[2013-14]:[2029-30]],0))</f>
        <v>128.2814063119425</v>
      </c>
      <c r="P52" s="57">
        <f>INDEX(F_Inputs[[2013-14]:[2029-30]],MATCH(_xlfn.CONCAT($B$35, "_", $B52), Inputs!$X$2:$X$507, 0),MATCH(Forecasts!P$36,F_Inputs[[#Headers],[2013-14]:[2029-30]],0))</f>
        <v>130.58590818312493</v>
      </c>
      <c r="Q52" s="57">
        <f>INDEX(F_Inputs[[2013-14]:[2029-30]],MATCH(_xlfn.CONCAT($B$35, "_", $B52), Inputs!$X$2:$X$507, 0),MATCH(Forecasts!Q$36,F_Inputs[[#Headers],[2013-14]:[2029-30]],0))</f>
        <v>132.99304411898999</v>
      </c>
      <c r="R52" s="57">
        <f>INDEX(F_Inputs[[2013-14]:[2029-30]],MATCH(_xlfn.CONCAT($B$35, "_", $B52), Inputs!$X$2:$X$507, 0),MATCH(Forecasts!R$36,F_Inputs[[#Headers],[2013-14]:[2029-30]],0))</f>
        <v>133.26613280738002</v>
      </c>
      <c r="S52" s="57">
        <f>INDEX(F_Inputs[[2013-14]:[2029-30]],MATCH(_xlfn.CONCAT($B$35, "_", $B52), Inputs!$X$2:$X$507, 0),MATCH(Forecasts!S$36,F_Inputs[[#Headers],[2013-14]:[2029-30]],0))</f>
        <v>134.77262458142744</v>
      </c>
      <c r="T52" s="58">
        <f t="shared" si="20"/>
        <v>109.25025268839217</v>
      </c>
      <c r="U52" s="58">
        <f t="shared" si="22"/>
        <v>113.62026279592786</v>
      </c>
      <c r="V52" s="58">
        <f t="shared" si="22"/>
        <v>118.16507330776497</v>
      </c>
      <c r="W52" s="58">
        <f t="shared" si="22"/>
        <v>122.89167624007557</v>
      </c>
      <c r="X52" s="58">
        <f t="shared" si="22"/>
        <v>127.8073432896786</v>
      </c>
      <c r="Y52" s="58">
        <f t="shared" si="22"/>
        <v>132.91963702126574</v>
      </c>
      <c r="Z52" s="78">
        <f t="shared" si="14"/>
        <v>107.55963909950069</v>
      </c>
      <c r="AA52" s="78">
        <f t="shared" si="15"/>
        <v>128.2814063119425</v>
      </c>
      <c r="AB52" s="78">
        <f t="shared" si="16"/>
        <v>130.58590818312493</v>
      </c>
      <c r="AC52" s="78">
        <f t="shared" si="17"/>
        <v>132.99304411898999</v>
      </c>
      <c r="AD52" s="78">
        <f t="shared" si="18"/>
        <v>133.26613280738002</v>
      </c>
      <c r="AE52" s="78">
        <f t="shared" si="19"/>
        <v>134.77262458142744</v>
      </c>
      <c r="AF52" s="60" t="s">
        <v>125</v>
      </c>
      <c r="AG52" s="60" t="s">
        <v>125</v>
      </c>
      <c r="AH52" s="61" t="str">
        <f t="shared" si="21"/>
        <v>OK</v>
      </c>
      <c r="AI52" s="38"/>
      <c r="AJ52" s="38"/>
      <c r="AK52" s="38"/>
      <c r="AL52" s="38"/>
    </row>
    <row r="53" spans="1:38" s="71" customFormat="1">
      <c r="A53" s="38"/>
      <c r="B53" s="55" t="s">
        <v>102</v>
      </c>
      <c r="C53" s="56">
        <f>INDEX(F_Inputs[[2013-14]:[2029-30]],MATCH(_xlfn.CONCAT($B$35, "_", $B53), Inputs!$X$2:$X$507, 0),MATCH(Forecasts!C$36,F_Inputs[[#Headers],[2013-14]:[2029-30]],0))</f>
        <v>238.25374894395227</v>
      </c>
      <c r="D53" s="56">
        <f>INDEX(F_Inputs[[2013-14]:[2029-30]],MATCH(_xlfn.CONCAT($B$35, "_", $B53), Inputs!$X$2:$X$507, 0),MATCH(Forecasts!D$36,F_Inputs[[#Headers],[2013-14]:[2029-30]],0))</f>
        <v>239.12256292173009</v>
      </c>
      <c r="E53" s="56">
        <f>INDEX(F_Inputs[[2013-14]:[2029-30]],MATCH(_xlfn.CONCAT($B$35, "_", $B53), Inputs!$X$2:$X$507, 0),MATCH(Forecasts!E$36,F_Inputs[[#Headers],[2013-14]:[2029-30]],0))</f>
        <v>226.16407986117233</v>
      </c>
      <c r="F53" s="56">
        <f>INDEX(F_Inputs[[2013-14]:[2029-30]],MATCH(_xlfn.CONCAT($B$35, "_", $B53), Inputs!$X$2:$X$507, 0),MATCH(Forecasts!F$36,F_Inputs[[#Headers],[2013-14]:[2029-30]],0))</f>
        <v>221.89682356789339</v>
      </c>
      <c r="G53" s="56">
        <f>INDEX(F_Inputs[[2013-14]:[2029-30]],MATCH(_xlfn.CONCAT($B$35, "_", $B53), Inputs!$X$2:$X$507, 0),MATCH(Forecasts!G$36,F_Inputs[[#Headers],[2013-14]:[2029-30]],0))</f>
        <v>223.79238706585096</v>
      </c>
      <c r="H53" s="56">
        <f>INDEX(F_Inputs[[2013-14]:[2029-30]],MATCH(_xlfn.CONCAT($B$35, "_", $B53), Inputs!$X$2:$X$507, 0),MATCH(Forecasts!H$36,F_Inputs[[#Headers],[2013-14]:[2029-30]],0))</f>
        <v>225.15414113932059</v>
      </c>
      <c r="I53" s="56">
        <f>INDEX(F_Inputs[[2013-14]:[2029-30]],MATCH(_xlfn.CONCAT($B$35, "_", $B53), Inputs!$X$2:$X$507, 0),MATCH(Forecasts!I$36,F_Inputs[[#Headers],[2013-14]:[2029-30]],0))</f>
        <v>227.74044832504271</v>
      </c>
      <c r="J53" s="56">
        <f>INDEX(F_Inputs[[2013-14]:[2029-30]],MATCH(_xlfn.CONCAT($B$35, "_", $B53), Inputs!$X$2:$X$507, 0),MATCH(Forecasts!J$36,F_Inputs[[#Headers],[2013-14]:[2029-30]],0))</f>
        <v>211.52620183218363</v>
      </c>
      <c r="K53" s="56">
        <f>INDEX(F_Inputs[[2013-14]:[2029-30]],MATCH(_xlfn.CONCAT($B$35, "_", $B53), Inputs!$X$2:$X$507, 0),MATCH(Forecasts!K$36,F_Inputs[[#Headers],[2013-14]:[2029-30]],0))</f>
        <v>196.92980092838908</v>
      </c>
      <c r="L53" s="56">
        <f>INDEX(F_Inputs[[2013-14]:[2029-30]],MATCH(_xlfn.CONCAT($B$35, "_", $B53), Inputs!$X$2:$X$507, 0),MATCH(Forecasts!L$36,F_Inputs[[#Headers],[2013-14]:[2029-30]],0))</f>
        <v>185.1108407652674</v>
      </c>
      <c r="M53" s="56">
        <f>INDEX(F_Inputs[[2013-14]:[2029-30]],MATCH(_xlfn.CONCAT($B$35, "_", $B53), Inputs!$X$2:$X$507, 0),MATCH(Forecasts!M$36,F_Inputs[[#Headers],[2013-14]:[2029-30]],0))</f>
        <v>190.66621252924708</v>
      </c>
      <c r="N53" s="57">
        <f>INDEX(F_Inputs[[2013-14]:[2029-30]],MATCH(_xlfn.CONCAT($B$35, "_", $B53), Inputs!$X$2:$X$507, 0),MATCH(Forecasts!N$36,F_Inputs[[#Headers],[2013-14]:[2029-30]],0))</f>
        <v>252.56872618399564</v>
      </c>
      <c r="O53" s="57">
        <f>INDEX(F_Inputs[[2013-14]:[2029-30]],MATCH(_xlfn.CONCAT($B$35, "_", $B53), Inputs!$X$2:$X$507, 0),MATCH(Forecasts!O$36,F_Inputs[[#Headers],[2013-14]:[2029-30]],0))</f>
        <v>270.06791228840757</v>
      </c>
      <c r="P53" s="57">
        <f>INDEX(F_Inputs[[2013-14]:[2029-30]],MATCH(_xlfn.CONCAT($B$35, "_", $B53), Inputs!$X$2:$X$507, 0),MATCH(Forecasts!P$36,F_Inputs[[#Headers],[2013-14]:[2029-30]],0))</f>
        <v>289.15743313359889</v>
      </c>
      <c r="Q53" s="57">
        <f>INDEX(F_Inputs[[2013-14]:[2029-30]],MATCH(_xlfn.CONCAT($B$35, "_", $B53), Inputs!$X$2:$X$507, 0),MATCH(Forecasts!Q$36,F_Inputs[[#Headers],[2013-14]:[2029-30]],0))</f>
        <v>301.26691430087556</v>
      </c>
      <c r="R53" s="57">
        <f>INDEX(F_Inputs[[2013-14]:[2029-30]],MATCH(_xlfn.CONCAT($B$35, "_", $B53), Inputs!$X$2:$X$507, 0),MATCH(Forecasts!R$36,F_Inputs[[#Headers],[2013-14]:[2029-30]],0))</f>
        <v>307.74471726680275</v>
      </c>
      <c r="S53" s="57">
        <f>INDEX(F_Inputs[[2013-14]:[2029-30]],MATCH(_xlfn.CONCAT($B$35, "_", $B53), Inputs!$X$2:$X$507, 0),MATCH(Forecasts!S$36,F_Inputs[[#Headers],[2013-14]:[2029-30]],0))</f>
        <v>313.48277890333969</v>
      </c>
      <c r="T53" s="58">
        <f t="shared" si="20"/>
        <v>190.66621252924708</v>
      </c>
      <c r="U53" s="58">
        <f t="shared" si="22"/>
        <v>198.29286103041696</v>
      </c>
      <c r="V53" s="58">
        <f t="shared" si="22"/>
        <v>206.22457547163364</v>
      </c>
      <c r="W53" s="58">
        <f t="shared" si="22"/>
        <v>214.47355849049899</v>
      </c>
      <c r="X53" s="58">
        <f t="shared" si="22"/>
        <v>223.05250083011896</v>
      </c>
      <c r="Y53" s="58">
        <f t="shared" si="22"/>
        <v>231.97460086332373</v>
      </c>
      <c r="Z53" s="78">
        <f t="shared" si="14"/>
        <v>252.56872618399564</v>
      </c>
      <c r="AA53" s="78">
        <f t="shared" si="15"/>
        <v>270.06791228840757</v>
      </c>
      <c r="AB53" s="78">
        <f t="shared" si="16"/>
        <v>289.15743313359889</v>
      </c>
      <c r="AC53" s="78">
        <f t="shared" si="17"/>
        <v>301.26691430087556</v>
      </c>
      <c r="AD53" s="78">
        <f t="shared" si="18"/>
        <v>307.74471726680275</v>
      </c>
      <c r="AE53" s="78">
        <f t="shared" si="19"/>
        <v>313.48277890333969</v>
      </c>
      <c r="AF53" s="60" t="s">
        <v>125</v>
      </c>
      <c r="AG53" s="60" t="s">
        <v>125</v>
      </c>
      <c r="AH53" s="61" t="str">
        <f t="shared" si="21"/>
        <v>OK</v>
      </c>
      <c r="AI53" s="38"/>
      <c r="AJ53" s="38"/>
      <c r="AK53" s="38"/>
      <c r="AL53" s="38"/>
    </row>
    <row r="54" spans="1:38" s="71" customFormat="1">
      <c r="A54" s="38"/>
      <c r="B54" s="55" t="s">
        <v>103</v>
      </c>
      <c r="C54" s="56">
        <f>INDEX(F_Inputs[[2013-14]:[2029-30]],MATCH(_xlfn.CONCAT($B$35, "_", $B54), Inputs!$X$2:$X$507, 0),MATCH(Forecasts!C$36,F_Inputs[[#Headers],[2013-14]:[2029-30]],0))</f>
        <v>252.82424563848366</v>
      </c>
      <c r="D54" s="56">
        <f>INDEX(F_Inputs[[2013-14]:[2029-30]],MATCH(_xlfn.CONCAT($B$35, "_", $B54), Inputs!$X$2:$X$507, 0),MATCH(Forecasts!D$36,F_Inputs[[#Headers],[2013-14]:[2029-30]],0))</f>
        <v>250.20931583003755</v>
      </c>
      <c r="E54" s="56">
        <f>INDEX(F_Inputs[[2013-14]:[2029-30]],MATCH(_xlfn.CONCAT($B$35, "_", $B54), Inputs!$X$2:$X$507, 0),MATCH(Forecasts!E$36,F_Inputs[[#Headers],[2013-14]:[2029-30]],0))</f>
        <v>232.46433896397932</v>
      </c>
      <c r="F54" s="56">
        <f>INDEX(F_Inputs[[2013-14]:[2029-30]],MATCH(_xlfn.CONCAT($B$35, "_", $B54), Inputs!$X$2:$X$507, 0),MATCH(Forecasts!F$36,F_Inputs[[#Headers],[2013-14]:[2029-30]],0))</f>
        <v>240.86078468469981</v>
      </c>
      <c r="G54" s="56">
        <f>INDEX(F_Inputs[[2013-14]:[2029-30]],MATCH(_xlfn.CONCAT($B$35, "_", $B54), Inputs!$X$2:$X$507, 0),MATCH(Forecasts!G$36,F_Inputs[[#Headers],[2013-14]:[2029-30]],0))</f>
        <v>237.25178386238636</v>
      </c>
      <c r="H54" s="56">
        <f>INDEX(F_Inputs[[2013-14]:[2029-30]],MATCH(_xlfn.CONCAT($B$35, "_", $B54), Inputs!$X$2:$X$507, 0),MATCH(Forecasts!H$36,F_Inputs[[#Headers],[2013-14]:[2029-30]],0))</f>
        <v>241.59437712297759</v>
      </c>
      <c r="I54" s="56">
        <f>INDEX(F_Inputs[[2013-14]:[2029-30]],MATCH(_xlfn.CONCAT($B$35, "_", $B54), Inputs!$X$2:$X$507, 0),MATCH(Forecasts!I$36,F_Inputs[[#Headers],[2013-14]:[2029-30]],0))</f>
        <v>240.13230672206933</v>
      </c>
      <c r="J54" s="56">
        <f>INDEX(F_Inputs[[2013-14]:[2029-30]],MATCH(_xlfn.CONCAT($B$35, "_", $B54), Inputs!$X$2:$X$507, 0),MATCH(Forecasts!J$36,F_Inputs[[#Headers],[2013-14]:[2029-30]],0))</f>
        <v>260.93061094190955</v>
      </c>
      <c r="K54" s="56">
        <f>INDEX(F_Inputs[[2013-14]:[2029-30]],MATCH(_xlfn.CONCAT($B$35, "_", $B54), Inputs!$X$2:$X$507, 0),MATCH(Forecasts!K$36,F_Inputs[[#Headers],[2013-14]:[2029-30]],0))</f>
        <v>239.28462198556988</v>
      </c>
      <c r="L54" s="56">
        <f>INDEX(F_Inputs[[2013-14]:[2029-30]],MATCH(_xlfn.CONCAT($B$35, "_", $B54), Inputs!$X$2:$X$507, 0),MATCH(Forecasts!L$36,F_Inputs[[#Headers],[2013-14]:[2029-30]],0))</f>
        <v>218.67683167053804</v>
      </c>
      <c r="M54" s="56">
        <f>INDEX(F_Inputs[[2013-14]:[2029-30]],MATCH(_xlfn.CONCAT($B$35, "_", $B54), Inputs!$X$2:$X$507, 0),MATCH(Forecasts!M$36,F_Inputs[[#Headers],[2013-14]:[2029-30]],0))</f>
        <v>227.46304066269803</v>
      </c>
      <c r="N54" s="57">
        <f>INDEX(F_Inputs[[2013-14]:[2029-30]],MATCH(_xlfn.CONCAT($B$35, "_", $B54), Inputs!$X$2:$X$507, 0),MATCH(Forecasts!N$36,F_Inputs[[#Headers],[2013-14]:[2029-30]],0))</f>
        <v>232.11978350836091</v>
      </c>
      <c r="O54" s="57">
        <f>INDEX(F_Inputs[[2013-14]:[2029-30]],MATCH(_xlfn.CONCAT($B$35, "_", $B54), Inputs!$X$2:$X$507, 0),MATCH(Forecasts!O$36,F_Inputs[[#Headers],[2013-14]:[2029-30]],0))</f>
        <v>264.58027486950232</v>
      </c>
      <c r="P54" s="57">
        <f>INDEX(F_Inputs[[2013-14]:[2029-30]],MATCH(_xlfn.CONCAT($B$35, "_", $B54), Inputs!$X$2:$X$507, 0),MATCH(Forecasts!P$36,F_Inputs[[#Headers],[2013-14]:[2029-30]],0))</f>
        <v>268.25330723390374</v>
      </c>
      <c r="Q54" s="57">
        <f>INDEX(F_Inputs[[2013-14]:[2029-30]],MATCH(_xlfn.CONCAT($B$35, "_", $B54), Inputs!$X$2:$X$507, 0),MATCH(Forecasts!Q$36,F_Inputs[[#Headers],[2013-14]:[2029-30]],0))</f>
        <v>262.47983199515153</v>
      </c>
      <c r="R54" s="57">
        <f>INDEX(F_Inputs[[2013-14]:[2029-30]],MATCH(_xlfn.CONCAT($B$35, "_", $B54), Inputs!$X$2:$X$507, 0),MATCH(Forecasts!R$36,F_Inputs[[#Headers],[2013-14]:[2029-30]],0))</f>
        <v>265.78644276974967</v>
      </c>
      <c r="S54" s="57">
        <f>INDEX(F_Inputs[[2013-14]:[2029-30]],MATCH(_xlfn.CONCAT($B$35, "_", $B54), Inputs!$X$2:$X$507, 0),MATCH(Forecasts!S$36,F_Inputs[[#Headers],[2013-14]:[2029-30]],0))</f>
        <v>270.27879715155575</v>
      </c>
      <c r="T54" s="58">
        <f t="shared" si="20"/>
        <v>227.46304066269803</v>
      </c>
      <c r="U54" s="58">
        <f t="shared" si="22"/>
        <v>236.56156228920597</v>
      </c>
      <c r="V54" s="58">
        <f t="shared" si="22"/>
        <v>246.02402478077423</v>
      </c>
      <c r="W54" s="58">
        <f t="shared" si="22"/>
        <v>255.86498577200521</v>
      </c>
      <c r="X54" s="58">
        <f t="shared" si="22"/>
        <v>266.09958520288541</v>
      </c>
      <c r="Y54" s="58">
        <f t="shared" si="22"/>
        <v>276.74356861100085</v>
      </c>
      <c r="Z54" s="78">
        <f t="shared" si="14"/>
        <v>232.11978350836091</v>
      </c>
      <c r="AA54" s="78">
        <f t="shared" si="15"/>
        <v>264.58027486950232</v>
      </c>
      <c r="AB54" s="78">
        <f t="shared" si="16"/>
        <v>268.25330723390374</v>
      </c>
      <c r="AC54" s="78">
        <f t="shared" si="17"/>
        <v>262.47983199515153</v>
      </c>
      <c r="AD54" s="78">
        <f t="shared" si="18"/>
        <v>265.78644276974967</v>
      </c>
      <c r="AE54" s="78">
        <f t="shared" si="19"/>
        <v>270.27879715155575</v>
      </c>
      <c r="AF54" s="60" t="s">
        <v>125</v>
      </c>
      <c r="AG54" s="60" t="s">
        <v>125</v>
      </c>
      <c r="AH54" s="61" t="str">
        <f t="shared" si="21"/>
        <v>OK</v>
      </c>
      <c r="AI54" s="38"/>
      <c r="AJ54" s="38"/>
      <c r="AK54" s="38"/>
      <c r="AL54" s="38"/>
    </row>
    <row r="55" spans="1:38" s="71" customFormat="1">
      <c r="A55" s="38"/>
      <c r="B55" s="55" t="s">
        <v>105</v>
      </c>
      <c r="C55" s="56">
        <f>INDEX(F_Inputs[[2013-14]:[2029-30]],MATCH(_xlfn.CONCAT($B$35, "_", $B55), Inputs!$X$2:$X$507, 0),MATCH(Forecasts!C$36,F_Inputs[[#Headers],[2013-14]:[2029-30]],0))</f>
        <v>178.4739959735324</v>
      </c>
      <c r="D55" s="56">
        <f>INDEX(F_Inputs[[2013-14]:[2029-30]],MATCH(_xlfn.CONCAT($B$35, "_", $B55), Inputs!$X$2:$X$507, 0),MATCH(Forecasts!D$36,F_Inputs[[#Headers],[2013-14]:[2029-30]],0))</f>
        <v>182.7883496574936</v>
      </c>
      <c r="E55" s="56">
        <f>INDEX(F_Inputs[[2013-14]:[2029-30]],MATCH(_xlfn.CONCAT($B$35, "_", $B55), Inputs!$X$2:$X$507, 0),MATCH(Forecasts!E$36,F_Inputs[[#Headers],[2013-14]:[2029-30]],0))</f>
        <v>166.56098035449176</v>
      </c>
      <c r="F55" s="56">
        <f>INDEX(F_Inputs[[2013-14]:[2029-30]],MATCH(_xlfn.CONCAT($B$35, "_", $B55), Inputs!$X$2:$X$507, 0),MATCH(Forecasts!F$36,F_Inputs[[#Headers],[2013-14]:[2029-30]],0))</f>
        <v>164.17865546462761</v>
      </c>
      <c r="G55" s="56">
        <f>INDEX(F_Inputs[[2013-14]:[2029-30]],MATCH(_xlfn.CONCAT($B$35, "_", $B55), Inputs!$X$2:$X$507, 0),MATCH(Forecasts!G$36,F_Inputs[[#Headers],[2013-14]:[2029-30]],0))</f>
        <v>164.38975229953698</v>
      </c>
      <c r="H55" s="56">
        <f>INDEX(F_Inputs[[2013-14]:[2029-30]],MATCH(_xlfn.CONCAT($B$35, "_", $B55), Inputs!$X$2:$X$507, 0),MATCH(Forecasts!H$36,F_Inputs[[#Headers],[2013-14]:[2029-30]],0))</f>
        <v>166.51697417753945</v>
      </c>
      <c r="I55" s="56">
        <f>INDEX(F_Inputs[[2013-14]:[2029-30]],MATCH(_xlfn.CONCAT($B$35, "_", $B55), Inputs!$X$2:$X$507, 0),MATCH(Forecasts!I$36,F_Inputs[[#Headers],[2013-14]:[2029-30]],0))</f>
        <v>164.56274662434154</v>
      </c>
      <c r="J55" s="56">
        <f>INDEX(F_Inputs[[2013-14]:[2029-30]],MATCH(_xlfn.CONCAT($B$35, "_", $B55), Inputs!$X$2:$X$507, 0),MATCH(Forecasts!J$36,F_Inputs[[#Headers],[2013-14]:[2029-30]],0))</f>
        <v>170.61467074118272</v>
      </c>
      <c r="K55" s="56">
        <f>INDEX(F_Inputs[[2013-14]:[2029-30]],MATCH(_xlfn.CONCAT($B$35, "_", $B55), Inputs!$X$2:$X$507, 0),MATCH(Forecasts!K$36,F_Inputs[[#Headers],[2013-14]:[2029-30]],0))</f>
        <v>168.58374957352225</v>
      </c>
      <c r="L55" s="56">
        <f>INDEX(F_Inputs[[2013-14]:[2029-30]],MATCH(_xlfn.CONCAT($B$35, "_", $B55), Inputs!$X$2:$X$507, 0),MATCH(Forecasts!L$36,F_Inputs[[#Headers],[2013-14]:[2029-30]],0))</f>
        <v>154.04316692634805</v>
      </c>
      <c r="M55" s="56">
        <f>INDEX(F_Inputs[[2013-14]:[2029-30]],MATCH(_xlfn.CONCAT($B$35, "_", $B55), Inputs!$X$2:$X$507, 0),MATCH(Forecasts!M$36,F_Inputs[[#Headers],[2013-14]:[2029-30]],0))</f>
        <v>163.59797185764941</v>
      </c>
      <c r="N55" s="57">
        <f>INDEX(F_Inputs[[2013-14]:[2029-30]],MATCH(_xlfn.CONCAT($B$35, "_", $B55), Inputs!$X$2:$X$507, 0),MATCH(Forecasts!N$36,F_Inputs[[#Headers],[2013-14]:[2029-30]],0))</f>
        <v>159.29366708780361</v>
      </c>
      <c r="O55" s="57">
        <f>INDEX(F_Inputs[[2013-14]:[2029-30]],MATCH(_xlfn.CONCAT($B$35, "_", $B55), Inputs!$X$2:$X$507, 0),MATCH(Forecasts!O$36,F_Inputs[[#Headers],[2013-14]:[2029-30]],0))</f>
        <v>180.1158854923078</v>
      </c>
      <c r="P55" s="57">
        <f>INDEX(F_Inputs[[2013-14]:[2029-30]],MATCH(_xlfn.CONCAT($B$35, "_", $B55), Inputs!$X$2:$X$507, 0),MATCH(Forecasts!P$36,F_Inputs[[#Headers],[2013-14]:[2029-30]],0))</f>
        <v>182.73386833090473</v>
      </c>
      <c r="Q55" s="57">
        <f>INDEX(F_Inputs[[2013-14]:[2029-30]],MATCH(_xlfn.CONCAT($B$35, "_", $B55), Inputs!$X$2:$X$507, 0),MATCH(Forecasts!Q$36,F_Inputs[[#Headers],[2013-14]:[2029-30]],0))</f>
        <v>182.00900757850332</v>
      </c>
      <c r="R55" s="57">
        <f>INDEX(F_Inputs[[2013-14]:[2029-30]],MATCH(_xlfn.CONCAT($B$35, "_", $B55), Inputs!$X$2:$X$507, 0),MATCH(Forecasts!R$36,F_Inputs[[#Headers],[2013-14]:[2029-30]],0))</f>
        <v>181.56662371707887</v>
      </c>
      <c r="S55" s="57">
        <f>INDEX(F_Inputs[[2013-14]:[2029-30]],MATCH(_xlfn.CONCAT($B$35, "_", $B55), Inputs!$X$2:$X$507, 0),MATCH(Forecasts!S$36,F_Inputs[[#Headers],[2013-14]:[2029-30]],0))</f>
        <v>181.47248069179912</v>
      </c>
      <c r="T55" s="58">
        <f t="shared" si="20"/>
        <v>163.59797185764941</v>
      </c>
      <c r="U55" s="58">
        <f t="shared" si="22"/>
        <v>170.14189073195539</v>
      </c>
      <c r="V55" s="58">
        <f t="shared" si="22"/>
        <v>176.94756636123361</v>
      </c>
      <c r="W55" s="58">
        <f t="shared" si="22"/>
        <v>184.02546901568297</v>
      </c>
      <c r="X55" s="58">
        <f t="shared" si="22"/>
        <v>191.3864877763103</v>
      </c>
      <c r="Y55" s="58">
        <f t="shared" si="22"/>
        <v>199.04194728736272</v>
      </c>
      <c r="Z55" s="78">
        <f t="shared" si="14"/>
        <v>159.29366708780361</v>
      </c>
      <c r="AA55" s="78">
        <f t="shared" si="15"/>
        <v>180.1158854923078</v>
      </c>
      <c r="AB55" s="78">
        <f t="shared" si="16"/>
        <v>182.73386833090473</v>
      </c>
      <c r="AC55" s="78">
        <f t="shared" si="17"/>
        <v>182.00900757850332</v>
      </c>
      <c r="AD55" s="78">
        <f t="shared" si="18"/>
        <v>181.56662371707887</v>
      </c>
      <c r="AE55" s="78">
        <f t="shared" si="19"/>
        <v>181.47248069179912</v>
      </c>
      <c r="AF55" s="60" t="s">
        <v>125</v>
      </c>
      <c r="AG55" s="60" t="s">
        <v>125</v>
      </c>
      <c r="AH55" s="61" t="str">
        <f t="shared" si="21"/>
        <v>OK</v>
      </c>
      <c r="AI55" s="38"/>
      <c r="AJ55" s="38"/>
      <c r="AK55" s="38"/>
      <c r="AL55" s="38"/>
    </row>
    <row r="56" spans="1:38" s="71" customFormat="1">
      <c r="A56" s="38"/>
      <c r="B56" s="65" t="s">
        <v>126</v>
      </c>
      <c r="C56" s="66">
        <f t="shared" ref="C56:H56" si="23">AVERAGE(C38:C55)</f>
        <v>324.0977523472738</v>
      </c>
      <c r="D56" s="66">
        <f t="shared" si="23"/>
        <v>330.60457281918792</v>
      </c>
      <c r="E56" s="66">
        <f t="shared" si="23"/>
        <v>307.33621672068364</v>
      </c>
      <c r="F56" s="66">
        <f t="shared" si="23"/>
        <v>304.53908399486886</v>
      </c>
      <c r="G56" s="66">
        <f t="shared" si="23"/>
        <v>301.24903352617753</v>
      </c>
      <c r="H56" s="66">
        <f t="shared" si="23"/>
        <v>333.54805918407305</v>
      </c>
      <c r="I56" s="66">
        <f t="shared" ref="I56:L56" si="24">AVERAGE(I38:I55)</f>
        <v>331.14655445067302</v>
      </c>
      <c r="J56" s="66">
        <f t="shared" si="24"/>
        <v>327.85679422538726</v>
      </c>
      <c r="K56" s="66">
        <f t="shared" si="24"/>
        <v>313.8415036101735</v>
      </c>
      <c r="L56" s="66">
        <f t="shared" si="24"/>
        <v>289.01436132389932</v>
      </c>
      <c r="M56" s="127">
        <f t="shared" ref="M56" si="25">AVERAGE(M38:M55)</f>
        <v>293.81734506407486</v>
      </c>
      <c r="N56" s="127">
        <f t="shared" ref="N56" si="26">AVERAGE(N38:N55)</f>
        <v>290.26853175251961</v>
      </c>
      <c r="O56" s="127">
        <f t="shared" ref="O56" si="27">AVERAGE(O38:O55)</f>
        <v>317.88695033345829</v>
      </c>
      <c r="P56" s="127">
        <f t="shared" ref="P56" si="28">AVERAGE(P38:P55)</f>
        <v>335.04272511894692</v>
      </c>
      <c r="Q56" s="127">
        <f t="shared" ref="Q56" si="29">AVERAGE(Q38:Q55)</f>
        <v>348.69218275985946</v>
      </c>
      <c r="R56" s="127">
        <f t="shared" ref="R56" si="30">AVERAGE(R38:R55)</f>
        <v>353.27665452465567</v>
      </c>
      <c r="S56" s="127">
        <f t="shared" ref="S56" si="31">AVERAGE(S38:S55)</f>
        <v>360.01955838156783</v>
      </c>
      <c r="T56" s="127">
        <f t="shared" ref="T56" si="32">AVERAGE(T38:T55)</f>
        <v>293.81734506407486</v>
      </c>
      <c r="U56" s="127">
        <f t="shared" ref="U56" si="33">AVERAGE(U38:U55)</f>
        <v>305.57003886663796</v>
      </c>
      <c r="V56" s="66">
        <f t="shared" ref="V56" si="34">AVERAGE(V38:V55)</f>
        <v>317.79284042130342</v>
      </c>
      <c r="W56" s="66">
        <f t="shared" ref="W56" si="35">AVERAGE(W38:W55)</f>
        <v>330.50455403815562</v>
      </c>
      <c r="X56" s="66">
        <f t="shared" ref="X56" si="36">AVERAGE(X38:X55)</f>
        <v>343.72473619968184</v>
      </c>
      <c r="Y56" s="66">
        <f t="shared" ref="Y56" si="37">AVERAGE(Y38:Y55)</f>
        <v>357.47372564766908</v>
      </c>
      <c r="Z56" s="66">
        <f t="shared" ref="Z56" si="38">AVERAGE(Z38:Z55)</f>
        <v>290.26853175251961</v>
      </c>
      <c r="AA56" s="66">
        <f t="shared" ref="AA56" si="39">AVERAGE(AA38:AA55)</f>
        <v>317.88695033345829</v>
      </c>
      <c r="AB56" s="66">
        <f t="shared" ref="AB56" si="40">AVERAGE(AB38:AB55)</f>
        <v>335.04272511894692</v>
      </c>
      <c r="AC56" s="66">
        <f t="shared" ref="AC56" si="41">AVERAGE(AC38:AC55)</f>
        <v>348.69218275985946</v>
      </c>
      <c r="AD56" s="66">
        <f t="shared" ref="AD56" si="42">AVERAGE(AD38:AD55)</f>
        <v>353.27665452465567</v>
      </c>
      <c r="AE56" s="66">
        <f t="shared" ref="AE56" si="43">AVERAGE(AE38:AE55)</f>
        <v>360.01955838156783</v>
      </c>
      <c r="AF56" s="38"/>
      <c r="AG56" s="99"/>
      <c r="AH56" s="38"/>
      <c r="AI56" s="38"/>
      <c r="AJ56" s="38"/>
      <c r="AK56" s="38"/>
      <c r="AL56" s="38"/>
    </row>
    <row r="57" spans="1:38" s="71" customForma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99"/>
      <c r="AH57" s="38"/>
      <c r="AI57" s="38"/>
      <c r="AJ57" s="38"/>
      <c r="AK57" s="38"/>
      <c r="AL57" s="38"/>
    </row>
    <row r="58" spans="1:38" s="36" customFormat="1">
      <c r="A58" s="35" t="s">
        <v>131</v>
      </c>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98"/>
      <c r="AH58" s="37"/>
      <c r="AI58" s="37"/>
      <c r="AJ58" s="37"/>
      <c r="AK58" s="37"/>
      <c r="AL58" s="37"/>
    </row>
    <row r="59" spans="1:38">
      <c r="M59" s="79"/>
      <c r="AG59" s="99"/>
      <c r="AH59" s="38"/>
    </row>
    <row r="60" spans="1:38">
      <c r="B60" s="39" t="s">
        <v>132</v>
      </c>
      <c r="AG60" s="99"/>
      <c r="AH60" s="38"/>
    </row>
    <row r="61" spans="1:38">
      <c r="B61" s="43" t="s">
        <v>133</v>
      </c>
      <c r="AG61" s="99"/>
      <c r="AH61" s="38"/>
    </row>
    <row r="62" spans="1:38" ht="15" customHeight="1">
      <c r="B62" s="38" t="s">
        <v>53</v>
      </c>
      <c r="C62" s="147" t="s">
        <v>117</v>
      </c>
      <c r="D62" s="147"/>
      <c r="E62" s="147"/>
      <c r="F62" s="147"/>
      <c r="G62" s="147"/>
      <c r="H62" s="147"/>
      <c r="I62" s="147"/>
      <c r="J62" s="147"/>
      <c r="K62" s="147"/>
      <c r="L62" s="147"/>
      <c r="M62" s="147"/>
      <c r="N62" s="148" t="s">
        <v>118</v>
      </c>
      <c r="O62" s="148"/>
      <c r="P62" s="148"/>
      <c r="Q62" s="148"/>
      <c r="R62" s="148"/>
      <c r="S62" s="148"/>
      <c r="T62" s="141" t="s">
        <v>119</v>
      </c>
      <c r="U62" s="141"/>
      <c r="V62" s="141"/>
      <c r="W62" s="141"/>
      <c r="X62" s="141"/>
      <c r="Y62" s="142"/>
      <c r="Z62" s="143" t="s">
        <v>120</v>
      </c>
      <c r="AA62" s="143"/>
      <c r="AB62" s="143"/>
      <c r="AC62" s="143"/>
      <c r="AD62" s="143"/>
      <c r="AE62" s="144"/>
      <c r="AF62" s="138" t="s">
        <v>121</v>
      </c>
      <c r="AG62" s="139" t="s">
        <v>122</v>
      </c>
      <c r="AH62" s="138" t="s">
        <v>123</v>
      </c>
    </row>
    <row r="63" spans="1:38" ht="17.25" customHeight="1">
      <c r="B63" s="44"/>
      <c r="C63" s="45" t="s">
        <v>18</v>
      </c>
      <c r="D63" s="45" t="s">
        <v>19</v>
      </c>
      <c r="E63" s="45" t="s">
        <v>20</v>
      </c>
      <c r="F63" s="45" t="s">
        <v>21</v>
      </c>
      <c r="G63" s="45" t="s">
        <v>22</v>
      </c>
      <c r="H63" s="45" t="s">
        <v>23</v>
      </c>
      <c r="I63" s="45" t="s">
        <v>24</v>
      </c>
      <c r="J63" s="45" t="s">
        <v>25</v>
      </c>
      <c r="K63" s="45" t="s">
        <v>26</v>
      </c>
      <c r="L63" s="121" t="s">
        <v>27</v>
      </c>
      <c r="M63" s="123" t="s">
        <v>28</v>
      </c>
      <c r="N63" s="46" t="s">
        <v>29</v>
      </c>
      <c r="O63" s="46" t="s">
        <v>30</v>
      </c>
      <c r="P63" s="46" t="s">
        <v>31</v>
      </c>
      <c r="Q63" s="46" t="s">
        <v>32</v>
      </c>
      <c r="R63" s="46" t="s">
        <v>33</v>
      </c>
      <c r="S63" s="46" t="s">
        <v>34</v>
      </c>
      <c r="T63" s="47" t="s">
        <v>29</v>
      </c>
      <c r="U63" s="47" t="s">
        <v>30</v>
      </c>
      <c r="V63" s="47" t="s">
        <v>31</v>
      </c>
      <c r="W63" s="47" t="s">
        <v>32</v>
      </c>
      <c r="X63" s="47" t="s">
        <v>33</v>
      </c>
      <c r="Y63" s="47" t="s">
        <v>34</v>
      </c>
      <c r="Z63" s="48" t="s">
        <v>29</v>
      </c>
      <c r="AA63" s="48" t="s">
        <v>30</v>
      </c>
      <c r="AB63" s="48" t="s">
        <v>31</v>
      </c>
      <c r="AC63" s="48" t="s">
        <v>32</v>
      </c>
      <c r="AD63" s="48" t="s">
        <v>33</v>
      </c>
      <c r="AE63" s="48" t="s">
        <v>34</v>
      </c>
      <c r="AF63" s="138"/>
      <c r="AG63" s="139"/>
      <c r="AH63" s="138"/>
    </row>
    <row r="64" spans="1:38" s="49" customFormat="1">
      <c r="B64" s="76" t="s">
        <v>124</v>
      </c>
      <c r="C64" s="51">
        <v>1</v>
      </c>
      <c r="D64" s="51">
        <v>2</v>
      </c>
      <c r="E64" s="51">
        <v>3</v>
      </c>
      <c r="F64" s="51">
        <v>4</v>
      </c>
      <c r="G64" s="51">
        <v>5</v>
      </c>
      <c r="H64" s="51">
        <v>6</v>
      </c>
      <c r="I64" s="51">
        <v>7</v>
      </c>
      <c r="J64" s="51">
        <v>8</v>
      </c>
      <c r="K64" s="51">
        <v>9</v>
      </c>
      <c r="L64" s="122">
        <v>10</v>
      </c>
      <c r="M64" s="124">
        <v>11</v>
      </c>
      <c r="N64" s="52">
        <v>12</v>
      </c>
      <c r="O64" s="52">
        <v>13</v>
      </c>
      <c r="P64" s="52">
        <v>14</v>
      </c>
      <c r="Q64" s="52">
        <v>15</v>
      </c>
      <c r="R64" s="52">
        <v>16</v>
      </c>
      <c r="S64" s="52">
        <v>17</v>
      </c>
      <c r="T64" s="53">
        <v>12</v>
      </c>
      <c r="U64" s="53">
        <v>13</v>
      </c>
      <c r="V64" s="53">
        <v>14</v>
      </c>
      <c r="W64" s="53">
        <v>15</v>
      </c>
      <c r="X64" s="53">
        <v>16</v>
      </c>
      <c r="Y64" s="53">
        <v>17</v>
      </c>
      <c r="Z64" s="54">
        <v>12</v>
      </c>
      <c r="AA64" s="54">
        <v>13</v>
      </c>
      <c r="AB64" s="54">
        <v>14</v>
      </c>
      <c r="AC64" s="54">
        <v>15</v>
      </c>
      <c r="AD64" s="54">
        <v>16</v>
      </c>
      <c r="AE64" s="54">
        <v>17</v>
      </c>
      <c r="AG64" s="100"/>
      <c r="AI64" s="38"/>
      <c r="AJ64" s="38"/>
      <c r="AK64" s="38"/>
      <c r="AL64" s="38"/>
    </row>
    <row r="65" spans="2:34">
      <c r="B65" s="55" t="s">
        <v>92</v>
      </c>
      <c r="C65" s="80">
        <f>INDEX(Inputs!$F$2:$V$507,MATCH(_xlfn.CONCAT($B$62,"_",$B65), Inputs!$X$2:$X$507, 0),MATCH(Forecasts!C$63, F_Inputs[[#Headers],[2013-14]:[2029-30]],0))</f>
        <v>0.6202503771638822</v>
      </c>
      <c r="D65" s="80">
        <f>INDEX(Inputs!$F$2:$V$507,MATCH(_xlfn.CONCAT($B$62,"_",$B65), Inputs!$X$2:$X$507, 0),MATCH(Forecasts!D$63, F_Inputs[[#Headers],[2013-14]:[2029-30]],0))</f>
        <v>0.62153149072462466</v>
      </c>
      <c r="E65" s="80">
        <f>INDEX(Inputs!$F$2:$V$507,MATCH(_xlfn.CONCAT($B$62,"_",$B65), Inputs!$X$2:$X$507, 0),MATCH(Forecasts!E$63, F_Inputs[[#Headers],[2013-14]:[2029-30]],0))</f>
        <v>0.62128306823543333</v>
      </c>
      <c r="F65" s="80">
        <f>INDEX(Inputs!$F$2:$V$507,MATCH(_xlfn.CONCAT($B$62,"_",$B65), Inputs!$X$2:$X$507, 0),MATCH(Forecasts!F$63, F_Inputs[[#Headers],[2013-14]:[2029-30]],0))</f>
        <v>0.62262492415092174</v>
      </c>
      <c r="G65" s="80">
        <f>INDEX(Inputs!$F$2:$V$507,MATCH(_xlfn.CONCAT($B$62,"_",$B65), Inputs!$X$2:$X$507, 0),MATCH(Forecasts!G$63, F_Inputs[[#Headers],[2013-14]:[2029-30]],0))</f>
        <v>0.62247807234997699</v>
      </c>
      <c r="H65" s="80">
        <f>INDEX(Inputs!$F$2:$V$507,MATCH(_xlfn.CONCAT($B$62,"_",$B65), Inputs!$X$2:$X$507, 0),MATCH(Forecasts!H$63, F_Inputs[[#Headers],[2013-14]:[2029-30]],0))</f>
        <v>0.62520080611359363</v>
      </c>
      <c r="I65" s="80">
        <f>INDEX(Inputs!$F$2:$V$507,MATCH(_xlfn.CONCAT($B$62,"_",$B65), Inputs!$X$2:$X$507, 0),MATCH(Forecasts!I$63, F_Inputs[[#Headers],[2013-14]:[2029-30]],0))</f>
        <v>0.62665851564019392</v>
      </c>
      <c r="J65" s="80">
        <f>INDEX(Inputs!$F$2:$V$507,MATCH(_xlfn.CONCAT($B$62,"_",$B65), Inputs!$X$2:$X$507, 0),MATCH(Forecasts!J$63, F_Inputs[[#Headers],[2013-14]:[2029-30]],0))</f>
        <v>0.62621610213837142</v>
      </c>
      <c r="K65" s="80">
        <f>INDEX(Inputs!$F$2:$V$507,MATCH(_xlfn.CONCAT($B$62,"_",$B65), Inputs!$X$2:$X$507, 0),MATCH(Forecasts!K$63, F_Inputs[[#Headers],[2013-14]:[2029-30]],0))</f>
        <v>0.6279152894689225</v>
      </c>
      <c r="L65" s="80">
        <f>INDEX(Inputs!$F$2:$V$507,MATCH(_xlfn.CONCAT($B$62,"_",$B65), Inputs!$X$2:$X$507, 0),MATCH(Forecasts!L$63, F_Inputs[[#Headers],[2013-14]:[2029-30]],0))</f>
        <v>0.62846931310909426</v>
      </c>
      <c r="M65" s="80">
        <f>INDEX(Inputs!$F$2:$V$507,MATCH(_xlfn.CONCAT($B$62,"_",$B65), Inputs!$X$2:$X$507, 0),MATCH(Forecasts!M$63, F_Inputs[[#Headers],[2013-14]:[2029-30]],0))</f>
        <v>0.62723685929655837</v>
      </c>
      <c r="N65" s="81">
        <f>INDEX(Inputs!$F$2:$V$507,MATCH(_xlfn.CONCAT($B$62,"_",$B65), Inputs!$X$2:$X$507, 0),MATCH(Forecasts!N$63, F_Inputs[[#Headers],[2013-14]:[2029-30]],0))</f>
        <v>0.62977974133894477</v>
      </c>
      <c r="O65" s="81">
        <f>INDEX(Inputs!$F$2:$V$507,MATCH(_xlfn.CONCAT($B$62,"_",$B65), Inputs!$X$2:$X$507, 0),MATCH(Forecasts!O$63, F_Inputs[[#Headers],[2013-14]:[2029-30]],0))</f>
        <v>0.63000119545255107</v>
      </c>
      <c r="P65" s="81">
        <f>INDEX(Inputs!$F$2:$V$507,MATCH(_xlfn.CONCAT($B$62,"_",$B65), Inputs!$X$2:$X$507, 0),MATCH(Forecasts!P$63, F_Inputs[[#Headers],[2013-14]:[2029-30]],0))</f>
        <v>0.63020916878913191</v>
      </c>
      <c r="Q65" s="81">
        <f>INDEX(Inputs!$F$2:$V$507,MATCH(_xlfn.CONCAT($B$62,"_",$B65), Inputs!$X$2:$X$507, 0),MATCH(Forecasts!Q$63, F_Inputs[[#Headers],[2013-14]:[2029-30]],0))</f>
        <v>0.63039099735130522</v>
      </c>
      <c r="R65" s="81">
        <f>INDEX(Inputs!$F$2:$V$507,MATCH(_xlfn.CONCAT($B$62,"_",$B65), Inputs!$X$2:$X$507, 0),MATCH(Forecasts!R$63, F_Inputs[[#Headers],[2013-14]:[2029-30]],0))</f>
        <v>0.63057172233229952</v>
      </c>
      <c r="S65" s="81">
        <f>INDEX(Inputs!$F$2:$V$507,MATCH(_xlfn.CONCAT($B$62,"_",$B65), Inputs!$X$2:$X$507, 0),MATCH(Forecasts!S$63, F_Inputs[[#Headers],[2013-14]:[2029-30]],0))</f>
        <v>0.63074283852294832</v>
      </c>
      <c r="T65" s="82">
        <f>$M65</f>
        <v>0.62723685929655837</v>
      </c>
      <c r="U65" s="82">
        <f t="shared" ref="U65:Y76" si="44">$M65</f>
        <v>0.62723685929655837</v>
      </c>
      <c r="V65" s="82">
        <f t="shared" si="44"/>
        <v>0.62723685929655837</v>
      </c>
      <c r="W65" s="82">
        <f t="shared" si="44"/>
        <v>0.62723685929655837</v>
      </c>
      <c r="X65" s="82">
        <f t="shared" si="44"/>
        <v>0.62723685929655837</v>
      </c>
      <c r="Y65" s="82">
        <f t="shared" si="44"/>
        <v>0.62723685929655837</v>
      </c>
      <c r="Z65" s="78">
        <f t="shared" ref="Z65:Z76" si="45">IF($AF65="Company forecast", N65, IF($AF65="Ofwat forecast", T65))</f>
        <v>0.62977974133894477</v>
      </c>
      <c r="AA65" s="78">
        <f t="shared" ref="AA65:AA76" si="46">IF($AF65="Company forecast", O65, IF($AF65="Ofwat forecast", U65))</f>
        <v>0.63000119545255107</v>
      </c>
      <c r="AB65" s="78">
        <f t="shared" ref="AB65:AB76" si="47">IF($AF65="Company forecast", P65, IF($AF65="Ofwat forecast", V65))</f>
        <v>0.63020916878913191</v>
      </c>
      <c r="AC65" s="78">
        <f t="shared" ref="AC65:AC76" si="48">IF($AF65="Company forecast", Q65, IF($AF65="Ofwat forecast", W65))</f>
        <v>0.63039099735130522</v>
      </c>
      <c r="AD65" s="78">
        <f t="shared" ref="AD65:AD76" si="49">IF($AF65="Company forecast", R65, IF($AF65="Ofwat forecast", X65))</f>
        <v>0.63057172233229952</v>
      </c>
      <c r="AE65" s="78">
        <f t="shared" ref="AE65:AE76" si="50">IF($AF65="Company forecast", S65, IF($AF65="Ofwat forecast", Y65))</f>
        <v>0.63074283852294832</v>
      </c>
      <c r="AF65" s="60" t="s">
        <v>125</v>
      </c>
      <c r="AG65" s="60" t="s">
        <v>125</v>
      </c>
      <c r="AH65" s="61" t="str">
        <f t="shared" ref="AH65:AH76" si="51">IF(AF65=AG65, "OK", "error")</f>
        <v>OK</v>
      </c>
    </row>
    <row r="66" spans="2:34">
      <c r="B66" s="55" t="s">
        <v>98</v>
      </c>
      <c r="C66" s="80">
        <f>INDEX(Inputs!$F$2:$V$507,MATCH(_xlfn.CONCAT($B$62,"_",$B66), Inputs!$X$2:$X$507, 0),MATCH(Forecasts!C$63, F_Inputs[[#Headers],[2013-14]:[2029-30]],0))</f>
        <v>0.57115848321060048</v>
      </c>
      <c r="D66" s="80">
        <f>INDEX(Inputs!$F$2:$V$507,MATCH(_xlfn.CONCAT($B$62,"_",$B66), Inputs!$X$2:$X$507, 0),MATCH(Forecasts!D$63, F_Inputs[[#Headers],[2013-14]:[2029-30]],0))</f>
        <v>0.57101238832959977</v>
      </c>
      <c r="E66" s="80">
        <f>INDEX(Inputs!$F$2:$V$507,MATCH(_xlfn.CONCAT($B$62,"_",$B66), Inputs!$X$2:$X$507, 0),MATCH(Forecasts!E$63, F_Inputs[[#Headers],[2013-14]:[2029-30]],0))</f>
        <v>0.57055683914819599</v>
      </c>
      <c r="F66" s="80">
        <f>INDEX(Inputs!$F$2:$V$507,MATCH(_xlfn.CONCAT($B$62,"_",$B66), Inputs!$X$2:$X$507, 0),MATCH(Forecasts!F$63, F_Inputs[[#Headers],[2013-14]:[2029-30]],0))</f>
        <v>0.57019924240802955</v>
      </c>
      <c r="G66" s="80">
        <f>INDEX(Inputs!$F$2:$V$507,MATCH(_xlfn.CONCAT($B$62,"_",$B66), Inputs!$X$2:$X$507, 0),MATCH(Forecasts!G$63, F_Inputs[[#Headers],[2013-14]:[2029-30]],0))</f>
        <v>0.57033833521782362</v>
      </c>
      <c r="H66" s="80">
        <f>INDEX(Inputs!$F$2:$V$507,MATCH(_xlfn.CONCAT($B$62,"_",$B66), Inputs!$X$2:$X$507, 0),MATCH(Forecasts!H$63, F_Inputs[[#Headers],[2013-14]:[2029-30]],0))</f>
        <v>0.57037162956513998</v>
      </c>
      <c r="I66" s="80">
        <f>INDEX(Inputs!$F$2:$V$507,MATCH(_xlfn.CONCAT($B$62,"_",$B66), Inputs!$X$2:$X$507, 0),MATCH(Forecasts!I$63, F_Inputs[[#Headers],[2013-14]:[2029-30]],0))</f>
        <v>0.5697022292700501</v>
      </c>
      <c r="J66" s="80">
        <f>INDEX(Inputs!$F$2:$V$507,MATCH(_xlfn.CONCAT($B$62,"_",$B66), Inputs!$X$2:$X$507, 0),MATCH(Forecasts!J$63, F_Inputs[[#Headers],[2013-14]:[2029-30]],0))</f>
        <v>0.57070650452830551</v>
      </c>
      <c r="K66" s="80">
        <f>INDEX(Inputs!$F$2:$V$507,MATCH(_xlfn.CONCAT($B$62,"_",$B66), Inputs!$X$2:$X$507, 0),MATCH(Forecasts!K$63, F_Inputs[[#Headers],[2013-14]:[2029-30]],0))</f>
        <v>0.57133371664992216</v>
      </c>
      <c r="L66" s="80">
        <f>INDEX(Inputs!$F$2:$V$507,MATCH(_xlfn.CONCAT($B$62,"_",$B66), Inputs!$X$2:$X$507, 0),MATCH(Forecasts!L$63, F_Inputs[[#Headers],[2013-14]:[2029-30]],0))</f>
        <v>0.57071664299005886</v>
      </c>
      <c r="M66" s="80">
        <f>INDEX(Inputs!$F$2:$V$507,MATCH(_xlfn.CONCAT($B$62,"_",$B66), Inputs!$X$2:$X$507, 0),MATCH(Forecasts!M$63, F_Inputs[[#Headers],[2013-14]:[2029-30]],0))</f>
        <v>0.57016033413970746</v>
      </c>
      <c r="N66" s="81">
        <f>INDEX(Inputs!$F$2:$V$507,MATCH(_xlfn.CONCAT($B$62,"_",$B66), Inputs!$X$2:$X$507, 0),MATCH(Forecasts!N$63, F_Inputs[[#Headers],[2013-14]:[2029-30]],0))</f>
        <v>0.56756052363073228</v>
      </c>
      <c r="O66" s="81">
        <f>INDEX(Inputs!$F$2:$V$507,MATCH(_xlfn.CONCAT($B$62,"_",$B66), Inputs!$X$2:$X$507, 0),MATCH(Forecasts!O$63, F_Inputs[[#Headers],[2013-14]:[2029-30]],0))</f>
        <v>0.56659815190805907</v>
      </c>
      <c r="P66" s="81">
        <f>INDEX(Inputs!$F$2:$V$507,MATCH(_xlfn.CONCAT($B$62,"_",$B66), Inputs!$X$2:$X$507, 0),MATCH(Forecasts!P$63, F_Inputs[[#Headers],[2013-14]:[2029-30]],0))</f>
        <v>0.56615507844607937</v>
      </c>
      <c r="Q66" s="81">
        <f>INDEX(Inputs!$F$2:$V$507,MATCH(_xlfn.CONCAT($B$62,"_",$B66), Inputs!$X$2:$X$507, 0),MATCH(Forecasts!Q$63, F_Inputs[[#Headers],[2013-14]:[2029-30]],0))</f>
        <v>0.56582670357137532</v>
      </c>
      <c r="R66" s="81">
        <f>INDEX(Inputs!$F$2:$V$507,MATCH(_xlfn.CONCAT($B$62,"_",$B66), Inputs!$X$2:$X$507, 0),MATCH(Forecasts!R$63, F_Inputs[[#Headers],[2013-14]:[2029-30]],0))</f>
        <v>0.5656193891430692</v>
      </c>
      <c r="S66" s="81">
        <f>INDEX(Inputs!$F$2:$V$507,MATCH(_xlfn.CONCAT($B$62,"_",$B66), Inputs!$X$2:$X$507, 0),MATCH(Forecasts!S$63, F_Inputs[[#Headers],[2013-14]:[2029-30]],0))</f>
        <v>0.56537200795056319</v>
      </c>
      <c r="T66" s="82">
        <f t="shared" ref="T66:T76" si="52">$M66</f>
        <v>0.57016033413970746</v>
      </c>
      <c r="U66" s="82">
        <f t="shared" si="44"/>
        <v>0.57016033413970746</v>
      </c>
      <c r="V66" s="82">
        <f t="shared" si="44"/>
        <v>0.57016033413970746</v>
      </c>
      <c r="W66" s="82">
        <f t="shared" si="44"/>
        <v>0.57016033413970746</v>
      </c>
      <c r="X66" s="82">
        <f t="shared" si="44"/>
        <v>0.57016033413970746</v>
      </c>
      <c r="Y66" s="82">
        <f t="shared" si="44"/>
        <v>0.57016033413970746</v>
      </c>
      <c r="Z66" s="78">
        <f t="shared" si="45"/>
        <v>0.56756052363073228</v>
      </c>
      <c r="AA66" s="78">
        <f t="shared" si="46"/>
        <v>0.56659815190805907</v>
      </c>
      <c r="AB66" s="78">
        <f t="shared" si="47"/>
        <v>0.56615507844607937</v>
      </c>
      <c r="AC66" s="78">
        <f t="shared" si="48"/>
        <v>0.56582670357137532</v>
      </c>
      <c r="AD66" s="78">
        <f t="shared" si="49"/>
        <v>0.5656193891430692</v>
      </c>
      <c r="AE66" s="78">
        <f t="shared" si="50"/>
        <v>0.56537200795056319</v>
      </c>
      <c r="AF66" s="60" t="s">
        <v>125</v>
      </c>
      <c r="AG66" s="60" t="s">
        <v>125</v>
      </c>
      <c r="AH66" s="61" t="str">
        <f t="shared" si="51"/>
        <v>OK</v>
      </c>
    </row>
    <row r="67" spans="2:34">
      <c r="B67" s="55" t="s">
        <v>99</v>
      </c>
      <c r="C67" s="80">
        <f>INDEX(Inputs!$F$2:$V$507,MATCH(_xlfn.CONCAT($B$62,"_",$B67), Inputs!$X$2:$X$507, 0),MATCH(Forecasts!C$63, F_Inputs[[#Headers],[2013-14]:[2029-30]],0))</f>
        <v>0.96152520187182122</v>
      </c>
      <c r="D67" s="80">
        <f>INDEX(Inputs!$F$2:$V$507,MATCH(_xlfn.CONCAT($B$62,"_",$B67), Inputs!$X$2:$X$507, 0),MATCH(Forecasts!D$63, F_Inputs[[#Headers],[2013-14]:[2029-30]],0))</f>
        <v>0.96170866262817112</v>
      </c>
      <c r="E67" s="80">
        <f>INDEX(Inputs!$F$2:$V$507,MATCH(_xlfn.CONCAT($B$62,"_",$B67), Inputs!$X$2:$X$507, 0),MATCH(Forecasts!E$63, F_Inputs[[#Headers],[2013-14]:[2029-30]],0))</f>
        <v>0.96173539419627607</v>
      </c>
      <c r="F67" s="80">
        <f>INDEX(Inputs!$F$2:$V$507,MATCH(_xlfn.CONCAT($B$62,"_",$B67), Inputs!$X$2:$X$507, 0),MATCH(Forecasts!F$63, F_Inputs[[#Headers],[2013-14]:[2029-30]],0))</f>
        <v>0.95300597048673719</v>
      </c>
      <c r="G67" s="80">
        <f>INDEX(Inputs!$F$2:$V$507,MATCH(_xlfn.CONCAT($B$62,"_",$B67), Inputs!$X$2:$X$507, 0),MATCH(Forecasts!G$63, F_Inputs[[#Headers],[2013-14]:[2029-30]],0))</f>
        <v>0.95111723253419866</v>
      </c>
      <c r="H67" s="80">
        <f>INDEX(Inputs!$F$2:$V$507,MATCH(_xlfn.CONCAT($B$62,"_",$B67), Inputs!$X$2:$X$507, 0),MATCH(Forecasts!H$63, F_Inputs[[#Headers],[2013-14]:[2029-30]],0))</f>
        <v>0.95121231146139895</v>
      </c>
      <c r="I67" s="80">
        <f>INDEX(Inputs!$F$2:$V$507,MATCH(_xlfn.CONCAT($B$62,"_",$B67), Inputs!$X$2:$X$507, 0),MATCH(Forecasts!I$63, F_Inputs[[#Headers],[2013-14]:[2029-30]],0))</f>
        <v>0.95125042985692132</v>
      </c>
      <c r="J67" s="80">
        <f>INDEX(Inputs!$F$2:$V$507,MATCH(_xlfn.CONCAT($B$62,"_",$B67), Inputs!$X$2:$X$507, 0),MATCH(Forecasts!J$63, F_Inputs[[#Headers],[2013-14]:[2029-30]],0))</f>
        <v>0.95082840489771803</v>
      </c>
      <c r="K67" s="80">
        <f>INDEX(Inputs!$F$2:$V$507,MATCH(_xlfn.CONCAT($B$62,"_",$B67), Inputs!$X$2:$X$507, 0),MATCH(Forecasts!K$63, F_Inputs[[#Headers],[2013-14]:[2029-30]],0))</f>
        <v>0.95075793605774661</v>
      </c>
      <c r="L67" s="80">
        <f>INDEX(Inputs!$F$2:$V$507,MATCH(_xlfn.CONCAT($B$62,"_",$B67), Inputs!$X$2:$X$507, 0),MATCH(Forecasts!L$63, F_Inputs[[#Headers],[2013-14]:[2029-30]],0))</f>
        <v>0.9504388376491919</v>
      </c>
      <c r="M67" s="80">
        <f>INDEX(Inputs!$F$2:$V$507,MATCH(_xlfn.CONCAT($B$62,"_",$B67), Inputs!$X$2:$X$507, 0),MATCH(Forecasts!M$63, F_Inputs[[#Headers],[2013-14]:[2029-30]],0))</f>
        <v>0.95033074493059788</v>
      </c>
      <c r="N67" s="81">
        <f>INDEX(Inputs!$F$2:$V$507,MATCH(_xlfn.CONCAT($B$62,"_",$B67), Inputs!$X$2:$X$507, 0),MATCH(Forecasts!N$63, F_Inputs[[#Headers],[2013-14]:[2029-30]],0))</f>
        <v>0.95034465410971125</v>
      </c>
      <c r="O67" s="81">
        <f>INDEX(Inputs!$F$2:$V$507,MATCH(_xlfn.CONCAT($B$62,"_",$B67), Inputs!$X$2:$X$507, 0),MATCH(Forecasts!O$63, F_Inputs[[#Headers],[2013-14]:[2029-30]],0))</f>
        <v>0.95053757795513727</v>
      </c>
      <c r="P67" s="81">
        <f>INDEX(Inputs!$F$2:$V$507,MATCH(_xlfn.CONCAT($B$62,"_",$B67), Inputs!$X$2:$X$507, 0),MATCH(Forecasts!P$63, F_Inputs[[#Headers],[2013-14]:[2029-30]],0))</f>
        <v>0.95075059831617392</v>
      </c>
      <c r="Q67" s="81">
        <f>INDEX(Inputs!$F$2:$V$507,MATCH(_xlfn.CONCAT($B$62,"_",$B67), Inputs!$X$2:$X$507, 0),MATCH(Forecasts!Q$63, F_Inputs[[#Headers],[2013-14]:[2029-30]],0))</f>
        <v>0.95105553060353187</v>
      </c>
      <c r="R67" s="81">
        <f>INDEX(Inputs!$F$2:$V$507,MATCH(_xlfn.CONCAT($B$62,"_",$B67), Inputs!$X$2:$X$507, 0),MATCH(Forecasts!R$63, F_Inputs[[#Headers],[2013-14]:[2029-30]],0))</f>
        <v>0.95137792498087759</v>
      </c>
      <c r="S67" s="81">
        <f>INDEX(Inputs!$F$2:$V$507,MATCH(_xlfn.CONCAT($B$62,"_",$B67), Inputs!$X$2:$X$507, 0),MATCH(Forecasts!S$63, F_Inputs[[#Headers],[2013-14]:[2029-30]],0))</f>
        <v>0.95163157126305786</v>
      </c>
      <c r="T67" s="82">
        <f t="shared" si="52"/>
        <v>0.95033074493059788</v>
      </c>
      <c r="U67" s="82">
        <f t="shared" si="44"/>
        <v>0.95033074493059788</v>
      </c>
      <c r="V67" s="82">
        <f t="shared" si="44"/>
        <v>0.95033074493059788</v>
      </c>
      <c r="W67" s="82">
        <f t="shared" si="44"/>
        <v>0.95033074493059788</v>
      </c>
      <c r="X67" s="82">
        <f t="shared" si="44"/>
        <v>0.95033074493059788</v>
      </c>
      <c r="Y67" s="82">
        <f t="shared" si="44"/>
        <v>0.95033074493059788</v>
      </c>
      <c r="Z67" s="78">
        <f t="shared" si="45"/>
        <v>0.95034465410971125</v>
      </c>
      <c r="AA67" s="78">
        <f t="shared" si="46"/>
        <v>0.95053757795513727</v>
      </c>
      <c r="AB67" s="78">
        <f t="shared" si="47"/>
        <v>0.95075059831617392</v>
      </c>
      <c r="AC67" s="78">
        <f t="shared" si="48"/>
        <v>0.95105553060353187</v>
      </c>
      <c r="AD67" s="78">
        <f t="shared" si="49"/>
        <v>0.95137792498087759</v>
      </c>
      <c r="AE67" s="78">
        <f t="shared" si="50"/>
        <v>0.95163157126305786</v>
      </c>
      <c r="AF67" s="60" t="s">
        <v>125</v>
      </c>
      <c r="AG67" s="60" t="s">
        <v>125</v>
      </c>
      <c r="AH67" s="61" t="str">
        <f t="shared" si="51"/>
        <v>OK</v>
      </c>
    </row>
    <row r="68" spans="2:34">
      <c r="B68" s="55" t="s">
        <v>104</v>
      </c>
      <c r="C68" s="80">
        <f>INDEX(Inputs!$F$2:$V$507,MATCH(_xlfn.CONCAT($B$62,"_",$B68), Inputs!$X$2:$X$507, 0),MATCH(Forecasts!C$63, F_Inputs[[#Headers],[2013-14]:[2029-30]],0))</f>
        <v>0.49235285366757153</v>
      </c>
      <c r="D68" s="80">
        <f>INDEX(Inputs!$F$2:$V$507,MATCH(_xlfn.CONCAT($B$62,"_",$B68), Inputs!$X$2:$X$507, 0),MATCH(Forecasts!D$63, F_Inputs[[#Headers],[2013-14]:[2029-30]],0))</f>
        <v>0.49075992850958777</v>
      </c>
      <c r="E68" s="80">
        <f>INDEX(Inputs!$F$2:$V$507,MATCH(_xlfn.CONCAT($B$62,"_",$B68), Inputs!$X$2:$X$507, 0),MATCH(Forecasts!E$63, F_Inputs[[#Headers],[2013-14]:[2029-30]],0))</f>
        <v>0.48898501790263393</v>
      </c>
      <c r="F68" s="80">
        <f>INDEX(Inputs!$F$2:$V$507,MATCH(_xlfn.CONCAT($B$62,"_",$B68), Inputs!$X$2:$X$507, 0),MATCH(Forecasts!F$63, F_Inputs[[#Headers],[2013-14]:[2029-30]],0))</f>
        <v>0.48901555803898844</v>
      </c>
      <c r="G68" s="80">
        <f>INDEX(Inputs!$F$2:$V$507,MATCH(_xlfn.CONCAT($B$62,"_",$B68), Inputs!$X$2:$X$507, 0),MATCH(Forecasts!G$63, F_Inputs[[#Headers],[2013-14]:[2029-30]],0))</f>
        <v>0.48835863957348613</v>
      </c>
      <c r="H68" s="80">
        <f>INDEX(Inputs!$F$2:$V$507,MATCH(_xlfn.CONCAT($B$62,"_",$B68), Inputs!$X$2:$X$507, 0),MATCH(Forecasts!H$63, F_Inputs[[#Headers],[2013-14]:[2029-30]],0))</f>
        <v>0.48807799779542466</v>
      </c>
      <c r="I68" s="80">
        <f>INDEX(Inputs!$F$2:$V$507,MATCH(_xlfn.CONCAT($B$62,"_",$B68), Inputs!$X$2:$X$507, 0),MATCH(Forecasts!I$63, F_Inputs[[#Headers],[2013-14]:[2029-30]],0))</f>
        <v>0.48751819201977592</v>
      </c>
      <c r="J68" s="80">
        <f>INDEX(Inputs!$F$2:$V$507,MATCH(_xlfn.CONCAT($B$62,"_",$B68), Inputs!$X$2:$X$507, 0),MATCH(Forecasts!J$63, F_Inputs[[#Headers],[2013-14]:[2029-30]],0))</f>
        <v>0.48569419482686799</v>
      </c>
      <c r="K68" s="80">
        <f>INDEX(Inputs!$F$2:$V$507,MATCH(_xlfn.CONCAT($B$62,"_",$B68), Inputs!$X$2:$X$507, 0),MATCH(Forecasts!K$63, F_Inputs[[#Headers],[2013-14]:[2029-30]],0))</f>
        <v>0.484766014918459</v>
      </c>
      <c r="L68" s="80">
        <f>INDEX(Inputs!$F$2:$V$507,MATCH(_xlfn.CONCAT($B$62,"_",$B68), Inputs!$X$2:$X$507, 0),MATCH(Forecasts!L$63, F_Inputs[[#Headers],[2013-14]:[2029-30]],0))</f>
        <v>0.48410714951533407</v>
      </c>
      <c r="M68" s="80">
        <f>INDEX(Inputs!$F$2:$V$507,MATCH(_xlfn.CONCAT($B$62,"_",$B68), Inputs!$X$2:$X$507, 0),MATCH(Forecasts!M$63, F_Inputs[[#Headers],[2013-14]:[2029-30]],0))</f>
        <v>0.48429916393766126</v>
      </c>
      <c r="N68" s="81">
        <f>INDEX(Inputs!$F$2:$V$507,MATCH(_xlfn.CONCAT($B$62,"_",$B68), Inputs!$X$2:$X$507, 0),MATCH(Forecasts!N$63, F_Inputs[[#Headers],[2013-14]:[2029-30]],0))</f>
        <v>0.48472455741271886</v>
      </c>
      <c r="O68" s="81">
        <f>INDEX(Inputs!$F$2:$V$507,MATCH(_xlfn.CONCAT($B$62,"_",$B68), Inputs!$X$2:$X$507, 0),MATCH(Forecasts!O$63, F_Inputs[[#Headers],[2013-14]:[2029-30]],0))</f>
        <v>0.48681155207496196</v>
      </c>
      <c r="P68" s="81">
        <f>INDEX(Inputs!$F$2:$V$507,MATCH(_xlfn.CONCAT($B$62,"_",$B68), Inputs!$X$2:$X$507, 0),MATCH(Forecasts!P$63, F_Inputs[[#Headers],[2013-14]:[2029-30]],0))</f>
        <v>0.48587034673468571</v>
      </c>
      <c r="Q68" s="81">
        <f>INDEX(Inputs!$F$2:$V$507,MATCH(_xlfn.CONCAT($B$62,"_",$B68), Inputs!$X$2:$X$507, 0),MATCH(Forecasts!Q$63, F_Inputs[[#Headers],[2013-14]:[2029-30]],0))</f>
        <v>0.48489028678864143</v>
      </c>
      <c r="R68" s="81">
        <f>INDEX(Inputs!$F$2:$V$507,MATCH(_xlfn.CONCAT($B$62,"_",$B68), Inputs!$X$2:$X$507, 0),MATCH(Forecasts!R$63, F_Inputs[[#Headers],[2013-14]:[2029-30]],0))</f>
        <v>0.483968326318862</v>
      </c>
      <c r="S68" s="81">
        <f>INDEX(Inputs!$F$2:$V$507,MATCH(_xlfn.CONCAT($B$62,"_",$B68), Inputs!$X$2:$X$507, 0),MATCH(Forecasts!S$63, F_Inputs[[#Headers],[2013-14]:[2029-30]],0))</f>
        <v>0.48307086239091501</v>
      </c>
      <c r="T68" s="82">
        <f t="shared" si="52"/>
        <v>0.48429916393766126</v>
      </c>
      <c r="U68" s="82">
        <f t="shared" si="44"/>
        <v>0.48429916393766126</v>
      </c>
      <c r="V68" s="82">
        <f t="shared" si="44"/>
        <v>0.48429916393766126</v>
      </c>
      <c r="W68" s="82">
        <f t="shared" si="44"/>
        <v>0.48429916393766126</v>
      </c>
      <c r="X68" s="82">
        <f t="shared" si="44"/>
        <v>0.48429916393766126</v>
      </c>
      <c r="Y68" s="82">
        <f t="shared" si="44"/>
        <v>0.48429916393766126</v>
      </c>
      <c r="Z68" s="78">
        <f t="shared" si="45"/>
        <v>0.48472455741271886</v>
      </c>
      <c r="AA68" s="78">
        <f t="shared" si="46"/>
        <v>0.48681155207496196</v>
      </c>
      <c r="AB68" s="78">
        <f t="shared" si="47"/>
        <v>0.48587034673468571</v>
      </c>
      <c r="AC68" s="78">
        <f t="shared" si="48"/>
        <v>0.48489028678864143</v>
      </c>
      <c r="AD68" s="78">
        <f t="shared" si="49"/>
        <v>0.483968326318862</v>
      </c>
      <c r="AE68" s="78">
        <f t="shared" si="50"/>
        <v>0.48307086239091501</v>
      </c>
      <c r="AF68" s="60" t="s">
        <v>125</v>
      </c>
      <c r="AG68" s="60" t="s">
        <v>125</v>
      </c>
      <c r="AH68" s="61" t="str">
        <f t="shared" si="51"/>
        <v>OK</v>
      </c>
    </row>
    <row r="69" spans="2:34">
      <c r="B69" s="55" t="s">
        <v>106</v>
      </c>
      <c r="C69" s="80">
        <f>INDEX(Inputs!$F$2:$V$507,MATCH(_xlfn.CONCAT($B$62,"_",$B69), Inputs!$X$2:$X$507, 0),MATCH(Forecasts!C$63, F_Inputs[[#Headers],[2013-14]:[2029-30]],0))</f>
        <v>0</v>
      </c>
      <c r="D69" s="80">
        <f>INDEX(Inputs!$F$2:$V$507,MATCH(_xlfn.CONCAT($B$62,"_",$B69), Inputs!$X$2:$X$507, 0),MATCH(Forecasts!D$63, F_Inputs[[#Headers],[2013-14]:[2029-30]],0))</f>
        <v>0</v>
      </c>
      <c r="E69" s="80">
        <f>INDEX(Inputs!$F$2:$V$507,MATCH(_xlfn.CONCAT($B$62,"_",$B69), Inputs!$X$2:$X$507, 0),MATCH(Forecasts!E$63, F_Inputs[[#Headers],[2013-14]:[2029-30]],0))</f>
        <v>0</v>
      </c>
      <c r="F69" s="80">
        <f>INDEX(Inputs!$F$2:$V$507,MATCH(_xlfn.CONCAT($B$62,"_",$B69), Inputs!$X$2:$X$507, 0),MATCH(Forecasts!F$63, F_Inputs[[#Headers],[2013-14]:[2029-30]],0))</f>
        <v>0</v>
      </c>
      <c r="G69" s="80">
        <f>INDEX(Inputs!$F$2:$V$507,MATCH(_xlfn.CONCAT($B$62,"_",$B69), Inputs!$X$2:$X$507, 0),MATCH(Forecasts!G$63, F_Inputs[[#Headers],[2013-14]:[2029-30]],0))</f>
        <v>0</v>
      </c>
      <c r="H69" s="80">
        <f>INDEX(Inputs!$F$2:$V$507,MATCH(_xlfn.CONCAT($B$62,"_",$B69), Inputs!$X$2:$X$507, 0),MATCH(Forecasts!H$63, F_Inputs[[#Headers],[2013-14]:[2029-30]],0))</f>
        <v>0.74158768715903145</v>
      </c>
      <c r="I69" s="80">
        <f>INDEX(Inputs!$F$2:$V$507,MATCH(_xlfn.CONCAT($B$62,"_",$B69), Inputs!$X$2:$X$507, 0),MATCH(Forecasts!I$63, F_Inputs[[#Headers],[2013-14]:[2029-30]],0))</f>
        <v>0.73981728659893553</v>
      </c>
      <c r="J69" s="80">
        <f>INDEX(Inputs!$F$2:$V$507,MATCH(_xlfn.CONCAT($B$62,"_",$B69), Inputs!$X$2:$X$507, 0),MATCH(Forecasts!J$63, F_Inputs[[#Headers],[2013-14]:[2029-30]],0))</f>
        <v>0.7444894845660408</v>
      </c>
      <c r="K69" s="80">
        <f>INDEX(Inputs!$F$2:$V$507,MATCH(_xlfn.CONCAT($B$62,"_",$B69), Inputs!$X$2:$X$507, 0),MATCH(Forecasts!K$63, F_Inputs[[#Headers],[2013-14]:[2029-30]],0))</f>
        <v>0.74602483160785371</v>
      </c>
      <c r="L69" s="80">
        <f>INDEX(Inputs!$F$2:$V$507,MATCH(_xlfn.CONCAT($B$62,"_",$B69), Inputs!$X$2:$X$507, 0),MATCH(Forecasts!L$63, F_Inputs[[#Headers],[2013-14]:[2029-30]],0))</f>
        <v>0.75214877459647989</v>
      </c>
      <c r="M69" s="80">
        <f>INDEX(Inputs!$F$2:$V$507,MATCH(_xlfn.CONCAT($B$62,"_",$B69), Inputs!$X$2:$X$507, 0),MATCH(Forecasts!M$63, F_Inputs[[#Headers],[2013-14]:[2029-30]],0))</f>
        <v>0.75260434665002574</v>
      </c>
      <c r="N69" s="81">
        <f>INDEX(Inputs!$F$2:$V$507,MATCH(_xlfn.CONCAT($B$62,"_",$B69), Inputs!$X$2:$X$507, 0),MATCH(Forecasts!N$63, F_Inputs[[#Headers],[2013-14]:[2029-30]],0))</f>
        <v>0.75529383846742837</v>
      </c>
      <c r="O69" s="81">
        <f>INDEX(Inputs!$F$2:$V$507,MATCH(_xlfn.CONCAT($B$62,"_",$B69), Inputs!$X$2:$X$507, 0),MATCH(Forecasts!O$63, F_Inputs[[#Headers],[2013-14]:[2029-30]],0))</f>
        <v>0.75307903178054569</v>
      </c>
      <c r="P69" s="81">
        <f>INDEX(Inputs!$F$2:$V$507,MATCH(_xlfn.CONCAT($B$62,"_",$B69), Inputs!$X$2:$X$507, 0),MATCH(Forecasts!P$63, F_Inputs[[#Headers],[2013-14]:[2029-30]],0))</f>
        <v>0.75160353629804832</v>
      </c>
      <c r="Q69" s="81">
        <f>INDEX(Inputs!$F$2:$V$507,MATCH(_xlfn.CONCAT($B$62,"_",$B69), Inputs!$X$2:$X$507, 0),MATCH(Forecasts!Q$63, F_Inputs[[#Headers],[2013-14]:[2029-30]],0))</f>
        <v>0.749957556852337</v>
      </c>
      <c r="R69" s="81">
        <f>INDEX(Inputs!$F$2:$V$507,MATCH(_xlfn.CONCAT($B$62,"_",$B69), Inputs!$X$2:$X$507, 0),MATCH(Forecasts!R$63, F_Inputs[[#Headers],[2013-14]:[2029-30]],0))</f>
        <v>0.74828285659539229</v>
      </c>
      <c r="S69" s="81">
        <f>INDEX(Inputs!$F$2:$V$507,MATCH(_xlfn.CONCAT($B$62,"_",$B69), Inputs!$X$2:$X$507, 0),MATCH(Forecasts!S$63, F_Inputs[[#Headers],[2013-14]:[2029-30]],0))</f>
        <v>0.7467566711258633</v>
      </c>
      <c r="T69" s="82">
        <f t="shared" si="52"/>
        <v>0.75260434665002574</v>
      </c>
      <c r="U69" s="82">
        <f t="shared" si="44"/>
        <v>0.75260434665002574</v>
      </c>
      <c r="V69" s="82">
        <f t="shared" si="44"/>
        <v>0.75260434665002574</v>
      </c>
      <c r="W69" s="82">
        <f t="shared" si="44"/>
        <v>0.75260434665002574</v>
      </c>
      <c r="X69" s="82">
        <f t="shared" si="44"/>
        <v>0.75260434665002574</v>
      </c>
      <c r="Y69" s="82">
        <f t="shared" si="44"/>
        <v>0.75260434665002574</v>
      </c>
      <c r="Z69" s="78">
        <f t="shared" si="45"/>
        <v>0.75529383846742837</v>
      </c>
      <c r="AA69" s="78">
        <f t="shared" si="46"/>
        <v>0.75307903178054569</v>
      </c>
      <c r="AB69" s="78">
        <f t="shared" si="47"/>
        <v>0.75160353629804832</v>
      </c>
      <c r="AC69" s="78">
        <f t="shared" si="48"/>
        <v>0.749957556852337</v>
      </c>
      <c r="AD69" s="78">
        <f t="shared" si="49"/>
        <v>0.74828285659539229</v>
      </c>
      <c r="AE69" s="78">
        <f t="shared" si="50"/>
        <v>0.7467566711258633</v>
      </c>
      <c r="AF69" s="60" t="s">
        <v>125</v>
      </c>
      <c r="AG69" s="60" t="s">
        <v>125</v>
      </c>
      <c r="AH69" s="61" t="str">
        <f t="shared" si="51"/>
        <v>OK</v>
      </c>
    </row>
    <row r="70" spans="2:34">
      <c r="B70" s="55" t="s">
        <v>97</v>
      </c>
      <c r="C70" s="80">
        <f>INDEX(Inputs!$F$2:$V$507,MATCH(_xlfn.CONCAT($B$62,"_",$B70), Inputs!$X$2:$X$507, 0),MATCH(Forecasts!C$63, F_Inputs[[#Headers],[2013-14]:[2029-30]],0))</f>
        <v>0</v>
      </c>
      <c r="D70" s="80">
        <f>INDEX(Inputs!$F$2:$V$507,MATCH(_xlfn.CONCAT($B$62,"_",$B70), Inputs!$X$2:$X$507, 0),MATCH(Forecasts!D$63, F_Inputs[[#Headers],[2013-14]:[2029-30]],0))</f>
        <v>0</v>
      </c>
      <c r="E70" s="80">
        <f>INDEX(Inputs!$F$2:$V$507,MATCH(_xlfn.CONCAT($B$62,"_",$B70), Inputs!$X$2:$X$507, 0),MATCH(Forecasts!E$63, F_Inputs[[#Headers],[2013-14]:[2029-30]],0))</f>
        <v>0</v>
      </c>
      <c r="F70" s="80">
        <f>INDEX(Inputs!$F$2:$V$507,MATCH(_xlfn.CONCAT($B$62,"_",$B70), Inputs!$X$2:$X$507, 0),MATCH(Forecasts!F$63, F_Inputs[[#Headers],[2013-14]:[2029-30]],0))</f>
        <v>0</v>
      </c>
      <c r="G70" s="80">
        <f>INDEX(Inputs!$F$2:$V$507,MATCH(_xlfn.CONCAT($B$62,"_",$B70), Inputs!$X$2:$X$507, 0),MATCH(Forecasts!G$63, F_Inputs[[#Headers],[2013-14]:[2029-30]],0))</f>
        <v>0</v>
      </c>
      <c r="H70" s="80">
        <f>INDEX(Inputs!$F$2:$V$507,MATCH(_xlfn.CONCAT($B$62,"_",$B70), Inputs!$X$2:$X$507, 0),MATCH(Forecasts!H$63, F_Inputs[[#Headers],[2013-14]:[2029-30]],0))</f>
        <v>0.17250858382659615</v>
      </c>
      <c r="I70" s="80">
        <f>INDEX(Inputs!$F$2:$V$507,MATCH(_xlfn.CONCAT($B$62,"_",$B70), Inputs!$X$2:$X$507, 0),MATCH(Forecasts!I$63, F_Inputs[[#Headers],[2013-14]:[2029-30]],0))</f>
        <v>0.17271911772465834</v>
      </c>
      <c r="J70" s="80">
        <f>INDEX(Inputs!$F$2:$V$507,MATCH(_xlfn.CONCAT($B$62,"_",$B70), Inputs!$X$2:$X$507, 0),MATCH(Forecasts!J$63, F_Inputs[[#Headers],[2013-14]:[2029-30]],0))</f>
        <v>0.17968602231889541</v>
      </c>
      <c r="K70" s="80">
        <f>INDEX(Inputs!$F$2:$V$507,MATCH(_xlfn.CONCAT($B$62,"_",$B70), Inputs!$X$2:$X$507, 0),MATCH(Forecasts!K$63, F_Inputs[[#Headers],[2013-14]:[2029-30]],0))</f>
        <v>0.18207356317019735</v>
      </c>
      <c r="L70" s="80">
        <f>INDEX(Inputs!$F$2:$V$507,MATCH(_xlfn.CONCAT($B$62,"_",$B70), Inputs!$X$2:$X$507, 0),MATCH(Forecasts!L$63, F_Inputs[[#Headers],[2013-14]:[2029-30]],0))</f>
        <v>0.18386346004654769</v>
      </c>
      <c r="M70" s="80">
        <f>INDEX(Inputs!$F$2:$V$507,MATCH(_xlfn.CONCAT($B$62,"_",$B70), Inputs!$X$2:$X$507, 0),MATCH(Forecasts!M$63, F_Inputs[[#Headers],[2013-14]:[2029-30]],0))</f>
        <v>0.18491633614042804</v>
      </c>
      <c r="N70" s="81">
        <f>INDEX(Inputs!$F$2:$V$507,MATCH(_xlfn.CONCAT($B$62,"_",$B70), Inputs!$X$2:$X$507, 0),MATCH(Forecasts!N$63, F_Inputs[[#Headers],[2013-14]:[2029-30]],0))</f>
        <v>0.18343789758691667</v>
      </c>
      <c r="O70" s="81">
        <f>INDEX(Inputs!$F$2:$V$507,MATCH(_xlfn.CONCAT($B$62,"_",$B70), Inputs!$X$2:$X$507, 0),MATCH(Forecasts!O$63, F_Inputs[[#Headers],[2013-14]:[2029-30]],0))</f>
        <v>0.18499472571505618</v>
      </c>
      <c r="P70" s="81">
        <f>INDEX(Inputs!$F$2:$V$507,MATCH(_xlfn.CONCAT($B$62,"_",$B70), Inputs!$X$2:$X$507, 0),MATCH(Forecasts!P$63, F_Inputs[[#Headers],[2013-14]:[2029-30]],0))</f>
        <v>0.18452064563097195</v>
      </c>
      <c r="Q70" s="81">
        <f>INDEX(Inputs!$F$2:$V$507,MATCH(_xlfn.CONCAT($B$62,"_",$B70), Inputs!$X$2:$X$507, 0),MATCH(Forecasts!Q$63, F_Inputs[[#Headers],[2013-14]:[2029-30]],0))</f>
        <v>0.18411032196593322</v>
      </c>
      <c r="R70" s="81">
        <f>INDEX(Inputs!$F$2:$V$507,MATCH(_xlfn.CONCAT($B$62,"_",$B70), Inputs!$X$2:$X$507, 0),MATCH(Forecasts!R$63, F_Inputs[[#Headers],[2013-14]:[2029-30]],0))</f>
        <v>0.18369080800857676</v>
      </c>
      <c r="S70" s="81">
        <f>INDEX(Inputs!$F$2:$V$507,MATCH(_xlfn.CONCAT($B$62,"_",$B70), Inputs!$X$2:$X$507, 0),MATCH(Forecasts!S$63, F_Inputs[[#Headers],[2013-14]:[2029-30]],0))</f>
        <v>0.18323103891587281</v>
      </c>
      <c r="T70" s="82">
        <f t="shared" si="52"/>
        <v>0.18491633614042804</v>
      </c>
      <c r="U70" s="82">
        <f t="shared" si="44"/>
        <v>0.18491633614042804</v>
      </c>
      <c r="V70" s="82">
        <f t="shared" si="44"/>
        <v>0.18491633614042804</v>
      </c>
      <c r="W70" s="82">
        <f t="shared" si="44"/>
        <v>0.18491633614042804</v>
      </c>
      <c r="X70" s="82">
        <f t="shared" si="44"/>
        <v>0.18491633614042804</v>
      </c>
      <c r="Y70" s="82">
        <f t="shared" si="44"/>
        <v>0.18491633614042804</v>
      </c>
      <c r="Z70" s="78">
        <f t="shared" si="45"/>
        <v>0.18343789758691667</v>
      </c>
      <c r="AA70" s="78">
        <f t="shared" si="46"/>
        <v>0.18499472571505618</v>
      </c>
      <c r="AB70" s="78">
        <f t="shared" si="47"/>
        <v>0.18452064563097195</v>
      </c>
      <c r="AC70" s="78">
        <f t="shared" si="48"/>
        <v>0.18411032196593322</v>
      </c>
      <c r="AD70" s="78">
        <f t="shared" si="49"/>
        <v>0.18369080800857676</v>
      </c>
      <c r="AE70" s="78">
        <f t="shared" si="50"/>
        <v>0.18323103891587281</v>
      </c>
      <c r="AF70" s="60" t="s">
        <v>125</v>
      </c>
      <c r="AG70" s="60" t="s">
        <v>125</v>
      </c>
      <c r="AH70" s="61" t="str">
        <f t="shared" si="51"/>
        <v>OK</v>
      </c>
    </row>
    <row r="71" spans="2:34">
      <c r="B71" s="55" t="s">
        <v>101</v>
      </c>
      <c r="C71" s="80">
        <f>INDEX(Inputs!$F$2:$V$507,MATCH(_xlfn.CONCAT($B$62,"_",$B71), Inputs!$X$2:$X$507, 0),MATCH(Forecasts!C$63, F_Inputs[[#Headers],[2013-14]:[2029-30]],0))</f>
        <v>0.47394803938328139</v>
      </c>
      <c r="D71" s="80">
        <f>INDEX(Inputs!$F$2:$V$507,MATCH(_xlfn.CONCAT($B$62,"_",$B71), Inputs!$X$2:$X$507, 0),MATCH(Forecasts!D$63, F_Inputs[[#Headers],[2013-14]:[2029-30]],0))</f>
        <v>0.47471377115137048</v>
      </c>
      <c r="E71" s="80">
        <f>INDEX(Inputs!$F$2:$V$507,MATCH(_xlfn.CONCAT($B$62,"_",$B71), Inputs!$X$2:$X$507, 0),MATCH(Forecasts!E$63, F_Inputs[[#Headers],[2013-14]:[2029-30]],0))</f>
        <v>0.47193298313535259</v>
      </c>
      <c r="F71" s="80">
        <f>INDEX(Inputs!$F$2:$V$507,MATCH(_xlfn.CONCAT($B$62,"_",$B71), Inputs!$X$2:$X$507, 0),MATCH(Forecasts!F$63, F_Inputs[[#Headers],[2013-14]:[2029-30]],0))</f>
        <v>0.4739379860095268</v>
      </c>
      <c r="G71" s="80">
        <f>INDEX(Inputs!$F$2:$V$507,MATCH(_xlfn.CONCAT($B$62,"_",$B71), Inputs!$X$2:$X$507, 0),MATCH(Forecasts!G$63, F_Inputs[[#Headers],[2013-14]:[2029-30]],0))</f>
        <v>0.47666882022160356</v>
      </c>
      <c r="H71" s="80">
        <f>INDEX(Inputs!$F$2:$V$507,MATCH(_xlfn.CONCAT($B$62,"_",$B71), Inputs!$X$2:$X$507, 0),MATCH(Forecasts!H$63, F_Inputs[[#Headers],[2013-14]:[2029-30]],0))</f>
        <v>0.48013602775571401</v>
      </c>
      <c r="I71" s="80">
        <f>INDEX(Inputs!$F$2:$V$507,MATCH(_xlfn.CONCAT($B$62,"_",$B71), Inputs!$X$2:$X$507, 0),MATCH(Forecasts!I$63, F_Inputs[[#Headers],[2013-14]:[2029-30]],0))</f>
        <v>0.48154380591173213</v>
      </c>
      <c r="J71" s="80">
        <f>INDEX(Inputs!$F$2:$V$507,MATCH(_xlfn.CONCAT($B$62,"_",$B71), Inputs!$X$2:$X$507, 0),MATCH(Forecasts!J$63, F_Inputs[[#Headers],[2013-14]:[2029-30]],0))</f>
        <v>0.47961433117319574</v>
      </c>
      <c r="K71" s="80">
        <f>INDEX(Inputs!$F$2:$V$507,MATCH(_xlfn.CONCAT($B$62,"_",$B71), Inputs!$X$2:$X$507, 0),MATCH(Forecasts!K$63, F_Inputs[[#Headers],[2013-14]:[2029-30]],0))</f>
        <v>0.47955357815433147</v>
      </c>
      <c r="L71" s="80">
        <f>INDEX(Inputs!$F$2:$V$507,MATCH(_xlfn.CONCAT($B$62,"_",$B71), Inputs!$X$2:$X$507, 0),MATCH(Forecasts!L$63, F_Inputs[[#Headers],[2013-14]:[2029-30]],0))</f>
        <v>0.47990537963616686</v>
      </c>
      <c r="M71" s="80">
        <f>INDEX(Inputs!$F$2:$V$507,MATCH(_xlfn.CONCAT($B$62,"_",$B71), Inputs!$X$2:$X$507, 0),MATCH(Forecasts!M$63, F_Inputs[[#Headers],[2013-14]:[2029-30]],0))</f>
        <v>0.48019656836503233</v>
      </c>
      <c r="N71" s="81">
        <f>INDEX(Inputs!$F$2:$V$507,MATCH(_xlfn.CONCAT($B$62,"_",$B71), Inputs!$X$2:$X$507, 0),MATCH(Forecasts!N$63, F_Inputs[[#Headers],[2013-14]:[2029-30]],0))</f>
        <v>0.48484748130147864</v>
      </c>
      <c r="O71" s="81">
        <f>INDEX(Inputs!$F$2:$V$507,MATCH(_xlfn.CONCAT($B$62,"_",$B71), Inputs!$X$2:$X$507, 0),MATCH(Forecasts!O$63, F_Inputs[[#Headers],[2013-14]:[2029-30]],0))</f>
        <v>0.4876604501647549</v>
      </c>
      <c r="P71" s="81">
        <f>INDEX(Inputs!$F$2:$V$507,MATCH(_xlfn.CONCAT($B$62,"_",$B71), Inputs!$X$2:$X$507, 0),MATCH(Forecasts!P$63, F_Inputs[[#Headers],[2013-14]:[2029-30]],0))</f>
        <v>0.4900532555742762</v>
      </c>
      <c r="Q71" s="81">
        <f>INDEX(Inputs!$F$2:$V$507,MATCH(_xlfn.CONCAT($B$62,"_",$B71), Inputs!$X$2:$X$507, 0),MATCH(Forecasts!Q$63, F_Inputs[[#Headers],[2013-14]:[2029-30]],0))</f>
        <v>0.49207437642255125</v>
      </c>
      <c r="R71" s="81">
        <f>INDEX(Inputs!$F$2:$V$507,MATCH(_xlfn.CONCAT($B$62,"_",$B71), Inputs!$X$2:$X$507, 0),MATCH(Forecasts!R$63, F_Inputs[[#Headers],[2013-14]:[2029-30]],0))</f>
        <v>0.49370799561746642</v>
      </c>
      <c r="S71" s="81">
        <f>INDEX(Inputs!$F$2:$V$507,MATCH(_xlfn.CONCAT($B$62,"_",$B71), Inputs!$X$2:$X$507, 0),MATCH(Forecasts!S$63, F_Inputs[[#Headers],[2013-14]:[2029-30]],0))</f>
        <v>0.49540642353765735</v>
      </c>
      <c r="T71" s="82">
        <f t="shared" si="52"/>
        <v>0.48019656836503233</v>
      </c>
      <c r="U71" s="82">
        <f t="shared" si="44"/>
        <v>0.48019656836503233</v>
      </c>
      <c r="V71" s="82">
        <f t="shared" si="44"/>
        <v>0.48019656836503233</v>
      </c>
      <c r="W71" s="82">
        <f t="shared" si="44"/>
        <v>0.48019656836503233</v>
      </c>
      <c r="X71" s="82">
        <f t="shared" si="44"/>
        <v>0.48019656836503233</v>
      </c>
      <c r="Y71" s="82">
        <f t="shared" si="44"/>
        <v>0.48019656836503233</v>
      </c>
      <c r="Z71" s="78">
        <f t="shared" si="45"/>
        <v>0.48484748130147864</v>
      </c>
      <c r="AA71" s="78">
        <f t="shared" si="46"/>
        <v>0.4876604501647549</v>
      </c>
      <c r="AB71" s="78">
        <f t="shared" si="47"/>
        <v>0.4900532555742762</v>
      </c>
      <c r="AC71" s="78">
        <f t="shared" si="48"/>
        <v>0.49207437642255125</v>
      </c>
      <c r="AD71" s="78">
        <f t="shared" si="49"/>
        <v>0.49370799561746642</v>
      </c>
      <c r="AE71" s="78">
        <f t="shared" si="50"/>
        <v>0.49540642353765735</v>
      </c>
      <c r="AF71" s="60" t="s">
        <v>125</v>
      </c>
      <c r="AG71" s="60" t="s">
        <v>125</v>
      </c>
      <c r="AH71" s="61" t="str">
        <f t="shared" si="51"/>
        <v>OK</v>
      </c>
    </row>
    <row r="72" spans="2:34">
      <c r="B72" s="55" t="s">
        <v>108</v>
      </c>
      <c r="C72" s="80">
        <f>INDEX(Inputs!$F$2:$V$507,MATCH(_xlfn.CONCAT($B$62,"_",$B72), Inputs!$X$2:$X$507, 0),MATCH(Forecasts!C$63, F_Inputs[[#Headers],[2013-14]:[2029-30]],0))</f>
        <v>0.72268605560454557</v>
      </c>
      <c r="D72" s="80">
        <f>INDEX(Inputs!$F$2:$V$507,MATCH(_xlfn.CONCAT($B$62,"_",$B72), Inputs!$X$2:$X$507, 0),MATCH(Forecasts!D$63, F_Inputs[[#Headers],[2013-14]:[2029-30]],0))</f>
        <v>0.72430922347818527</v>
      </c>
      <c r="E72" s="80">
        <f>INDEX(Inputs!$F$2:$V$507,MATCH(_xlfn.CONCAT($B$62,"_",$B72), Inputs!$X$2:$X$507, 0),MATCH(Forecasts!E$63, F_Inputs[[#Headers],[2013-14]:[2029-30]],0))</f>
        <v>0.71808739561753554</v>
      </c>
      <c r="F72" s="80">
        <f>INDEX(Inputs!$F$2:$V$507,MATCH(_xlfn.CONCAT($B$62,"_",$B72), Inputs!$X$2:$X$507, 0),MATCH(Forecasts!F$63, F_Inputs[[#Headers],[2013-14]:[2029-30]],0))</f>
        <v>0.718424618817325</v>
      </c>
      <c r="G72" s="80">
        <f>INDEX(Inputs!$F$2:$V$507,MATCH(_xlfn.CONCAT($B$62,"_",$B72), Inputs!$X$2:$X$507, 0),MATCH(Forecasts!G$63, F_Inputs[[#Headers],[2013-14]:[2029-30]],0))</f>
        <v>0.72183061259409564</v>
      </c>
      <c r="H72" s="80">
        <f>INDEX(Inputs!$F$2:$V$507,MATCH(_xlfn.CONCAT($B$62,"_",$B72), Inputs!$X$2:$X$507, 0),MATCH(Forecasts!H$63, F_Inputs[[#Headers],[2013-14]:[2029-30]],0))</f>
        <v>0.72704921361723573</v>
      </c>
      <c r="I72" s="80">
        <f>INDEX(Inputs!$F$2:$V$507,MATCH(_xlfn.CONCAT($B$62,"_",$B72), Inputs!$X$2:$X$507, 0),MATCH(Forecasts!I$63, F_Inputs[[#Headers],[2013-14]:[2029-30]],0))</f>
        <v>0.72824130502200224</v>
      </c>
      <c r="J72" s="80">
        <f>INDEX(Inputs!$F$2:$V$507,MATCH(_xlfn.CONCAT($B$62,"_",$B72), Inputs!$X$2:$X$507, 0),MATCH(Forecasts!J$63, F_Inputs[[#Headers],[2013-14]:[2029-30]],0))</f>
        <v>0.72433508467168228</v>
      </c>
      <c r="K72" s="80">
        <f>INDEX(Inputs!$F$2:$V$507,MATCH(_xlfn.CONCAT($B$62,"_",$B72), Inputs!$X$2:$X$507, 0),MATCH(Forecasts!K$63, F_Inputs[[#Headers],[2013-14]:[2029-30]],0))</f>
        <v>0.72477774821183305</v>
      </c>
      <c r="L72" s="80">
        <f>INDEX(Inputs!$F$2:$V$507,MATCH(_xlfn.CONCAT($B$62,"_",$B72), Inputs!$X$2:$X$507, 0),MATCH(Forecasts!L$63, F_Inputs[[#Headers],[2013-14]:[2029-30]],0))</f>
        <v>0.72552258682348014</v>
      </c>
      <c r="M72" s="80">
        <f>INDEX(Inputs!$F$2:$V$507,MATCH(_xlfn.CONCAT($B$62,"_",$B72), Inputs!$X$2:$X$507, 0),MATCH(Forecasts!M$63, F_Inputs[[#Headers],[2013-14]:[2029-30]],0))</f>
        <v>0.72602985062812175</v>
      </c>
      <c r="N72" s="81">
        <f>INDEX(Inputs!$F$2:$V$507,MATCH(_xlfn.CONCAT($B$62,"_",$B72), Inputs!$X$2:$X$507, 0),MATCH(Forecasts!N$63, F_Inputs[[#Headers],[2013-14]:[2029-30]],0))</f>
        <v>0.72908889797199261</v>
      </c>
      <c r="O72" s="81">
        <f>INDEX(Inputs!$F$2:$V$507,MATCH(_xlfn.CONCAT($B$62,"_",$B72), Inputs!$X$2:$X$507, 0),MATCH(Forecasts!O$63, F_Inputs[[#Headers],[2013-14]:[2029-30]],0))</f>
        <v>0.73064216961499295</v>
      </c>
      <c r="P72" s="81">
        <f>INDEX(Inputs!$F$2:$V$507,MATCH(_xlfn.CONCAT($B$62,"_",$B72), Inputs!$X$2:$X$507, 0),MATCH(Forecasts!P$63, F_Inputs[[#Headers],[2013-14]:[2029-30]],0))</f>
        <v>0.73206466687335436</v>
      </c>
      <c r="Q72" s="81">
        <f>INDEX(Inputs!$F$2:$V$507,MATCH(_xlfn.CONCAT($B$62,"_",$B72), Inputs!$X$2:$X$507, 0),MATCH(Forecasts!Q$63, F_Inputs[[#Headers],[2013-14]:[2029-30]],0))</f>
        <v>0.73335779155814351</v>
      </c>
      <c r="R72" s="81">
        <f>INDEX(Inputs!$F$2:$V$507,MATCH(_xlfn.CONCAT($B$62,"_",$B72), Inputs!$X$2:$X$507, 0),MATCH(Forecasts!R$63, F_Inputs[[#Headers],[2013-14]:[2029-30]],0))</f>
        <v>0.73452298449665543</v>
      </c>
      <c r="S72" s="81">
        <f>INDEX(Inputs!$F$2:$V$507,MATCH(_xlfn.CONCAT($B$62,"_",$B72), Inputs!$X$2:$X$507, 0),MATCH(Forecasts!S$63, F_Inputs[[#Headers],[2013-14]:[2029-30]],0))</f>
        <v>0.73560240254437081</v>
      </c>
      <c r="T72" s="82">
        <f t="shared" si="52"/>
        <v>0.72602985062812175</v>
      </c>
      <c r="U72" s="82">
        <f t="shared" si="44"/>
        <v>0.72602985062812175</v>
      </c>
      <c r="V72" s="82">
        <f t="shared" si="44"/>
        <v>0.72602985062812175</v>
      </c>
      <c r="W72" s="82">
        <f t="shared" si="44"/>
        <v>0.72602985062812175</v>
      </c>
      <c r="X72" s="82">
        <f t="shared" si="44"/>
        <v>0.72602985062812175</v>
      </c>
      <c r="Y72" s="82">
        <f t="shared" si="44"/>
        <v>0.72602985062812175</v>
      </c>
      <c r="Z72" s="78">
        <f t="shared" si="45"/>
        <v>0.72908889797199261</v>
      </c>
      <c r="AA72" s="78">
        <f t="shared" si="46"/>
        <v>0.73064216961499295</v>
      </c>
      <c r="AB72" s="78">
        <f t="shared" si="47"/>
        <v>0.73206466687335436</v>
      </c>
      <c r="AC72" s="78">
        <f t="shared" si="48"/>
        <v>0.73335779155814351</v>
      </c>
      <c r="AD72" s="78">
        <f t="shared" si="49"/>
        <v>0.73452298449665543</v>
      </c>
      <c r="AE72" s="78">
        <f t="shared" si="50"/>
        <v>0.73560240254437081</v>
      </c>
      <c r="AF72" s="60" t="s">
        <v>125</v>
      </c>
      <c r="AG72" s="60" t="s">
        <v>125</v>
      </c>
      <c r="AH72" s="61" t="str">
        <f t="shared" si="51"/>
        <v>OK</v>
      </c>
    </row>
    <row r="73" spans="2:34">
      <c r="B73" s="55" t="s">
        <v>110</v>
      </c>
      <c r="C73" s="80">
        <f>INDEX(Inputs!$F$2:$V$507,MATCH(_xlfn.CONCAT($B$62,"_",$B73), Inputs!$X$2:$X$507, 0),MATCH(Forecasts!C$63, F_Inputs[[#Headers],[2013-14]:[2029-30]],0))</f>
        <v>0.63477858387309383</v>
      </c>
      <c r="D73" s="80">
        <f>INDEX(Inputs!$F$2:$V$507,MATCH(_xlfn.CONCAT($B$62,"_",$B73), Inputs!$X$2:$X$507, 0),MATCH(Forecasts!D$63, F_Inputs[[#Headers],[2013-14]:[2029-30]],0))</f>
        <v>0.6348215405622406</v>
      </c>
      <c r="E73" s="80">
        <f>INDEX(Inputs!$F$2:$V$507,MATCH(_xlfn.CONCAT($B$62,"_",$B73), Inputs!$X$2:$X$507, 0),MATCH(Forecasts!E$63, F_Inputs[[#Headers],[2013-14]:[2029-30]],0))</f>
        <v>0.63664236332746349</v>
      </c>
      <c r="F73" s="80">
        <f>INDEX(Inputs!$F$2:$V$507,MATCH(_xlfn.CONCAT($B$62,"_",$B73), Inputs!$X$2:$X$507, 0),MATCH(Forecasts!F$63, F_Inputs[[#Headers],[2013-14]:[2029-30]],0))</f>
        <v>0.63469001238866718</v>
      </c>
      <c r="G73" s="80">
        <f>INDEX(Inputs!$F$2:$V$507,MATCH(_xlfn.CONCAT($B$62,"_",$B73), Inputs!$X$2:$X$507, 0),MATCH(Forecasts!G$63, F_Inputs[[#Headers],[2013-14]:[2029-30]],0))</f>
        <v>0.63370896516053477</v>
      </c>
      <c r="H73" s="80">
        <f>INDEX(Inputs!$F$2:$V$507,MATCH(_xlfn.CONCAT($B$62,"_",$B73), Inputs!$X$2:$X$507, 0),MATCH(Forecasts!H$63, F_Inputs[[#Headers],[2013-14]:[2029-30]],0))</f>
        <v>0.63475626889392867</v>
      </c>
      <c r="I73" s="80">
        <f>INDEX(Inputs!$F$2:$V$507,MATCH(_xlfn.CONCAT($B$62,"_",$B73), Inputs!$X$2:$X$507, 0),MATCH(Forecasts!I$63, F_Inputs[[#Headers],[2013-14]:[2029-30]],0))</f>
        <v>0.63231075461315656</v>
      </c>
      <c r="J73" s="80">
        <f>INDEX(Inputs!$F$2:$V$507,MATCH(_xlfn.CONCAT($B$62,"_",$B73), Inputs!$X$2:$X$507, 0),MATCH(Forecasts!J$63, F_Inputs[[#Headers],[2013-14]:[2029-30]],0))</f>
        <v>0.63236696107362655</v>
      </c>
      <c r="K73" s="80">
        <f>INDEX(Inputs!$F$2:$V$507,MATCH(_xlfn.CONCAT($B$62,"_",$B73), Inputs!$X$2:$X$507, 0),MATCH(Forecasts!K$63, F_Inputs[[#Headers],[2013-14]:[2029-30]],0))</f>
        <v>0.63504155792816419</v>
      </c>
      <c r="L73" s="80">
        <f>INDEX(Inputs!$F$2:$V$507,MATCH(_xlfn.CONCAT($B$62,"_",$B73), Inputs!$X$2:$X$507, 0),MATCH(Forecasts!L$63, F_Inputs[[#Headers],[2013-14]:[2029-30]],0))</f>
        <v>0.63461016033009976</v>
      </c>
      <c r="M73" s="80">
        <f>INDEX(Inputs!$F$2:$V$507,MATCH(_xlfn.CONCAT($B$62,"_",$B73), Inputs!$X$2:$X$507, 0),MATCH(Forecasts!M$63, F_Inputs[[#Headers],[2013-14]:[2029-30]],0))</f>
        <v>0.6350859110818049</v>
      </c>
      <c r="N73" s="81">
        <f>INDEX(Inputs!$F$2:$V$507,MATCH(_xlfn.CONCAT($B$62,"_",$B73), Inputs!$X$2:$X$507, 0),MATCH(Forecasts!N$63, F_Inputs[[#Headers],[2013-14]:[2029-30]],0))</f>
        <v>0.63541125693721601</v>
      </c>
      <c r="O73" s="81">
        <f>INDEX(Inputs!$F$2:$V$507,MATCH(_xlfn.CONCAT($B$62,"_",$B73), Inputs!$X$2:$X$507, 0),MATCH(Forecasts!O$63, F_Inputs[[#Headers],[2013-14]:[2029-30]],0))</f>
        <v>0.63553861808161094</v>
      </c>
      <c r="P73" s="81">
        <f>INDEX(Inputs!$F$2:$V$507,MATCH(_xlfn.CONCAT($B$62,"_",$B73), Inputs!$X$2:$X$507, 0),MATCH(Forecasts!P$63, F_Inputs[[#Headers],[2013-14]:[2029-30]],0))</f>
        <v>0.63568120456991961</v>
      </c>
      <c r="Q73" s="81">
        <f>INDEX(Inputs!$F$2:$V$507,MATCH(_xlfn.CONCAT($B$62,"_",$B73), Inputs!$X$2:$X$507, 0),MATCH(Forecasts!Q$63, F_Inputs[[#Headers],[2013-14]:[2029-30]],0))</f>
        <v>0.63586768947808092</v>
      </c>
      <c r="R73" s="81">
        <f>INDEX(Inputs!$F$2:$V$507,MATCH(_xlfn.CONCAT($B$62,"_",$B73), Inputs!$X$2:$X$507, 0),MATCH(Forecasts!R$63, F_Inputs[[#Headers],[2013-14]:[2029-30]],0))</f>
        <v>0.63594387037176725</v>
      </c>
      <c r="S73" s="81">
        <f>INDEX(Inputs!$F$2:$V$507,MATCH(_xlfn.CONCAT($B$62,"_",$B73), Inputs!$X$2:$X$507, 0),MATCH(Forecasts!S$63, F_Inputs[[#Headers],[2013-14]:[2029-30]],0))</f>
        <v>0.6359113966619786</v>
      </c>
      <c r="T73" s="82">
        <f t="shared" si="52"/>
        <v>0.6350859110818049</v>
      </c>
      <c r="U73" s="82">
        <f t="shared" si="44"/>
        <v>0.6350859110818049</v>
      </c>
      <c r="V73" s="82">
        <f t="shared" si="44"/>
        <v>0.6350859110818049</v>
      </c>
      <c r="W73" s="82">
        <f t="shared" si="44"/>
        <v>0.6350859110818049</v>
      </c>
      <c r="X73" s="82">
        <f t="shared" si="44"/>
        <v>0.6350859110818049</v>
      </c>
      <c r="Y73" s="82">
        <f t="shared" si="44"/>
        <v>0.6350859110818049</v>
      </c>
      <c r="Z73" s="78">
        <f t="shared" si="45"/>
        <v>0.63541125693721601</v>
      </c>
      <c r="AA73" s="78">
        <f t="shared" si="46"/>
        <v>0.63553861808161094</v>
      </c>
      <c r="AB73" s="78">
        <f t="shared" si="47"/>
        <v>0.63568120456991961</v>
      </c>
      <c r="AC73" s="78">
        <f t="shared" si="48"/>
        <v>0.63586768947808092</v>
      </c>
      <c r="AD73" s="78">
        <f t="shared" si="49"/>
        <v>0.63594387037176725</v>
      </c>
      <c r="AE73" s="78">
        <f t="shared" si="50"/>
        <v>0.6359113966619786</v>
      </c>
      <c r="AF73" s="60" t="s">
        <v>125</v>
      </c>
      <c r="AG73" s="60" t="s">
        <v>125</v>
      </c>
      <c r="AH73" s="61" t="str">
        <f t="shared" si="51"/>
        <v>OK</v>
      </c>
    </row>
    <row r="74" spans="2:34">
      <c r="B74" s="55" t="s">
        <v>111</v>
      </c>
      <c r="C74" s="80">
        <f>INDEX(Inputs!$F$2:$V$507,MATCH(_xlfn.CONCAT($B$62,"_",$B74), Inputs!$X$2:$X$507, 0),MATCH(Forecasts!C$63, F_Inputs[[#Headers],[2013-14]:[2029-30]],0))</f>
        <v>0.84872758377943558</v>
      </c>
      <c r="D74" s="80">
        <f>INDEX(Inputs!$F$2:$V$507,MATCH(_xlfn.CONCAT($B$62,"_",$B74), Inputs!$X$2:$X$507, 0),MATCH(Forecasts!D$63, F_Inputs[[#Headers],[2013-14]:[2029-30]],0))</f>
        <v>0.85876196437503227</v>
      </c>
      <c r="E74" s="80">
        <f>INDEX(Inputs!$F$2:$V$507,MATCH(_xlfn.CONCAT($B$62,"_",$B74), Inputs!$X$2:$X$507, 0),MATCH(Forecasts!E$63, F_Inputs[[#Headers],[2013-14]:[2029-30]],0))</f>
        <v>0.84587853822429548</v>
      </c>
      <c r="F74" s="80">
        <f>INDEX(Inputs!$F$2:$V$507,MATCH(_xlfn.CONCAT($B$62,"_",$B74), Inputs!$X$2:$X$507, 0),MATCH(Forecasts!F$63, F_Inputs[[#Headers],[2013-14]:[2029-30]],0))</f>
        <v>0.8469121402568236</v>
      </c>
      <c r="G74" s="80">
        <f>INDEX(Inputs!$F$2:$V$507,MATCH(_xlfn.CONCAT($B$62,"_",$B74), Inputs!$X$2:$X$507, 0),MATCH(Forecasts!G$63, F_Inputs[[#Headers],[2013-14]:[2029-30]],0))</f>
        <v>0.84611136287411037</v>
      </c>
      <c r="H74" s="80">
        <f>INDEX(Inputs!$F$2:$V$507,MATCH(_xlfn.CONCAT($B$62,"_",$B74), Inputs!$X$2:$X$507, 0),MATCH(Forecasts!H$63, F_Inputs[[#Headers],[2013-14]:[2029-30]],0))</f>
        <v>0.84755371652057188</v>
      </c>
      <c r="I74" s="80">
        <f>INDEX(Inputs!$F$2:$V$507,MATCH(_xlfn.CONCAT($B$62,"_",$B74), Inputs!$X$2:$X$507, 0),MATCH(Forecasts!I$63, F_Inputs[[#Headers],[2013-14]:[2029-30]],0))</f>
        <v>0.84981745427504018</v>
      </c>
      <c r="J74" s="80">
        <f>INDEX(Inputs!$F$2:$V$507,MATCH(_xlfn.CONCAT($B$62,"_",$B74), Inputs!$X$2:$X$507, 0),MATCH(Forecasts!J$63, F_Inputs[[#Headers],[2013-14]:[2029-30]],0))</f>
        <v>0.85025757455708917</v>
      </c>
      <c r="K74" s="80">
        <f>INDEX(Inputs!$F$2:$V$507,MATCH(_xlfn.CONCAT($B$62,"_",$B74), Inputs!$X$2:$X$507, 0),MATCH(Forecasts!K$63, F_Inputs[[#Headers],[2013-14]:[2029-30]],0))</f>
        <v>0.85051966493329134</v>
      </c>
      <c r="L74" s="80">
        <f>INDEX(Inputs!$F$2:$V$507,MATCH(_xlfn.CONCAT($B$62,"_",$B74), Inputs!$X$2:$X$507, 0),MATCH(Forecasts!L$63, F_Inputs[[#Headers],[2013-14]:[2029-30]],0))</f>
        <v>0.85050212029424488</v>
      </c>
      <c r="M74" s="80">
        <f>INDEX(Inputs!$F$2:$V$507,MATCH(_xlfn.CONCAT($B$62,"_",$B74), Inputs!$X$2:$X$507, 0),MATCH(Forecasts!M$63, F_Inputs[[#Headers],[2013-14]:[2029-30]],0))</f>
        <v>0.8511527126917664</v>
      </c>
      <c r="N74" s="81">
        <f>INDEX(Inputs!$F$2:$V$507,MATCH(_xlfn.CONCAT($B$62,"_",$B74), Inputs!$X$2:$X$507, 0),MATCH(Forecasts!N$63, F_Inputs[[#Headers],[2013-14]:[2029-30]],0))</f>
        <v>0.85145300488034759</v>
      </c>
      <c r="O74" s="81">
        <f>INDEX(Inputs!$F$2:$V$507,MATCH(_xlfn.CONCAT($B$62,"_",$B74), Inputs!$X$2:$X$507, 0),MATCH(Forecasts!O$63, F_Inputs[[#Headers],[2013-14]:[2029-30]],0))</f>
        <v>0.85148636478088169</v>
      </c>
      <c r="P74" s="81">
        <f>INDEX(Inputs!$F$2:$V$507,MATCH(_xlfn.CONCAT($B$62,"_",$B74), Inputs!$X$2:$X$507, 0),MATCH(Forecasts!P$63, F_Inputs[[#Headers],[2013-14]:[2029-30]],0))</f>
        <v>0.85151168712039182</v>
      </c>
      <c r="Q74" s="81">
        <f>INDEX(Inputs!$F$2:$V$507,MATCH(_xlfn.CONCAT($B$62,"_",$B74), Inputs!$X$2:$X$507, 0),MATCH(Forecasts!Q$63, F_Inputs[[#Headers],[2013-14]:[2029-30]],0))</f>
        <v>0.85154112320807807</v>
      </c>
      <c r="R74" s="81">
        <f>INDEX(Inputs!$F$2:$V$507,MATCH(_xlfn.CONCAT($B$62,"_",$B74), Inputs!$X$2:$X$507, 0),MATCH(Forecasts!R$63, F_Inputs[[#Headers],[2013-14]:[2029-30]],0))</f>
        <v>0.85157218543134594</v>
      </c>
      <c r="S74" s="81">
        <f>INDEX(Inputs!$F$2:$V$507,MATCH(_xlfn.CONCAT($B$62,"_",$B74), Inputs!$X$2:$X$507, 0),MATCH(Forecasts!S$63, F_Inputs[[#Headers],[2013-14]:[2029-30]],0))</f>
        <v>0.85160394523914851</v>
      </c>
      <c r="T74" s="82">
        <f t="shared" si="52"/>
        <v>0.8511527126917664</v>
      </c>
      <c r="U74" s="82">
        <f t="shared" si="44"/>
        <v>0.8511527126917664</v>
      </c>
      <c r="V74" s="82">
        <f t="shared" si="44"/>
        <v>0.8511527126917664</v>
      </c>
      <c r="W74" s="82">
        <f t="shared" si="44"/>
        <v>0.8511527126917664</v>
      </c>
      <c r="X74" s="82">
        <f t="shared" si="44"/>
        <v>0.8511527126917664</v>
      </c>
      <c r="Y74" s="82">
        <f t="shared" si="44"/>
        <v>0.8511527126917664</v>
      </c>
      <c r="Z74" s="78">
        <f t="shared" si="45"/>
        <v>0.85145300488034759</v>
      </c>
      <c r="AA74" s="78">
        <f t="shared" si="46"/>
        <v>0.85148636478088169</v>
      </c>
      <c r="AB74" s="78">
        <f t="shared" si="47"/>
        <v>0.85151168712039182</v>
      </c>
      <c r="AC74" s="78">
        <f t="shared" si="48"/>
        <v>0.85154112320807807</v>
      </c>
      <c r="AD74" s="78">
        <f t="shared" si="49"/>
        <v>0.85157218543134594</v>
      </c>
      <c r="AE74" s="78">
        <f t="shared" si="50"/>
        <v>0.85160394523914851</v>
      </c>
      <c r="AF74" s="60" t="s">
        <v>125</v>
      </c>
      <c r="AG74" s="60" t="s">
        <v>125</v>
      </c>
      <c r="AH74" s="61" t="str">
        <f t="shared" si="51"/>
        <v>OK</v>
      </c>
    </row>
    <row r="75" spans="2:34">
      <c r="B75" s="55" t="s">
        <v>112</v>
      </c>
      <c r="C75" s="80">
        <f>INDEX(Inputs!$F$2:$V$507,MATCH(_xlfn.CONCAT($B$62,"_",$B75), Inputs!$X$2:$X$507, 0),MATCH(Forecasts!C$63, F_Inputs[[#Headers],[2013-14]:[2029-30]],0))</f>
        <v>0.43385223294791564</v>
      </c>
      <c r="D75" s="80">
        <f>INDEX(Inputs!$F$2:$V$507,MATCH(_xlfn.CONCAT($B$62,"_",$B75), Inputs!$X$2:$X$507, 0),MATCH(Forecasts!D$63, F_Inputs[[#Headers],[2013-14]:[2029-30]],0))</f>
        <v>0.4345292537635409</v>
      </c>
      <c r="E75" s="80">
        <f>INDEX(Inputs!$F$2:$V$507,MATCH(_xlfn.CONCAT($B$62,"_",$B75), Inputs!$X$2:$X$507, 0),MATCH(Forecasts!E$63, F_Inputs[[#Headers],[2013-14]:[2029-30]],0))</f>
        <v>0.42919688370661979</v>
      </c>
      <c r="F75" s="80">
        <f>INDEX(Inputs!$F$2:$V$507,MATCH(_xlfn.CONCAT($B$62,"_",$B75), Inputs!$X$2:$X$507, 0),MATCH(Forecasts!F$63, F_Inputs[[#Headers],[2013-14]:[2029-30]],0))</f>
        <v>0.43009264351283888</v>
      </c>
      <c r="G75" s="80">
        <f>INDEX(Inputs!$F$2:$V$507,MATCH(_xlfn.CONCAT($B$62,"_",$B75), Inputs!$X$2:$X$507, 0),MATCH(Forecasts!G$63, F_Inputs[[#Headers],[2013-14]:[2029-30]],0))</f>
        <v>0.43030071066995346</v>
      </c>
      <c r="H75" s="80">
        <f>INDEX(Inputs!$F$2:$V$507,MATCH(_xlfn.CONCAT($B$62,"_",$B75), Inputs!$X$2:$X$507, 0),MATCH(Forecasts!H$63, F_Inputs[[#Headers],[2013-14]:[2029-30]],0))</f>
        <v>0.43015392676360004</v>
      </c>
      <c r="I75" s="80">
        <f>INDEX(Inputs!$F$2:$V$507,MATCH(_xlfn.CONCAT($B$62,"_",$B75), Inputs!$X$2:$X$507, 0),MATCH(Forecasts!I$63, F_Inputs[[#Headers],[2013-14]:[2029-30]],0))</f>
        <v>0.43037721820534353</v>
      </c>
      <c r="J75" s="80">
        <f>INDEX(Inputs!$F$2:$V$507,MATCH(_xlfn.CONCAT($B$62,"_",$B75), Inputs!$X$2:$X$507, 0),MATCH(Forecasts!J$63, F_Inputs[[#Headers],[2013-14]:[2029-30]],0))</f>
        <v>0.43058821989057511</v>
      </c>
      <c r="K75" s="80">
        <f>INDEX(Inputs!$F$2:$V$507,MATCH(_xlfn.CONCAT($B$62,"_",$B75), Inputs!$X$2:$X$507, 0),MATCH(Forecasts!K$63, F_Inputs[[#Headers],[2013-14]:[2029-30]],0))</f>
        <v>0.43097141977982828</v>
      </c>
      <c r="L75" s="80">
        <f>INDEX(Inputs!$F$2:$V$507,MATCH(_xlfn.CONCAT($B$62,"_",$B75), Inputs!$X$2:$X$507, 0),MATCH(Forecasts!L$63, F_Inputs[[#Headers],[2013-14]:[2029-30]],0))</f>
        <v>0.43160402163519618</v>
      </c>
      <c r="M75" s="80">
        <f>INDEX(Inputs!$F$2:$V$507,MATCH(_xlfn.CONCAT($B$62,"_",$B75), Inputs!$X$2:$X$507, 0),MATCH(Forecasts!M$63, F_Inputs[[#Headers],[2013-14]:[2029-30]],0))</f>
        <v>0.43205495271279237</v>
      </c>
      <c r="N75" s="81">
        <f>INDEX(Inputs!$F$2:$V$507,MATCH(_xlfn.CONCAT($B$62,"_",$B75), Inputs!$X$2:$X$507, 0),MATCH(Forecasts!N$63, F_Inputs[[#Headers],[2013-14]:[2029-30]],0))</f>
        <v>0.4316614946689194</v>
      </c>
      <c r="O75" s="81">
        <f>INDEX(Inputs!$F$2:$V$507,MATCH(_xlfn.CONCAT($B$62,"_",$B75), Inputs!$X$2:$X$507, 0),MATCH(Forecasts!O$63, F_Inputs[[#Headers],[2013-14]:[2029-30]],0))</f>
        <v>0.43207051855535611</v>
      </c>
      <c r="P75" s="81">
        <f>INDEX(Inputs!$F$2:$V$507,MATCH(_xlfn.CONCAT($B$62,"_",$B75), Inputs!$X$2:$X$507, 0),MATCH(Forecasts!P$63, F_Inputs[[#Headers],[2013-14]:[2029-30]],0))</f>
        <v>0.43269958397717451</v>
      </c>
      <c r="Q75" s="81">
        <f>INDEX(Inputs!$F$2:$V$507,MATCH(_xlfn.CONCAT($B$62,"_",$B75), Inputs!$X$2:$X$507, 0),MATCH(Forecasts!Q$63, F_Inputs[[#Headers],[2013-14]:[2029-30]],0))</f>
        <v>0.43343626275698538</v>
      </c>
      <c r="R75" s="81">
        <f>INDEX(Inputs!$F$2:$V$507,MATCH(_xlfn.CONCAT($B$62,"_",$B75), Inputs!$X$2:$X$507, 0),MATCH(Forecasts!R$63, F_Inputs[[#Headers],[2013-14]:[2029-30]],0))</f>
        <v>0.43411354674596825</v>
      </c>
      <c r="S75" s="81">
        <f>INDEX(Inputs!$F$2:$V$507,MATCH(_xlfn.CONCAT($B$62,"_",$B75), Inputs!$X$2:$X$507, 0),MATCH(Forecasts!S$63, F_Inputs[[#Headers],[2013-14]:[2029-30]],0))</f>
        <v>0.43460984243090961</v>
      </c>
      <c r="T75" s="82">
        <f t="shared" si="52"/>
        <v>0.43205495271279237</v>
      </c>
      <c r="U75" s="82">
        <f t="shared" si="44"/>
        <v>0.43205495271279237</v>
      </c>
      <c r="V75" s="82">
        <f t="shared" si="44"/>
        <v>0.43205495271279237</v>
      </c>
      <c r="W75" s="82">
        <f t="shared" si="44"/>
        <v>0.43205495271279237</v>
      </c>
      <c r="X75" s="82">
        <f t="shared" si="44"/>
        <v>0.43205495271279237</v>
      </c>
      <c r="Y75" s="82">
        <f t="shared" si="44"/>
        <v>0.43205495271279237</v>
      </c>
      <c r="Z75" s="78">
        <f t="shared" si="45"/>
        <v>0.4316614946689194</v>
      </c>
      <c r="AA75" s="78">
        <f t="shared" si="46"/>
        <v>0.43207051855535611</v>
      </c>
      <c r="AB75" s="78">
        <f t="shared" si="47"/>
        <v>0.43269958397717451</v>
      </c>
      <c r="AC75" s="78">
        <f t="shared" si="48"/>
        <v>0.43343626275698538</v>
      </c>
      <c r="AD75" s="78">
        <f t="shared" si="49"/>
        <v>0.43411354674596825</v>
      </c>
      <c r="AE75" s="78">
        <f t="shared" si="50"/>
        <v>0.43460984243090961</v>
      </c>
      <c r="AF75" s="60" t="s">
        <v>125</v>
      </c>
      <c r="AG75" s="60" t="s">
        <v>125</v>
      </c>
      <c r="AH75" s="61" t="str">
        <f t="shared" si="51"/>
        <v>OK</v>
      </c>
    </row>
    <row r="76" spans="2:34">
      <c r="B76" s="55" t="s">
        <v>113</v>
      </c>
      <c r="C76" s="80">
        <f>INDEX(Inputs!$F$2:$V$507,MATCH(_xlfn.CONCAT($B$62,"_",$B76), Inputs!$X$2:$X$507, 0),MATCH(Forecasts!C$63, F_Inputs[[#Headers],[2013-14]:[2029-30]],0))</f>
        <v>0.89748217738396041</v>
      </c>
      <c r="D76" s="80">
        <f>INDEX(Inputs!$F$2:$V$507,MATCH(_xlfn.CONCAT($B$62,"_",$B76), Inputs!$X$2:$X$507, 0),MATCH(Forecasts!D$63, F_Inputs[[#Headers],[2013-14]:[2029-30]],0))</f>
        <v>0.89734173150222163</v>
      </c>
      <c r="E76" s="80">
        <f>INDEX(Inputs!$F$2:$V$507,MATCH(_xlfn.CONCAT($B$62,"_",$B76), Inputs!$X$2:$X$507, 0),MATCH(Forecasts!E$63, F_Inputs[[#Headers],[2013-14]:[2029-30]],0))</f>
        <v>0.89657389938949383</v>
      </c>
      <c r="F76" s="80">
        <f>INDEX(Inputs!$F$2:$V$507,MATCH(_xlfn.CONCAT($B$62,"_",$B76), Inputs!$X$2:$X$507, 0),MATCH(Forecasts!F$63, F_Inputs[[#Headers],[2013-14]:[2029-30]],0))</f>
        <v>0.89717846786616007</v>
      </c>
      <c r="G76" s="80">
        <f>INDEX(Inputs!$F$2:$V$507,MATCH(_xlfn.CONCAT($B$62,"_",$B76), Inputs!$X$2:$X$507, 0),MATCH(Forecasts!G$63, F_Inputs[[#Headers],[2013-14]:[2029-30]],0))</f>
        <v>0.89922651790779184</v>
      </c>
      <c r="H76" s="80">
        <f>INDEX(Inputs!$F$2:$V$507,MATCH(_xlfn.CONCAT($B$62,"_",$B76), Inputs!$X$2:$X$507, 0),MATCH(Forecasts!H$63, F_Inputs[[#Headers],[2013-14]:[2029-30]],0))</f>
        <v>0.89774675618664024</v>
      </c>
      <c r="I76" s="80">
        <f>INDEX(Inputs!$F$2:$V$507,MATCH(_xlfn.CONCAT($B$62,"_",$B76), Inputs!$X$2:$X$507, 0),MATCH(Forecasts!I$63, F_Inputs[[#Headers],[2013-14]:[2029-30]],0))</f>
        <v>0.89692949908506503</v>
      </c>
      <c r="J76" s="80">
        <f>INDEX(Inputs!$F$2:$V$507,MATCH(_xlfn.CONCAT($B$62,"_",$B76), Inputs!$X$2:$X$507, 0),MATCH(Forecasts!J$63, F_Inputs[[#Headers],[2013-14]:[2029-30]],0))</f>
        <v>0.89760379382374533</v>
      </c>
      <c r="K76" s="80">
        <f>INDEX(Inputs!$F$2:$V$507,MATCH(_xlfn.CONCAT($B$62,"_",$B76), Inputs!$X$2:$X$507, 0),MATCH(Forecasts!K$63, F_Inputs[[#Headers],[2013-14]:[2029-30]],0))</f>
        <v>0.8963049368117918</v>
      </c>
      <c r="L76" s="80">
        <f>INDEX(Inputs!$F$2:$V$507,MATCH(_xlfn.CONCAT($B$62,"_",$B76), Inputs!$X$2:$X$507, 0),MATCH(Forecasts!L$63, F_Inputs[[#Headers],[2013-14]:[2029-30]],0))</f>
        <v>0.89600572551215951</v>
      </c>
      <c r="M76" s="80">
        <f>INDEX(Inputs!$F$2:$V$507,MATCH(_xlfn.CONCAT($B$62,"_",$B76), Inputs!$X$2:$X$507, 0),MATCH(Forecasts!M$63, F_Inputs[[#Headers],[2013-14]:[2029-30]],0))</f>
        <v>0.89485976615612473</v>
      </c>
      <c r="N76" s="81">
        <f>INDEX(Inputs!$F$2:$V$507,MATCH(_xlfn.CONCAT($B$62,"_",$B76), Inputs!$X$2:$X$507, 0),MATCH(Forecasts!N$63, F_Inputs[[#Headers],[2013-14]:[2029-30]],0))</f>
        <v>0.89532604084074041</v>
      </c>
      <c r="O76" s="81">
        <f>INDEX(Inputs!$F$2:$V$507,MATCH(_xlfn.CONCAT($B$62,"_",$B76), Inputs!$X$2:$X$507, 0),MATCH(Forecasts!O$63, F_Inputs[[#Headers],[2013-14]:[2029-30]],0))</f>
        <v>0.89581299757701638</v>
      </c>
      <c r="P76" s="81">
        <f>INDEX(Inputs!$F$2:$V$507,MATCH(_xlfn.CONCAT($B$62,"_",$B76), Inputs!$X$2:$X$507, 0),MATCH(Forecasts!P$63, F_Inputs[[#Headers],[2013-14]:[2029-30]],0))</f>
        <v>0.89634896741537706</v>
      </c>
      <c r="Q76" s="81">
        <f>INDEX(Inputs!$F$2:$V$507,MATCH(_xlfn.CONCAT($B$62,"_",$B76), Inputs!$X$2:$X$507, 0),MATCH(Forecasts!Q$63, F_Inputs[[#Headers],[2013-14]:[2029-30]],0))</f>
        <v>0.89686677531196257</v>
      </c>
      <c r="R76" s="81">
        <f>INDEX(Inputs!$F$2:$V$507,MATCH(_xlfn.CONCAT($B$62,"_",$B76), Inputs!$X$2:$X$507, 0),MATCH(Forecasts!R$63, F_Inputs[[#Headers],[2013-14]:[2029-30]],0))</f>
        <v>0.89736613850202973</v>
      </c>
      <c r="S76" s="81">
        <f>INDEX(Inputs!$F$2:$V$507,MATCH(_xlfn.CONCAT($B$62,"_",$B76), Inputs!$X$2:$X$507, 0),MATCH(Forecasts!S$63, F_Inputs[[#Headers],[2013-14]:[2029-30]],0))</f>
        <v>0.89785080788840477</v>
      </c>
      <c r="T76" s="82">
        <f t="shared" si="52"/>
        <v>0.89485976615612473</v>
      </c>
      <c r="U76" s="82">
        <f t="shared" si="44"/>
        <v>0.89485976615612473</v>
      </c>
      <c r="V76" s="82">
        <f t="shared" si="44"/>
        <v>0.89485976615612473</v>
      </c>
      <c r="W76" s="82">
        <f t="shared" si="44"/>
        <v>0.89485976615612473</v>
      </c>
      <c r="X76" s="82">
        <f t="shared" si="44"/>
        <v>0.89485976615612473</v>
      </c>
      <c r="Y76" s="82">
        <f t="shared" si="44"/>
        <v>0.89485976615612473</v>
      </c>
      <c r="Z76" s="78">
        <f t="shared" si="45"/>
        <v>0.89532604084074041</v>
      </c>
      <c r="AA76" s="78">
        <f t="shared" si="46"/>
        <v>0.89581299757701638</v>
      </c>
      <c r="AB76" s="78">
        <f t="shared" si="47"/>
        <v>0.89634896741537706</v>
      </c>
      <c r="AC76" s="78">
        <f t="shared" si="48"/>
        <v>0.89686677531196257</v>
      </c>
      <c r="AD76" s="78">
        <f t="shared" si="49"/>
        <v>0.89736613850202973</v>
      </c>
      <c r="AE76" s="78">
        <f t="shared" si="50"/>
        <v>0.89785080788840477</v>
      </c>
      <c r="AF76" s="60" t="s">
        <v>125</v>
      </c>
      <c r="AG76" s="60" t="s">
        <v>125</v>
      </c>
      <c r="AH76" s="61" t="str">
        <f t="shared" si="51"/>
        <v>OK</v>
      </c>
    </row>
    <row r="77" spans="2:34">
      <c r="B77" s="55" t="s">
        <v>36</v>
      </c>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4"/>
      <c r="AG77" s="101"/>
      <c r="AH77" s="85"/>
    </row>
    <row r="78" spans="2:34">
      <c r="B78" s="55" t="s">
        <v>93</v>
      </c>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4"/>
      <c r="AG78" s="101"/>
      <c r="AH78" s="85"/>
    </row>
    <row r="79" spans="2:34">
      <c r="B79" s="55" t="s">
        <v>100</v>
      </c>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4"/>
      <c r="AG79" s="101"/>
      <c r="AH79" s="85"/>
    </row>
    <row r="80" spans="2:34">
      <c r="B80" s="55" t="s">
        <v>102</v>
      </c>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4"/>
      <c r="AG80" s="101"/>
      <c r="AH80" s="85"/>
    </row>
    <row r="81" spans="1:38">
      <c r="B81" s="55" t="s">
        <v>103</v>
      </c>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4"/>
      <c r="AG81" s="101"/>
      <c r="AH81" s="85"/>
    </row>
    <row r="82" spans="1:38">
      <c r="B82" s="55" t="s">
        <v>105</v>
      </c>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4"/>
      <c r="AG82" s="101"/>
      <c r="AH82" s="85"/>
    </row>
    <row r="83" spans="1:38">
      <c r="B83" s="65" t="s">
        <v>126</v>
      </c>
      <c r="C83" s="86">
        <f t="shared" ref="C83:H83" si="53">AVERAGE(C65:C76)</f>
        <v>0.55473013240717572</v>
      </c>
      <c r="D83" s="86">
        <f t="shared" si="53"/>
        <v>0.55579082958538117</v>
      </c>
      <c r="E83" s="86">
        <f t="shared" si="53"/>
        <v>0.55340603190694171</v>
      </c>
      <c r="F83" s="86">
        <f t="shared" si="53"/>
        <v>0.55300679699466826</v>
      </c>
      <c r="G83" s="86">
        <f t="shared" si="53"/>
        <v>0.55334493909196458</v>
      </c>
      <c r="H83" s="86">
        <f t="shared" si="53"/>
        <v>0.63052957713823965</v>
      </c>
      <c r="I83" s="86">
        <f t="shared" ref="I83:AE83" si="54">AVERAGE(I65:I76)</f>
        <v>0.63057381735190621</v>
      </c>
      <c r="J83" s="86">
        <f t="shared" si="54"/>
        <v>0.63103222320550945</v>
      </c>
      <c r="K83" s="86">
        <f t="shared" si="54"/>
        <v>0.63167002147436191</v>
      </c>
      <c r="L83" s="86">
        <f t="shared" si="54"/>
        <v>0.63232451434483783</v>
      </c>
      <c r="M83" s="127">
        <f>AVERAGE(M65:M76)</f>
        <v>0.63241062889421851</v>
      </c>
      <c r="N83" s="127">
        <f t="shared" si="54"/>
        <v>0.63324411576226225</v>
      </c>
      <c r="O83" s="127">
        <f t="shared" si="54"/>
        <v>0.63376944613841035</v>
      </c>
      <c r="P83" s="127">
        <f t="shared" si="54"/>
        <v>0.63395572831213209</v>
      </c>
      <c r="Q83" s="127">
        <f t="shared" si="54"/>
        <v>0.63411461798907709</v>
      </c>
      <c r="R83" s="127">
        <f t="shared" si="54"/>
        <v>0.6342281457120259</v>
      </c>
      <c r="S83" s="127">
        <f t="shared" si="54"/>
        <v>0.63431581737264098</v>
      </c>
      <c r="T83" s="127">
        <f t="shared" si="54"/>
        <v>0.63241062889421851</v>
      </c>
      <c r="U83" s="127">
        <f t="shared" si="54"/>
        <v>0.63241062889421851</v>
      </c>
      <c r="V83" s="86">
        <f t="shared" si="54"/>
        <v>0.63241062889421851</v>
      </c>
      <c r="W83" s="86">
        <f t="shared" si="54"/>
        <v>0.63241062889421851</v>
      </c>
      <c r="X83" s="86">
        <f t="shared" si="54"/>
        <v>0.63241062889421851</v>
      </c>
      <c r="Y83" s="86">
        <f t="shared" si="54"/>
        <v>0.63241062889421851</v>
      </c>
      <c r="Z83" s="86">
        <f t="shared" si="54"/>
        <v>0.63324411576226225</v>
      </c>
      <c r="AA83" s="86">
        <f t="shared" si="54"/>
        <v>0.63376944613841035</v>
      </c>
      <c r="AB83" s="86">
        <f t="shared" si="54"/>
        <v>0.63395572831213209</v>
      </c>
      <c r="AC83" s="86">
        <f t="shared" si="54"/>
        <v>0.63411461798907709</v>
      </c>
      <c r="AD83" s="86">
        <f t="shared" si="54"/>
        <v>0.6342281457120259</v>
      </c>
      <c r="AE83" s="86">
        <f t="shared" si="54"/>
        <v>0.63431581737264098</v>
      </c>
      <c r="AG83" s="99"/>
      <c r="AH83" s="38"/>
    </row>
    <row r="84" spans="1:38">
      <c r="AG84" s="99"/>
      <c r="AH84" s="38"/>
    </row>
    <row r="85" spans="1:38" s="36" customFormat="1">
      <c r="A85" s="35" t="s">
        <v>134</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98"/>
      <c r="AH85" s="37"/>
      <c r="AI85" s="37"/>
      <c r="AJ85" s="37"/>
      <c r="AK85" s="37"/>
      <c r="AL85" s="37"/>
    </row>
    <row r="86" spans="1:38">
      <c r="B86" s="69"/>
      <c r="C86" s="70"/>
      <c r="D86" s="70"/>
      <c r="E86" s="70"/>
      <c r="F86" s="70"/>
      <c r="G86" s="70"/>
      <c r="H86" s="70"/>
      <c r="I86" s="70"/>
      <c r="J86" s="70"/>
      <c r="K86" s="70"/>
      <c r="L86" s="70"/>
      <c r="M86" s="70"/>
      <c r="N86" s="70"/>
      <c r="O86" s="70"/>
      <c r="P86" s="70"/>
      <c r="Q86" s="70"/>
      <c r="R86" s="70"/>
      <c r="S86" s="70"/>
      <c r="AG86" s="99"/>
      <c r="AH86" s="38"/>
    </row>
    <row r="87" spans="1:38">
      <c r="B87" s="39" t="s">
        <v>135</v>
      </c>
      <c r="AG87" s="99"/>
      <c r="AH87" s="38"/>
    </row>
    <row r="88" spans="1:38">
      <c r="B88" s="43" t="s">
        <v>136</v>
      </c>
      <c r="AG88" s="99"/>
      <c r="AH88" s="38"/>
    </row>
    <row r="89" spans="1:38" ht="15" customHeight="1">
      <c r="B89" s="38" t="s">
        <v>48</v>
      </c>
      <c r="C89" s="147" t="s">
        <v>117</v>
      </c>
      <c r="D89" s="147"/>
      <c r="E89" s="147"/>
      <c r="F89" s="147"/>
      <c r="G89" s="147"/>
      <c r="H89" s="147"/>
      <c r="I89" s="147"/>
      <c r="J89" s="147"/>
      <c r="K89" s="147"/>
      <c r="L89" s="147"/>
      <c r="M89" s="147"/>
      <c r="N89" s="148" t="s">
        <v>118</v>
      </c>
      <c r="O89" s="148"/>
      <c r="P89" s="148"/>
      <c r="Q89" s="148"/>
      <c r="R89" s="148"/>
      <c r="S89" s="148"/>
      <c r="T89" s="141" t="s">
        <v>119</v>
      </c>
      <c r="U89" s="141"/>
      <c r="V89" s="141"/>
      <c r="W89" s="141"/>
      <c r="X89" s="141"/>
      <c r="Y89" s="142"/>
      <c r="Z89" s="143" t="s">
        <v>120</v>
      </c>
      <c r="AA89" s="143"/>
      <c r="AB89" s="143"/>
      <c r="AC89" s="143"/>
      <c r="AD89" s="143"/>
      <c r="AE89" s="144"/>
      <c r="AF89" s="138" t="s">
        <v>121</v>
      </c>
      <c r="AG89" s="139" t="s">
        <v>122</v>
      </c>
      <c r="AH89" s="138" t="s">
        <v>123</v>
      </c>
      <c r="AI89" s="40"/>
      <c r="AJ89" s="40"/>
      <c r="AK89" s="41"/>
      <c r="AL89" s="40"/>
    </row>
    <row r="90" spans="1:38" ht="17.25" customHeight="1">
      <c r="B90" s="44"/>
      <c r="C90" s="45" t="s">
        <v>18</v>
      </c>
      <c r="D90" s="45" t="s">
        <v>19</v>
      </c>
      <c r="E90" s="45" t="s">
        <v>20</v>
      </c>
      <c r="F90" s="45" t="s">
        <v>21</v>
      </c>
      <c r="G90" s="45" t="s">
        <v>22</v>
      </c>
      <c r="H90" s="45" t="s">
        <v>23</v>
      </c>
      <c r="I90" s="45" t="s">
        <v>24</v>
      </c>
      <c r="J90" s="45" t="s">
        <v>25</v>
      </c>
      <c r="K90" s="45" t="s">
        <v>26</v>
      </c>
      <c r="L90" s="45" t="s">
        <v>27</v>
      </c>
      <c r="M90" s="123" t="s">
        <v>28</v>
      </c>
      <c r="N90" s="46" t="s">
        <v>29</v>
      </c>
      <c r="O90" s="46" t="s">
        <v>30</v>
      </c>
      <c r="P90" s="46" t="s">
        <v>31</v>
      </c>
      <c r="Q90" s="46" t="s">
        <v>32</v>
      </c>
      <c r="R90" s="46" t="s">
        <v>33</v>
      </c>
      <c r="S90" s="46" t="s">
        <v>34</v>
      </c>
      <c r="T90" s="47" t="s">
        <v>29</v>
      </c>
      <c r="U90" s="47" t="s">
        <v>30</v>
      </c>
      <c r="V90" s="47" t="s">
        <v>31</v>
      </c>
      <c r="W90" s="47" t="s">
        <v>32</v>
      </c>
      <c r="X90" s="47" t="s">
        <v>33</v>
      </c>
      <c r="Y90" s="47" t="s">
        <v>34</v>
      </c>
      <c r="Z90" s="48" t="s">
        <v>29</v>
      </c>
      <c r="AA90" s="48" t="s">
        <v>30</v>
      </c>
      <c r="AB90" s="48" t="s">
        <v>31</v>
      </c>
      <c r="AC90" s="48" t="s">
        <v>32</v>
      </c>
      <c r="AD90" s="48" t="s">
        <v>33</v>
      </c>
      <c r="AE90" s="48" t="s">
        <v>34</v>
      </c>
      <c r="AF90" s="138"/>
      <c r="AG90" s="139"/>
      <c r="AH90" s="138"/>
      <c r="AI90" s="40"/>
      <c r="AJ90" s="40"/>
      <c r="AK90" s="40"/>
      <c r="AL90" s="40"/>
    </row>
    <row r="91" spans="1:38" s="49" customFormat="1">
      <c r="B91" s="76" t="s">
        <v>124</v>
      </c>
      <c r="C91" s="51">
        <v>1</v>
      </c>
      <c r="D91" s="51">
        <v>2</v>
      </c>
      <c r="E91" s="51">
        <v>3</v>
      </c>
      <c r="F91" s="51">
        <v>4</v>
      </c>
      <c r="G91" s="51">
        <v>5</v>
      </c>
      <c r="H91" s="51">
        <v>6</v>
      </c>
      <c r="I91" s="51">
        <v>7</v>
      </c>
      <c r="J91" s="51">
        <v>8</v>
      </c>
      <c r="K91" s="51">
        <v>9</v>
      </c>
      <c r="L91" s="51">
        <v>10</v>
      </c>
      <c r="M91" s="124">
        <v>11</v>
      </c>
      <c r="N91" s="52">
        <v>12</v>
      </c>
      <c r="O91" s="52">
        <v>13</v>
      </c>
      <c r="P91" s="52">
        <v>14</v>
      </c>
      <c r="Q91" s="52">
        <v>15</v>
      </c>
      <c r="R91" s="52">
        <v>16</v>
      </c>
      <c r="S91" s="52">
        <v>17</v>
      </c>
      <c r="T91" s="53">
        <v>12</v>
      </c>
      <c r="U91" s="53">
        <v>13</v>
      </c>
      <c r="V91" s="53">
        <v>14</v>
      </c>
      <c r="W91" s="53">
        <v>15</v>
      </c>
      <c r="X91" s="53">
        <v>16</v>
      </c>
      <c r="Y91" s="53">
        <v>17</v>
      </c>
      <c r="Z91" s="54">
        <v>12</v>
      </c>
      <c r="AA91" s="54">
        <v>13</v>
      </c>
      <c r="AB91" s="54">
        <v>14</v>
      </c>
      <c r="AC91" s="54">
        <v>15</v>
      </c>
      <c r="AD91" s="54">
        <v>16</v>
      </c>
      <c r="AE91" s="54">
        <v>17</v>
      </c>
      <c r="AG91" s="100"/>
      <c r="AI91" s="40"/>
      <c r="AJ91" s="40"/>
      <c r="AK91" s="40"/>
      <c r="AL91" s="40"/>
    </row>
    <row r="92" spans="1:38">
      <c r="B92" s="55" t="s">
        <v>92</v>
      </c>
      <c r="C92" s="80">
        <f>INDEX(F_Inputs[[2013-14]:[2029-30]], MATCH(_xlfn.CONCAT($B$89,"_",$B92), Inputs!$X$2:$X$507, 0),MATCH(Forecasts!C$90,F_Inputs[[#Headers],[2013-14]:[2029-30]],0))</f>
        <v>24.683067475627162</v>
      </c>
      <c r="D92" s="80">
        <f>INDEX(F_Inputs[[2013-14]:[2029-30]], MATCH(_xlfn.CONCAT($B$89,"_",$B92), Inputs!$X$2:$X$507, 0),MATCH(Forecasts!D$90,F_Inputs[[#Headers],[2013-14]:[2029-30]],0))</f>
        <v>24.713868384006499</v>
      </c>
      <c r="E92" s="80">
        <f>INDEX(F_Inputs[[2013-14]:[2029-30]], MATCH(_xlfn.CONCAT($B$89,"_",$B92), Inputs!$X$2:$X$507, 0),MATCH(Forecasts!E$90,F_Inputs[[#Headers],[2013-14]:[2029-30]],0))</f>
        <v>24.433306474292376</v>
      </c>
      <c r="F92" s="80">
        <f>INDEX(F_Inputs[[2013-14]:[2029-30]], MATCH(_xlfn.CONCAT($B$89,"_",$B92), Inputs!$X$2:$X$507, 0),MATCH(Forecasts!F$90,F_Inputs[[#Headers],[2013-14]:[2029-30]],0))</f>
        <v>23.619757815926526</v>
      </c>
      <c r="G92" s="80">
        <f>INDEX(F_Inputs[[2013-14]:[2029-30]], MATCH(_xlfn.CONCAT($B$89,"_",$B92), Inputs!$X$2:$X$507, 0),MATCH(Forecasts!G$90,F_Inputs[[#Headers],[2013-14]:[2029-30]],0))</f>
        <v>23.387133272061138</v>
      </c>
      <c r="H92" s="80">
        <f>INDEX(F_Inputs[[2013-14]:[2029-30]], MATCH(_xlfn.CONCAT($B$89,"_",$B92), Inputs!$X$2:$X$507, 0),MATCH(Forecasts!H$90,F_Inputs[[#Headers],[2013-14]:[2029-30]],0))</f>
        <v>22.596594512988293</v>
      </c>
      <c r="I92" s="80">
        <f>INDEX(F_Inputs[[2013-14]:[2029-30]], MATCH(_xlfn.CONCAT($B$89,"_",$B92), Inputs!$X$2:$X$507, 0),MATCH(Forecasts!I$90,F_Inputs[[#Headers],[2013-14]:[2029-30]],0))</f>
        <v>21.915641218411576</v>
      </c>
      <c r="J92" s="80">
        <f>INDEX(F_Inputs[[2013-14]:[2029-30]], MATCH(_xlfn.CONCAT($B$89,"_",$B92), Inputs!$X$2:$X$507, 0),MATCH(Forecasts!J$90,F_Inputs[[#Headers],[2013-14]:[2029-30]],0))</f>
        <v>22.393143817923573</v>
      </c>
      <c r="K92" s="80">
        <f>INDEX(F_Inputs[[2013-14]:[2029-30]], MATCH(_xlfn.CONCAT($B$89,"_",$B92), Inputs!$X$2:$X$507, 0),MATCH(Forecasts!K$90,F_Inputs[[#Headers],[2013-14]:[2029-30]],0))</f>
        <v>20.660125739393195</v>
      </c>
      <c r="L92" s="80">
        <f>INDEX(F_Inputs[[2013-14]:[2029-30]], MATCH(_xlfn.CONCAT($B$89,"_",$B92), Inputs!$X$2:$X$507, 0),MATCH(Forecasts!L$90,F_Inputs[[#Headers],[2013-14]:[2029-30]],0))</f>
        <v>22.129160044179443</v>
      </c>
      <c r="M92" s="80">
        <f>INDEX(F_Inputs[[2013-14]:[2029-30]], MATCH(_xlfn.CONCAT($B$89,"_",$B92), Inputs!$X$2:$X$507, 0),MATCH(Forecasts!M$90,F_Inputs[[#Headers],[2013-14]:[2029-30]],0))</f>
        <v>22.067155790697122</v>
      </c>
      <c r="N92" s="81">
        <f t="shared" ref="N92:Y101" si="55">$M92</f>
        <v>22.067155790697122</v>
      </c>
      <c r="O92" s="81">
        <f t="shared" si="55"/>
        <v>22.067155790697122</v>
      </c>
      <c r="P92" s="81">
        <f t="shared" si="55"/>
        <v>22.067155790697122</v>
      </c>
      <c r="Q92" s="81">
        <f t="shared" si="55"/>
        <v>22.067155790697122</v>
      </c>
      <c r="R92" s="81">
        <f t="shared" si="55"/>
        <v>22.067155790697122</v>
      </c>
      <c r="S92" s="81">
        <f t="shared" si="55"/>
        <v>22.067155790697122</v>
      </c>
      <c r="T92" s="82">
        <f t="shared" si="55"/>
        <v>22.067155790697122</v>
      </c>
      <c r="U92" s="82">
        <f t="shared" si="55"/>
        <v>22.067155790697122</v>
      </c>
      <c r="V92" s="82">
        <f t="shared" si="55"/>
        <v>22.067155790697122</v>
      </c>
      <c r="W92" s="82">
        <f t="shared" si="55"/>
        <v>22.067155790697122</v>
      </c>
      <c r="X92" s="82">
        <f t="shared" si="55"/>
        <v>22.067155790697122</v>
      </c>
      <c r="Y92" s="82">
        <f t="shared" si="55"/>
        <v>22.067155790697122</v>
      </c>
      <c r="Z92" s="78">
        <f t="shared" ref="Z92:Z109" si="56">IF($AF92="Company forecast", N92, IF($AF92="Ofwat forecast", T92))</f>
        <v>22.067155790697122</v>
      </c>
      <c r="AA92" s="78">
        <f t="shared" ref="AA92:AA109" si="57">IF($AF92="Company forecast", O92, IF($AF92="Ofwat forecast", U92))</f>
        <v>22.067155790697122</v>
      </c>
      <c r="AB92" s="78">
        <f t="shared" ref="AB92:AB109" si="58">IF($AF92="Company forecast", P92, IF($AF92="Ofwat forecast", V92))</f>
        <v>22.067155790697122</v>
      </c>
      <c r="AC92" s="78">
        <f t="shared" ref="AC92:AC109" si="59">IF($AF92="Company forecast", Q92, IF($AF92="Ofwat forecast", W92))</f>
        <v>22.067155790697122</v>
      </c>
      <c r="AD92" s="78">
        <f t="shared" ref="AD92:AD109" si="60">IF($AF92="Company forecast", R92, IF($AF92="Ofwat forecast", X92))</f>
        <v>22.067155790697122</v>
      </c>
      <c r="AE92" s="78">
        <f t="shared" ref="AE92:AE109" si="61">IF($AF92="Company forecast", S92, IF($AF92="Ofwat forecast", Y92))</f>
        <v>22.067155790697122</v>
      </c>
      <c r="AF92" s="60" t="s">
        <v>119</v>
      </c>
      <c r="AG92" s="60" t="s">
        <v>119</v>
      </c>
      <c r="AH92" s="61" t="str">
        <f t="shared" ref="AH92:AH109" si="62">IF(AF92=AG92, "OK", "error")</f>
        <v>OK</v>
      </c>
      <c r="AI92" s="40"/>
      <c r="AJ92" s="40"/>
      <c r="AK92" s="40"/>
      <c r="AL92" s="40"/>
    </row>
    <row r="93" spans="1:38">
      <c r="B93" s="55" t="s">
        <v>98</v>
      </c>
      <c r="C93" s="80">
        <f>INDEX(F_Inputs[[2013-14]:[2029-30]], MATCH(_xlfn.CONCAT($B$89,"_",$B93), Inputs!$X$2:$X$507, 0),MATCH(Forecasts!C$90,F_Inputs[[#Headers],[2013-14]:[2029-30]],0))</f>
        <v>28.638311099828169</v>
      </c>
      <c r="D93" s="80">
        <f>INDEX(F_Inputs[[2013-14]:[2029-30]], MATCH(_xlfn.CONCAT($B$89,"_",$B93), Inputs!$X$2:$X$507, 0),MATCH(Forecasts!D$90,F_Inputs[[#Headers],[2013-14]:[2029-30]],0))</f>
        <v>28.873627330658156</v>
      </c>
      <c r="E93" s="80">
        <f>INDEX(F_Inputs[[2013-14]:[2029-30]], MATCH(_xlfn.CONCAT($B$89,"_",$B93), Inputs!$X$2:$X$507, 0),MATCH(Forecasts!E$90,F_Inputs[[#Headers],[2013-14]:[2029-30]],0))</f>
        <v>28.717372294299011</v>
      </c>
      <c r="F93" s="80">
        <f>INDEX(F_Inputs[[2013-14]:[2029-30]], MATCH(_xlfn.CONCAT($B$89,"_",$B93), Inputs!$X$2:$X$507, 0),MATCH(Forecasts!F$90,F_Inputs[[#Headers],[2013-14]:[2029-30]],0))</f>
        <v>28.231333945452594</v>
      </c>
      <c r="G93" s="80">
        <f>INDEX(F_Inputs[[2013-14]:[2029-30]], MATCH(_xlfn.CONCAT($B$89,"_",$B93), Inputs!$X$2:$X$507, 0),MATCH(Forecasts!G$90,F_Inputs[[#Headers],[2013-14]:[2029-30]],0))</f>
        <v>28.033576836330635</v>
      </c>
      <c r="H93" s="80">
        <f>INDEX(F_Inputs[[2013-14]:[2029-30]], MATCH(_xlfn.CONCAT($B$89,"_",$B93), Inputs!$X$2:$X$507, 0),MATCH(Forecasts!H$90,F_Inputs[[#Headers],[2013-14]:[2029-30]],0))</f>
        <v>27.30303337692359</v>
      </c>
      <c r="I93" s="80">
        <f>INDEX(F_Inputs[[2013-14]:[2029-30]], MATCH(_xlfn.CONCAT($B$89,"_",$B93), Inputs!$X$2:$X$507, 0),MATCH(Forecasts!I$90,F_Inputs[[#Headers],[2013-14]:[2029-30]],0))</f>
        <v>26.731537354241073</v>
      </c>
      <c r="J93" s="80">
        <f>INDEX(F_Inputs[[2013-14]:[2029-30]], MATCH(_xlfn.CONCAT($B$89,"_",$B93), Inputs!$X$2:$X$507, 0),MATCH(Forecasts!J$90,F_Inputs[[#Headers],[2013-14]:[2029-30]],0))</f>
        <v>26.668878033859961</v>
      </c>
      <c r="K93" s="80">
        <f>INDEX(F_Inputs[[2013-14]:[2029-30]], MATCH(_xlfn.CONCAT($B$89,"_",$B93), Inputs!$X$2:$X$507, 0),MATCH(Forecasts!K$90,F_Inputs[[#Headers],[2013-14]:[2029-30]],0))</f>
        <v>24.645419540051634</v>
      </c>
      <c r="L93" s="80">
        <f>INDEX(F_Inputs[[2013-14]:[2029-30]], MATCH(_xlfn.CONCAT($B$89,"_",$B93), Inputs!$X$2:$X$507, 0),MATCH(Forecasts!L$90,F_Inputs[[#Headers],[2013-14]:[2029-30]],0))</f>
        <v>25.985164074983388</v>
      </c>
      <c r="M93" s="80">
        <f>INDEX(F_Inputs[[2013-14]:[2029-30]], MATCH(_xlfn.CONCAT($B$89,"_",$B93), Inputs!$X$2:$X$507, 0),MATCH(Forecasts!M$90,F_Inputs[[#Headers],[2013-14]:[2029-30]],0))</f>
        <v>25.781371030039725</v>
      </c>
      <c r="N93" s="81">
        <f t="shared" si="55"/>
        <v>25.781371030039725</v>
      </c>
      <c r="O93" s="81">
        <f t="shared" si="55"/>
        <v>25.781371030039725</v>
      </c>
      <c r="P93" s="81">
        <f t="shared" si="55"/>
        <v>25.781371030039725</v>
      </c>
      <c r="Q93" s="81">
        <f t="shared" si="55"/>
        <v>25.781371030039725</v>
      </c>
      <c r="R93" s="81">
        <f t="shared" si="55"/>
        <v>25.781371030039725</v>
      </c>
      <c r="S93" s="81">
        <f t="shared" si="55"/>
        <v>25.781371030039725</v>
      </c>
      <c r="T93" s="82">
        <f t="shared" si="55"/>
        <v>25.781371030039725</v>
      </c>
      <c r="U93" s="82">
        <f t="shared" si="55"/>
        <v>25.781371030039725</v>
      </c>
      <c r="V93" s="82">
        <f t="shared" si="55"/>
        <v>25.781371030039725</v>
      </c>
      <c r="W93" s="82">
        <f t="shared" si="55"/>
        <v>25.781371030039725</v>
      </c>
      <c r="X93" s="82">
        <f t="shared" si="55"/>
        <v>25.781371030039725</v>
      </c>
      <c r="Y93" s="82">
        <f t="shared" si="55"/>
        <v>25.781371030039725</v>
      </c>
      <c r="Z93" s="78">
        <f t="shared" si="56"/>
        <v>25.781371030039725</v>
      </c>
      <c r="AA93" s="78">
        <f t="shared" si="57"/>
        <v>25.781371030039725</v>
      </c>
      <c r="AB93" s="78">
        <f t="shared" si="58"/>
        <v>25.781371030039725</v>
      </c>
      <c r="AC93" s="78">
        <f t="shared" si="59"/>
        <v>25.781371030039725</v>
      </c>
      <c r="AD93" s="78">
        <f t="shared" si="60"/>
        <v>25.781371030039725</v>
      </c>
      <c r="AE93" s="78">
        <f t="shared" si="61"/>
        <v>25.781371030039725</v>
      </c>
      <c r="AF93" s="60" t="s">
        <v>119</v>
      </c>
      <c r="AG93" s="60" t="s">
        <v>119</v>
      </c>
      <c r="AH93" s="61" t="str">
        <f t="shared" si="62"/>
        <v>OK</v>
      </c>
      <c r="AI93" s="40"/>
      <c r="AJ93" s="40"/>
      <c r="AK93" s="40"/>
      <c r="AL93" s="40"/>
    </row>
    <row r="94" spans="1:38">
      <c r="B94" s="55" t="s">
        <v>99</v>
      </c>
      <c r="C94" s="80">
        <f>INDEX(F_Inputs[[2013-14]:[2029-30]], MATCH(_xlfn.CONCAT($B$89,"_",$B94), Inputs!$X$2:$X$507, 0),MATCH(Forecasts!C$90,F_Inputs[[#Headers],[2013-14]:[2029-30]],0))</f>
        <v>29.341781866724752</v>
      </c>
      <c r="D94" s="80">
        <f>INDEX(F_Inputs[[2013-14]:[2029-30]], MATCH(_xlfn.CONCAT($B$89,"_",$B94), Inputs!$X$2:$X$507, 0),MATCH(Forecasts!D$90,F_Inputs[[#Headers],[2013-14]:[2029-30]],0))</f>
        <v>29.767480764103812</v>
      </c>
      <c r="E94" s="80">
        <f>INDEX(F_Inputs[[2013-14]:[2029-30]], MATCH(_xlfn.CONCAT($B$89,"_",$B94), Inputs!$X$2:$X$507, 0),MATCH(Forecasts!E$90,F_Inputs[[#Headers],[2013-14]:[2029-30]],0))</f>
        <v>29.798683979464229</v>
      </c>
      <c r="F94" s="80">
        <f>INDEX(F_Inputs[[2013-14]:[2029-30]], MATCH(_xlfn.CONCAT($B$89,"_",$B94), Inputs!$X$2:$X$507, 0),MATCH(Forecasts!F$90,F_Inputs[[#Headers],[2013-14]:[2029-30]],0))</f>
        <v>29.635745060299016</v>
      </c>
      <c r="G94" s="80">
        <f>INDEX(F_Inputs[[2013-14]:[2029-30]], MATCH(_xlfn.CONCAT($B$89,"_",$B94), Inputs!$X$2:$X$507, 0),MATCH(Forecasts!G$90,F_Inputs[[#Headers],[2013-14]:[2029-30]],0))</f>
        <v>29.621920355259768</v>
      </c>
      <c r="H94" s="80">
        <f>INDEX(F_Inputs[[2013-14]:[2029-30]], MATCH(_xlfn.CONCAT($B$89,"_",$B94), Inputs!$X$2:$X$507, 0),MATCH(Forecasts!H$90,F_Inputs[[#Headers],[2013-14]:[2029-30]],0))</f>
        <v>29.092225449533245</v>
      </c>
      <c r="I94" s="80">
        <f>INDEX(F_Inputs[[2013-14]:[2029-30]], MATCH(_xlfn.CONCAT($B$89,"_",$B94), Inputs!$X$2:$X$507, 0),MATCH(Forecasts!I$90,F_Inputs[[#Headers],[2013-14]:[2029-30]],0))</f>
        <v>28.71952182376468</v>
      </c>
      <c r="J94" s="80">
        <f>INDEX(F_Inputs[[2013-14]:[2029-30]], MATCH(_xlfn.CONCAT($B$89,"_",$B94), Inputs!$X$2:$X$507, 0),MATCH(Forecasts!J$90,F_Inputs[[#Headers],[2013-14]:[2029-30]],0))</f>
        <v>28.514017844723174</v>
      </c>
      <c r="K94" s="80">
        <f>INDEX(F_Inputs[[2013-14]:[2029-30]], MATCH(_xlfn.CONCAT($B$89,"_",$B94), Inputs!$X$2:$X$507, 0),MATCH(Forecasts!K$90,F_Inputs[[#Headers],[2013-14]:[2029-30]],0))</f>
        <v>26.203064515276907</v>
      </c>
      <c r="L94" s="80">
        <f>INDEX(F_Inputs[[2013-14]:[2029-30]], MATCH(_xlfn.CONCAT($B$89,"_",$B94), Inputs!$X$2:$X$507, 0),MATCH(Forecasts!L$90,F_Inputs[[#Headers],[2013-14]:[2029-30]],0))</f>
        <v>27.862851421425479</v>
      </c>
      <c r="M94" s="80">
        <f>INDEX(F_Inputs[[2013-14]:[2029-30]], MATCH(_xlfn.CONCAT($B$89,"_",$B94), Inputs!$X$2:$X$507, 0),MATCH(Forecasts!M$90,F_Inputs[[#Headers],[2013-14]:[2029-30]],0))</f>
        <v>27.738530424306788</v>
      </c>
      <c r="N94" s="81">
        <f t="shared" si="55"/>
        <v>27.738530424306788</v>
      </c>
      <c r="O94" s="81">
        <f t="shared" si="55"/>
        <v>27.738530424306788</v>
      </c>
      <c r="P94" s="81">
        <f t="shared" si="55"/>
        <v>27.738530424306788</v>
      </c>
      <c r="Q94" s="81">
        <f t="shared" si="55"/>
        <v>27.738530424306788</v>
      </c>
      <c r="R94" s="81">
        <f t="shared" si="55"/>
        <v>27.738530424306788</v>
      </c>
      <c r="S94" s="81">
        <f t="shared" si="55"/>
        <v>27.738530424306788</v>
      </c>
      <c r="T94" s="82">
        <f t="shared" si="55"/>
        <v>27.738530424306788</v>
      </c>
      <c r="U94" s="82">
        <f t="shared" si="55"/>
        <v>27.738530424306788</v>
      </c>
      <c r="V94" s="82">
        <f t="shared" si="55"/>
        <v>27.738530424306788</v>
      </c>
      <c r="W94" s="82">
        <f t="shared" si="55"/>
        <v>27.738530424306788</v>
      </c>
      <c r="X94" s="82">
        <f t="shared" si="55"/>
        <v>27.738530424306788</v>
      </c>
      <c r="Y94" s="82">
        <f t="shared" si="55"/>
        <v>27.738530424306788</v>
      </c>
      <c r="Z94" s="78">
        <f t="shared" si="56"/>
        <v>27.738530424306788</v>
      </c>
      <c r="AA94" s="78">
        <f t="shared" si="57"/>
        <v>27.738530424306788</v>
      </c>
      <c r="AB94" s="78">
        <f t="shared" si="58"/>
        <v>27.738530424306788</v>
      </c>
      <c r="AC94" s="78">
        <f t="shared" si="59"/>
        <v>27.738530424306788</v>
      </c>
      <c r="AD94" s="78">
        <f t="shared" si="60"/>
        <v>27.738530424306788</v>
      </c>
      <c r="AE94" s="78">
        <f t="shared" si="61"/>
        <v>27.738530424306788</v>
      </c>
      <c r="AF94" s="60" t="s">
        <v>119</v>
      </c>
      <c r="AG94" s="60" t="s">
        <v>119</v>
      </c>
      <c r="AH94" s="61" t="str">
        <f t="shared" si="62"/>
        <v>OK</v>
      </c>
      <c r="AI94" s="40"/>
      <c r="AJ94" s="40"/>
      <c r="AK94" s="40"/>
      <c r="AL94" s="40"/>
    </row>
    <row r="95" spans="1:38">
      <c r="B95" s="55" t="s">
        <v>104</v>
      </c>
      <c r="C95" s="80">
        <f>INDEX(F_Inputs[[2013-14]:[2029-30]], MATCH(_xlfn.CONCAT($B$89,"_",$B95), Inputs!$X$2:$X$507, 0),MATCH(Forecasts!C$90,F_Inputs[[#Headers],[2013-14]:[2029-30]],0))</f>
        <v>24.577279769331188</v>
      </c>
      <c r="D95" s="80">
        <f>INDEX(F_Inputs[[2013-14]:[2029-30]], MATCH(_xlfn.CONCAT($B$89,"_",$B95), Inputs!$X$2:$X$507, 0),MATCH(Forecasts!D$90,F_Inputs[[#Headers],[2013-14]:[2029-30]],0))</f>
        <v>24.365158642932879</v>
      </c>
      <c r="E95" s="80">
        <f>INDEX(F_Inputs[[2013-14]:[2029-30]], MATCH(_xlfn.CONCAT($B$89,"_",$B95), Inputs!$X$2:$X$507, 0),MATCH(Forecasts!E$90,F_Inputs[[#Headers],[2013-14]:[2029-30]],0))</f>
        <v>23.986022583005592</v>
      </c>
      <c r="F95" s="80">
        <f>INDEX(F_Inputs[[2013-14]:[2029-30]], MATCH(_xlfn.CONCAT($B$89,"_",$B95), Inputs!$X$2:$X$507, 0),MATCH(Forecasts!F$90,F_Inputs[[#Headers],[2013-14]:[2029-30]],0))</f>
        <v>23.16123058858367</v>
      </c>
      <c r="G95" s="80">
        <f>INDEX(F_Inputs[[2013-14]:[2029-30]], MATCH(_xlfn.CONCAT($B$89,"_",$B95), Inputs!$X$2:$X$507, 0),MATCH(Forecasts!G$90,F_Inputs[[#Headers],[2013-14]:[2029-30]],0))</f>
        <v>23.042561819008014</v>
      </c>
      <c r="H95" s="80">
        <f>INDEX(F_Inputs[[2013-14]:[2029-30]], MATCH(_xlfn.CONCAT($B$89,"_",$B95), Inputs!$X$2:$X$507, 0),MATCH(Forecasts!H$90,F_Inputs[[#Headers],[2013-14]:[2029-30]],0))</f>
        <v>22.270440705929374</v>
      </c>
      <c r="I95" s="80">
        <f>INDEX(F_Inputs[[2013-14]:[2029-30]], MATCH(_xlfn.CONCAT($B$89,"_",$B95), Inputs!$X$2:$X$507, 0),MATCH(Forecasts!I$90,F_Inputs[[#Headers],[2013-14]:[2029-30]],0))</f>
        <v>21.529430212441586</v>
      </c>
      <c r="J95" s="80">
        <f>INDEX(F_Inputs[[2013-14]:[2029-30]], MATCH(_xlfn.CONCAT($B$89,"_",$B95), Inputs!$X$2:$X$507, 0),MATCH(Forecasts!J$90,F_Inputs[[#Headers],[2013-14]:[2029-30]],0))</f>
        <v>21.350666240578036</v>
      </c>
      <c r="K95" s="80">
        <f>INDEX(F_Inputs[[2013-14]:[2029-30]], MATCH(_xlfn.CONCAT($B$89,"_",$B95), Inputs!$X$2:$X$507, 0),MATCH(Forecasts!K$90,F_Inputs[[#Headers],[2013-14]:[2029-30]],0))</f>
        <v>19.435991737803032</v>
      </c>
      <c r="L95" s="80">
        <f>INDEX(F_Inputs[[2013-14]:[2029-30]], MATCH(_xlfn.CONCAT($B$89,"_",$B95), Inputs!$X$2:$X$507, 0),MATCH(Forecasts!L$90,F_Inputs[[#Headers],[2013-14]:[2029-30]],0))</f>
        <v>20.638428642156477</v>
      </c>
      <c r="M95" s="80">
        <f>INDEX(F_Inputs[[2013-14]:[2029-30]], MATCH(_xlfn.CONCAT($B$89,"_",$B95), Inputs!$X$2:$X$507, 0),MATCH(Forecasts!M$90,F_Inputs[[#Headers],[2013-14]:[2029-30]],0))</f>
        <v>21.14375843803715</v>
      </c>
      <c r="N95" s="81">
        <f t="shared" si="55"/>
        <v>21.14375843803715</v>
      </c>
      <c r="O95" s="81">
        <f t="shared" si="55"/>
        <v>21.14375843803715</v>
      </c>
      <c r="P95" s="81">
        <f t="shared" si="55"/>
        <v>21.14375843803715</v>
      </c>
      <c r="Q95" s="81">
        <f t="shared" si="55"/>
        <v>21.14375843803715</v>
      </c>
      <c r="R95" s="81">
        <f t="shared" si="55"/>
        <v>21.14375843803715</v>
      </c>
      <c r="S95" s="81">
        <f t="shared" si="55"/>
        <v>21.14375843803715</v>
      </c>
      <c r="T95" s="82">
        <f t="shared" si="55"/>
        <v>21.14375843803715</v>
      </c>
      <c r="U95" s="82">
        <f t="shared" si="55"/>
        <v>21.14375843803715</v>
      </c>
      <c r="V95" s="82">
        <f t="shared" si="55"/>
        <v>21.14375843803715</v>
      </c>
      <c r="W95" s="82">
        <f t="shared" si="55"/>
        <v>21.14375843803715</v>
      </c>
      <c r="X95" s="82">
        <f t="shared" si="55"/>
        <v>21.14375843803715</v>
      </c>
      <c r="Y95" s="82">
        <f t="shared" si="55"/>
        <v>21.14375843803715</v>
      </c>
      <c r="Z95" s="78">
        <f t="shared" si="56"/>
        <v>21.14375843803715</v>
      </c>
      <c r="AA95" s="78">
        <f t="shared" si="57"/>
        <v>21.14375843803715</v>
      </c>
      <c r="AB95" s="78">
        <f t="shared" si="58"/>
        <v>21.14375843803715</v>
      </c>
      <c r="AC95" s="78">
        <f t="shared" si="59"/>
        <v>21.14375843803715</v>
      </c>
      <c r="AD95" s="78">
        <f t="shared" si="60"/>
        <v>21.14375843803715</v>
      </c>
      <c r="AE95" s="78">
        <f t="shared" si="61"/>
        <v>21.14375843803715</v>
      </c>
      <c r="AF95" s="60" t="s">
        <v>119</v>
      </c>
      <c r="AG95" s="60" t="s">
        <v>119</v>
      </c>
      <c r="AH95" s="61" t="str">
        <f t="shared" si="62"/>
        <v>OK</v>
      </c>
      <c r="AI95" s="40"/>
      <c r="AJ95" s="40"/>
      <c r="AK95" s="40"/>
      <c r="AL95" s="40"/>
    </row>
    <row r="96" spans="1:38">
      <c r="B96" s="55" t="s">
        <v>106</v>
      </c>
      <c r="C96" s="80">
        <f>INDEX(F_Inputs[[2013-14]:[2029-30]], MATCH(_xlfn.CONCAT($B$89,"_",$B96), Inputs!$X$2:$X$507, 0),MATCH(Forecasts!C$90,F_Inputs[[#Headers],[2013-14]:[2029-30]],0))</f>
        <v>0</v>
      </c>
      <c r="D96" s="80">
        <f>INDEX(F_Inputs[[2013-14]:[2029-30]], MATCH(_xlfn.CONCAT($B$89,"_",$B96), Inputs!$X$2:$X$507, 0),MATCH(Forecasts!D$90,F_Inputs[[#Headers],[2013-14]:[2029-30]],0))</f>
        <v>0</v>
      </c>
      <c r="E96" s="80">
        <f>INDEX(F_Inputs[[2013-14]:[2029-30]], MATCH(_xlfn.CONCAT($B$89,"_",$B96), Inputs!$X$2:$X$507, 0),MATCH(Forecasts!E$90,F_Inputs[[#Headers],[2013-14]:[2029-30]],0))</f>
        <v>0</v>
      </c>
      <c r="F96" s="80">
        <f>INDEX(F_Inputs[[2013-14]:[2029-30]], MATCH(_xlfn.CONCAT($B$89,"_",$B96), Inputs!$X$2:$X$507, 0),MATCH(Forecasts!F$90,F_Inputs[[#Headers],[2013-14]:[2029-30]],0))</f>
        <v>0</v>
      </c>
      <c r="G96" s="80">
        <f>INDEX(F_Inputs[[2013-14]:[2029-30]], MATCH(_xlfn.CONCAT($B$89,"_",$B96), Inputs!$X$2:$X$507, 0),MATCH(Forecasts!G$90,F_Inputs[[#Headers],[2013-14]:[2029-30]],0))</f>
        <v>0</v>
      </c>
      <c r="H96" s="80">
        <f>INDEX(F_Inputs[[2013-14]:[2029-30]], MATCH(_xlfn.CONCAT($B$89,"_",$B96), Inputs!$X$2:$X$507, 0),MATCH(Forecasts!H$90,F_Inputs[[#Headers],[2013-14]:[2029-30]],0))</f>
        <v>25.524459004001425</v>
      </c>
      <c r="I96" s="80">
        <f>INDEX(F_Inputs[[2013-14]:[2029-30]], MATCH(_xlfn.CONCAT($B$89,"_",$B96), Inputs!$X$2:$X$507, 0),MATCH(Forecasts!I$90,F_Inputs[[#Headers],[2013-14]:[2029-30]],0))</f>
        <v>24.779369353368278</v>
      </c>
      <c r="J96" s="80">
        <f>INDEX(F_Inputs[[2013-14]:[2029-30]], MATCH(_xlfn.CONCAT($B$89,"_",$B96), Inputs!$X$2:$X$507, 0),MATCH(Forecasts!J$90,F_Inputs[[#Headers],[2013-14]:[2029-30]],0))</f>
        <v>24.413193046584251</v>
      </c>
      <c r="K96" s="80">
        <f>INDEX(F_Inputs[[2013-14]:[2029-30]], MATCH(_xlfn.CONCAT($B$89,"_",$B96), Inputs!$X$2:$X$507, 0),MATCH(Forecasts!K$90,F_Inputs[[#Headers],[2013-14]:[2029-30]],0))</f>
        <v>22.302861771556298</v>
      </c>
      <c r="L96" s="80">
        <f>INDEX(F_Inputs[[2013-14]:[2029-30]], MATCH(_xlfn.CONCAT($B$89,"_",$B96), Inputs!$X$2:$X$507, 0),MATCH(Forecasts!L$90,F_Inputs[[#Headers],[2013-14]:[2029-30]],0))</f>
        <v>23.606517386717634</v>
      </c>
      <c r="M96" s="80">
        <f>INDEX(F_Inputs[[2013-14]:[2029-30]], MATCH(_xlfn.CONCAT($B$89,"_",$B96), Inputs!$X$2:$X$507, 0),MATCH(Forecasts!M$90,F_Inputs[[#Headers],[2013-14]:[2029-30]],0))</f>
        <v>23.498921186134041</v>
      </c>
      <c r="N96" s="81">
        <f t="shared" si="55"/>
        <v>23.498921186134041</v>
      </c>
      <c r="O96" s="81">
        <f t="shared" si="55"/>
        <v>23.498921186134041</v>
      </c>
      <c r="P96" s="81">
        <f t="shared" si="55"/>
        <v>23.498921186134041</v>
      </c>
      <c r="Q96" s="81">
        <f t="shared" si="55"/>
        <v>23.498921186134041</v>
      </c>
      <c r="R96" s="81">
        <f t="shared" si="55"/>
        <v>23.498921186134041</v>
      </c>
      <c r="S96" s="81">
        <f t="shared" si="55"/>
        <v>23.498921186134041</v>
      </c>
      <c r="T96" s="82">
        <f t="shared" si="55"/>
        <v>23.498921186134041</v>
      </c>
      <c r="U96" s="82">
        <f t="shared" si="55"/>
        <v>23.498921186134041</v>
      </c>
      <c r="V96" s="82">
        <f t="shared" si="55"/>
        <v>23.498921186134041</v>
      </c>
      <c r="W96" s="82">
        <f t="shared" si="55"/>
        <v>23.498921186134041</v>
      </c>
      <c r="X96" s="82">
        <f t="shared" si="55"/>
        <v>23.498921186134041</v>
      </c>
      <c r="Y96" s="82">
        <f t="shared" si="55"/>
        <v>23.498921186134041</v>
      </c>
      <c r="Z96" s="78">
        <f t="shared" si="56"/>
        <v>23.498921186134041</v>
      </c>
      <c r="AA96" s="78">
        <f t="shared" si="57"/>
        <v>23.498921186134041</v>
      </c>
      <c r="AB96" s="78">
        <f t="shared" si="58"/>
        <v>23.498921186134041</v>
      </c>
      <c r="AC96" s="78">
        <f t="shared" si="59"/>
        <v>23.498921186134041</v>
      </c>
      <c r="AD96" s="78">
        <f t="shared" si="60"/>
        <v>23.498921186134041</v>
      </c>
      <c r="AE96" s="78">
        <f t="shared" si="61"/>
        <v>23.498921186134041</v>
      </c>
      <c r="AF96" s="60" t="s">
        <v>119</v>
      </c>
      <c r="AG96" s="60" t="s">
        <v>119</v>
      </c>
      <c r="AH96" s="61" t="str">
        <f t="shared" si="62"/>
        <v>OK</v>
      </c>
      <c r="AI96" s="40"/>
      <c r="AJ96" s="40"/>
      <c r="AK96" s="40"/>
      <c r="AL96" s="40"/>
    </row>
    <row r="97" spans="1:38">
      <c r="B97" s="55" t="s">
        <v>97</v>
      </c>
      <c r="C97" s="80">
        <f>INDEX(F_Inputs[[2013-14]:[2029-30]], MATCH(_xlfn.CONCAT($B$89,"_",$B97), Inputs!$X$2:$X$507, 0),MATCH(Forecasts!C$90,F_Inputs[[#Headers],[2013-14]:[2029-30]],0))</f>
        <v>0</v>
      </c>
      <c r="D97" s="80">
        <f>INDEX(F_Inputs[[2013-14]:[2029-30]], MATCH(_xlfn.CONCAT($B$89,"_",$B97), Inputs!$X$2:$X$507, 0),MATCH(Forecasts!D$90,F_Inputs[[#Headers],[2013-14]:[2029-30]],0))</f>
        <v>0</v>
      </c>
      <c r="E97" s="80">
        <f>INDEX(F_Inputs[[2013-14]:[2029-30]], MATCH(_xlfn.CONCAT($B$89,"_",$B97), Inputs!$X$2:$X$507, 0),MATCH(Forecasts!E$90,F_Inputs[[#Headers],[2013-14]:[2029-30]],0))</f>
        <v>0</v>
      </c>
      <c r="F97" s="80">
        <f>INDEX(F_Inputs[[2013-14]:[2029-30]], MATCH(_xlfn.CONCAT($B$89,"_",$B97), Inputs!$X$2:$X$507, 0),MATCH(Forecasts!F$90,F_Inputs[[#Headers],[2013-14]:[2029-30]],0))</f>
        <v>0</v>
      </c>
      <c r="G97" s="80">
        <f>INDEX(F_Inputs[[2013-14]:[2029-30]], MATCH(_xlfn.CONCAT($B$89,"_",$B97), Inputs!$X$2:$X$507, 0),MATCH(Forecasts!G$90,F_Inputs[[#Headers],[2013-14]:[2029-30]],0))</f>
        <v>0</v>
      </c>
      <c r="H97" s="80">
        <f>INDEX(F_Inputs[[2013-14]:[2029-30]], MATCH(_xlfn.CONCAT($B$89,"_",$B97), Inputs!$X$2:$X$507, 0),MATCH(Forecasts!H$90,F_Inputs[[#Headers],[2013-14]:[2029-30]],0))</f>
        <v>20.884639099462323</v>
      </c>
      <c r="I97" s="80">
        <f>INDEX(F_Inputs[[2013-14]:[2029-30]], MATCH(_xlfn.CONCAT($B$89,"_",$B97), Inputs!$X$2:$X$507, 0),MATCH(Forecasts!I$90,F_Inputs[[#Headers],[2013-14]:[2029-30]],0))</f>
        <v>20.118853694226289</v>
      </c>
      <c r="J97" s="80">
        <f>INDEX(F_Inputs[[2013-14]:[2029-30]], MATCH(_xlfn.CONCAT($B$89,"_",$B97), Inputs!$X$2:$X$507, 0),MATCH(Forecasts!J$90,F_Inputs[[#Headers],[2013-14]:[2029-30]],0))</f>
        <v>19.944190332207</v>
      </c>
      <c r="K97" s="80">
        <f>INDEX(F_Inputs[[2013-14]:[2029-30]], MATCH(_xlfn.CONCAT($B$89,"_",$B97), Inputs!$X$2:$X$507, 0),MATCH(Forecasts!K$90,F_Inputs[[#Headers],[2013-14]:[2029-30]],0))</f>
        <v>18.211259903699421</v>
      </c>
      <c r="L97" s="80">
        <f>INDEX(F_Inputs[[2013-14]:[2029-30]], MATCH(_xlfn.CONCAT($B$89,"_",$B97), Inputs!$X$2:$X$507, 0),MATCH(Forecasts!L$90,F_Inputs[[#Headers],[2013-14]:[2029-30]],0))</f>
        <v>19.386994941704522</v>
      </c>
      <c r="M97" s="80">
        <f>INDEX(F_Inputs[[2013-14]:[2029-30]], MATCH(_xlfn.CONCAT($B$89,"_",$B97), Inputs!$X$2:$X$507, 0),MATCH(Forecasts!M$90,F_Inputs[[#Headers],[2013-14]:[2029-30]],0))</f>
        <v>19.219684731924836</v>
      </c>
      <c r="N97" s="81">
        <f t="shared" si="55"/>
        <v>19.219684731924836</v>
      </c>
      <c r="O97" s="81">
        <f t="shared" si="55"/>
        <v>19.219684731924836</v>
      </c>
      <c r="P97" s="81">
        <f t="shared" si="55"/>
        <v>19.219684731924836</v>
      </c>
      <c r="Q97" s="81">
        <f t="shared" si="55"/>
        <v>19.219684731924836</v>
      </c>
      <c r="R97" s="81">
        <f t="shared" si="55"/>
        <v>19.219684731924836</v>
      </c>
      <c r="S97" s="81">
        <f t="shared" si="55"/>
        <v>19.219684731924836</v>
      </c>
      <c r="T97" s="82">
        <f t="shared" si="55"/>
        <v>19.219684731924836</v>
      </c>
      <c r="U97" s="82">
        <f t="shared" si="55"/>
        <v>19.219684731924836</v>
      </c>
      <c r="V97" s="82">
        <f t="shared" si="55"/>
        <v>19.219684731924836</v>
      </c>
      <c r="W97" s="82">
        <f t="shared" si="55"/>
        <v>19.219684731924836</v>
      </c>
      <c r="X97" s="82">
        <f t="shared" si="55"/>
        <v>19.219684731924836</v>
      </c>
      <c r="Y97" s="82">
        <f t="shared" si="55"/>
        <v>19.219684731924836</v>
      </c>
      <c r="Z97" s="78">
        <f t="shared" si="56"/>
        <v>19.219684731924836</v>
      </c>
      <c r="AA97" s="78">
        <f t="shared" si="57"/>
        <v>19.219684731924836</v>
      </c>
      <c r="AB97" s="78">
        <f t="shared" si="58"/>
        <v>19.219684731924836</v>
      </c>
      <c r="AC97" s="78">
        <f t="shared" si="59"/>
        <v>19.219684731924836</v>
      </c>
      <c r="AD97" s="78">
        <f t="shared" si="60"/>
        <v>19.219684731924836</v>
      </c>
      <c r="AE97" s="78">
        <f t="shared" si="61"/>
        <v>19.219684731924836</v>
      </c>
      <c r="AF97" s="60" t="s">
        <v>119</v>
      </c>
      <c r="AG97" s="60" t="s">
        <v>119</v>
      </c>
      <c r="AH97" s="61" t="str">
        <f t="shared" si="62"/>
        <v>OK</v>
      </c>
      <c r="AI97" s="40"/>
      <c r="AJ97" s="40"/>
      <c r="AK97" s="40"/>
      <c r="AL97" s="40"/>
    </row>
    <row r="98" spans="1:38">
      <c r="B98" s="55" t="s">
        <v>101</v>
      </c>
      <c r="C98" s="80">
        <f>INDEX(F_Inputs[[2013-14]:[2029-30]], MATCH(_xlfn.CONCAT($B$89,"_",$B98), Inputs!$X$2:$X$507, 0),MATCH(Forecasts!C$90,F_Inputs[[#Headers],[2013-14]:[2029-30]],0))</f>
        <v>21.876836956657815</v>
      </c>
      <c r="D98" s="80">
        <f>INDEX(F_Inputs[[2013-14]:[2029-30]], MATCH(_xlfn.CONCAT($B$89,"_",$B98), Inputs!$X$2:$X$507, 0),MATCH(Forecasts!D$90,F_Inputs[[#Headers],[2013-14]:[2029-30]],0))</f>
        <v>21.790562932517986</v>
      </c>
      <c r="E98" s="80">
        <f>INDEX(F_Inputs[[2013-14]:[2029-30]], MATCH(_xlfn.CONCAT($B$89,"_",$B98), Inputs!$X$2:$X$507, 0),MATCH(Forecasts!E$90,F_Inputs[[#Headers],[2013-14]:[2029-30]],0))</f>
        <v>21.513428821848287</v>
      </c>
      <c r="F98" s="80">
        <f>INDEX(F_Inputs[[2013-14]:[2029-30]], MATCH(_xlfn.CONCAT($B$89,"_",$B98), Inputs!$X$2:$X$507, 0),MATCH(Forecasts!F$90,F_Inputs[[#Headers],[2013-14]:[2029-30]],0))</f>
        <v>20.897452784653616</v>
      </c>
      <c r="G98" s="80">
        <f>INDEX(F_Inputs[[2013-14]:[2029-30]], MATCH(_xlfn.CONCAT($B$89,"_",$B98), Inputs!$X$2:$X$507, 0),MATCH(Forecasts!G$90,F_Inputs[[#Headers],[2013-14]:[2029-30]],0))</f>
        <v>20.854833520278863</v>
      </c>
      <c r="H98" s="80">
        <f>INDEX(F_Inputs[[2013-14]:[2029-30]], MATCH(_xlfn.CONCAT($B$89,"_",$B98), Inputs!$X$2:$X$507, 0),MATCH(Forecasts!H$90,F_Inputs[[#Headers],[2013-14]:[2029-30]],0))</f>
        <v>20.105660661908569</v>
      </c>
      <c r="I98" s="80">
        <f>INDEX(F_Inputs[[2013-14]:[2029-30]], MATCH(_xlfn.CONCAT($B$89,"_",$B98), Inputs!$X$2:$X$507, 0),MATCH(Forecasts!I$90,F_Inputs[[#Headers],[2013-14]:[2029-30]],0))</f>
        <v>19.377865736929806</v>
      </c>
      <c r="J98" s="80">
        <f>INDEX(F_Inputs[[2013-14]:[2029-30]], MATCH(_xlfn.CONCAT($B$89,"_",$B98), Inputs!$X$2:$X$507, 0),MATCH(Forecasts!J$90,F_Inputs[[#Headers],[2013-14]:[2029-30]],0))</f>
        <v>19.132560659574573</v>
      </c>
      <c r="K98" s="80">
        <f>INDEX(F_Inputs[[2013-14]:[2029-30]], MATCH(_xlfn.CONCAT($B$89,"_",$B98), Inputs!$X$2:$X$507, 0),MATCH(Forecasts!K$90,F_Inputs[[#Headers],[2013-14]:[2029-30]],0))</f>
        <v>17.337680691346218</v>
      </c>
      <c r="L98" s="80">
        <f>INDEX(F_Inputs[[2013-14]:[2029-30]], MATCH(_xlfn.CONCAT($B$89,"_",$B98), Inputs!$X$2:$X$507, 0),MATCH(Forecasts!L$90,F_Inputs[[#Headers],[2013-14]:[2029-30]],0))</f>
        <v>18.265992028587906</v>
      </c>
      <c r="M98" s="80">
        <f>INDEX(F_Inputs[[2013-14]:[2029-30]], MATCH(_xlfn.CONCAT($B$89,"_",$B98), Inputs!$X$2:$X$507, 0),MATCH(Forecasts!M$90,F_Inputs[[#Headers],[2013-14]:[2029-30]],0))</f>
        <v>18.061427096065064</v>
      </c>
      <c r="N98" s="81">
        <f t="shared" si="55"/>
        <v>18.061427096065064</v>
      </c>
      <c r="O98" s="81">
        <f t="shared" si="55"/>
        <v>18.061427096065064</v>
      </c>
      <c r="P98" s="81">
        <f t="shared" si="55"/>
        <v>18.061427096065064</v>
      </c>
      <c r="Q98" s="81">
        <f t="shared" si="55"/>
        <v>18.061427096065064</v>
      </c>
      <c r="R98" s="81">
        <f t="shared" si="55"/>
        <v>18.061427096065064</v>
      </c>
      <c r="S98" s="81">
        <f t="shared" si="55"/>
        <v>18.061427096065064</v>
      </c>
      <c r="T98" s="82">
        <f t="shared" si="55"/>
        <v>18.061427096065064</v>
      </c>
      <c r="U98" s="82">
        <f t="shared" si="55"/>
        <v>18.061427096065064</v>
      </c>
      <c r="V98" s="82">
        <f t="shared" si="55"/>
        <v>18.061427096065064</v>
      </c>
      <c r="W98" s="82">
        <f t="shared" si="55"/>
        <v>18.061427096065064</v>
      </c>
      <c r="X98" s="82">
        <f t="shared" si="55"/>
        <v>18.061427096065064</v>
      </c>
      <c r="Y98" s="82">
        <f t="shared" si="55"/>
        <v>18.061427096065064</v>
      </c>
      <c r="Z98" s="78">
        <f t="shared" si="56"/>
        <v>18.061427096065064</v>
      </c>
      <c r="AA98" s="78">
        <f t="shared" si="57"/>
        <v>18.061427096065064</v>
      </c>
      <c r="AB98" s="78">
        <f t="shared" si="58"/>
        <v>18.061427096065064</v>
      </c>
      <c r="AC98" s="78">
        <f t="shared" si="59"/>
        <v>18.061427096065064</v>
      </c>
      <c r="AD98" s="78">
        <f t="shared" si="60"/>
        <v>18.061427096065064</v>
      </c>
      <c r="AE98" s="78">
        <f t="shared" si="61"/>
        <v>18.061427096065064</v>
      </c>
      <c r="AF98" s="60" t="s">
        <v>119</v>
      </c>
      <c r="AG98" s="60" t="s">
        <v>119</v>
      </c>
      <c r="AH98" s="61" t="str">
        <f t="shared" si="62"/>
        <v>OK</v>
      </c>
      <c r="AI98" s="40"/>
      <c r="AJ98" s="40"/>
      <c r="AK98" s="40"/>
      <c r="AL98" s="40"/>
    </row>
    <row r="99" spans="1:38">
      <c r="B99" s="55" t="s">
        <v>108</v>
      </c>
      <c r="C99" s="80">
        <f>INDEX(F_Inputs[[2013-14]:[2029-30]], MATCH(_xlfn.CONCAT($B$89,"_",$B99), Inputs!$X$2:$X$507, 0),MATCH(Forecasts!C$90,F_Inputs[[#Headers],[2013-14]:[2029-30]],0))</f>
        <v>21.488410278292019</v>
      </c>
      <c r="D99" s="80">
        <f>INDEX(F_Inputs[[2013-14]:[2029-30]], MATCH(_xlfn.CONCAT($B$89,"_",$B99), Inputs!$X$2:$X$507, 0),MATCH(Forecasts!D$90,F_Inputs[[#Headers],[2013-14]:[2029-30]],0))</f>
        <v>21.411366318085637</v>
      </c>
      <c r="E99" s="80">
        <f>INDEX(F_Inputs[[2013-14]:[2029-30]], MATCH(_xlfn.CONCAT($B$89,"_",$B99), Inputs!$X$2:$X$507, 0),MATCH(Forecasts!E$90,F_Inputs[[#Headers],[2013-14]:[2029-30]],0))</f>
        <v>21.143464817334085</v>
      </c>
      <c r="F99" s="80">
        <f>INDEX(F_Inputs[[2013-14]:[2029-30]], MATCH(_xlfn.CONCAT($B$89,"_",$B99), Inputs!$X$2:$X$507, 0),MATCH(Forecasts!F$90,F_Inputs[[#Headers],[2013-14]:[2029-30]],0))</f>
        <v>20.585436907060409</v>
      </c>
      <c r="G99" s="80">
        <f>INDEX(F_Inputs[[2013-14]:[2029-30]], MATCH(_xlfn.CONCAT($B$89,"_",$B99), Inputs!$X$2:$X$507, 0),MATCH(Forecasts!G$90,F_Inputs[[#Headers],[2013-14]:[2029-30]],0))</f>
        <v>20.609441781602442</v>
      </c>
      <c r="H99" s="80">
        <f>INDEX(F_Inputs[[2013-14]:[2029-30]], MATCH(_xlfn.CONCAT($B$89,"_",$B99), Inputs!$X$2:$X$507, 0),MATCH(Forecasts!H$90,F_Inputs[[#Headers],[2013-14]:[2029-30]],0))</f>
        <v>19.877012619214739</v>
      </c>
      <c r="I99" s="80">
        <f>INDEX(F_Inputs[[2013-14]:[2029-30]], MATCH(_xlfn.CONCAT($B$89,"_",$B99), Inputs!$X$2:$X$507, 0),MATCH(Forecasts!I$90,F_Inputs[[#Headers],[2013-14]:[2029-30]],0))</f>
        <v>19.137099640023287</v>
      </c>
      <c r="J99" s="80">
        <f>INDEX(F_Inputs[[2013-14]:[2029-30]], MATCH(_xlfn.CONCAT($B$89,"_",$B99), Inputs!$X$2:$X$507, 0),MATCH(Forecasts!J$90,F_Inputs[[#Headers],[2013-14]:[2029-30]],0))</f>
        <v>18.879940245290339</v>
      </c>
      <c r="K99" s="80">
        <f>INDEX(F_Inputs[[2013-14]:[2029-30]], MATCH(_xlfn.CONCAT($B$89,"_",$B99), Inputs!$X$2:$X$507, 0),MATCH(Forecasts!K$90,F_Inputs[[#Headers],[2013-14]:[2029-30]],0))</f>
        <v>17.097339587580631</v>
      </c>
      <c r="L99" s="80">
        <f>INDEX(F_Inputs[[2013-14]:[2029-30]], MATCH(_xlfn.CONCAT($B$89,"_",$B99), Inputs!$X$2:$X$507, 0),MATCH(Forecasts!L$90,F_Inputs[[#Headers],[2013-14]:[2029-30]],0))</f>
        <v>17.989137999536336</v>
      </c>
      <c r="M99" s="80">
        <f>INDEX(F_Inputs[[2013-14]:[2029-30]], MATCH(_xlfn.CONCAT($B$89,"_",$B99), Inputs!$X$2:$X$507, 0),MATCH(Forecasts!M$90,F_Inputs[[#Headers],[2013-14]:[2029-30]],0))</f>
        <v>17.768164097511601</v>
      </c>
      <c r="N99" s="81">
        <f t="shared" si="55"/>
        <v>17.768164097511601</v>
      </c>
      <c r="O99" s="81">
        <f t="shared" si="55"/>
        <v>17.768164097511601</v>
      </c>
      <c r="P99" s="81">
        <f t="shared" si="55"/>
        <v>17.768164097511601</v>
      </c>
      <c r="Q99" s="81">
        <f t="shared" si="55"/>
        <v>17.768164097511601</v>
      </c>
      <c r="R99" s="81">
        <f t="shared" si="55"/>
        <v>17.768164097511601</v>
      </c>
      <c r="S99" s="81">
        <f t="shared" si="55"/>
        <v>17.768164097511601</v>
      </c>
      <c r="T99" s="82">
        <f t="shared" si="55"/>
        <v>17.768164097511601</v>
      </c>
      <c r="U99" s="82">
        <f t="shared" si="55"/>
        <v>17.768164097511601</v>
      </c>
      <c r="V99" s="82">
        <f t="shared" si="55"/>
        <v>17.768164097511601</v>
      </c>
      <c r="W99" s="82">
        <f t="shared" si="55"/>
        <v>17.768164097511601</v>
      </c>
      <c r="X99" s="82">
        <f t="shared" si="55"/>
        <v>17.768164097511601</v>
      </c>
      <c r="Y99" s="82">
        <f t="shared" si="55"/>
        <v>17.768164097511601</v>
      </c>
      <c r="Z99" s="78">
        <f t="shared" si="56"/>
        <v>17.768164097511601</v>
      </c>
      <c r="AA99" s="78">
        <f t="shared" si="57"/>
        <v>17.768164097511601</v>
      </c>
      <c r="AB99" s="78">
        <f t="shared" si="58"/>
        <v>17.768164097511601</v>
      </c>
      <c r="AC99" s="78">
        <f t="shared" si="59"/>
        <v>17.768164097511601</v>
      </c>
      <c r="AD99" s="78">
        <f t="shared" si="60"/>
        <v>17.768164097511601</v>
      </c>
      <c r="AE99" s="78">
        <f t="shared" si="61"/>
        <v>17.768164097511601</v>
      </c>
      <c r="AF99" s="60" t="s">
        <v>119</v>
      </c>
      <c r="AG99" s="60" t="s">
        <v>119</v>
      </c>
      <c r="AH99" s="61" t="str">
        <f t="shared" si="62"/>
        <v>OK</v>
      </c>
      <c r="AI99" s="40"/>
      <c r="AJ99" s="40"/>
      <c r="AK99" s="40"/>
      <c r="AL99" s="40"/>
    </row>
    <row r="100" spans="1:38">
      <c r="B100" s="55" t="s">
        <v>110</v>
      </c>
      <c r="C100" s="80">
        <f>INDEX(F_Inputs[[2013-14]:[2029-30]], MATCH(_xlfn.CONCAT($B$89,"_",$B100), Inputs!$X$2:$X$507, 0),MATCH(Forecasts!C$90,F_Inputs[[#Headers],[2013-14]:[2029-30]],0))</f>
        <v>29.936154978594892</v>
      </c>
      <c r="D100" s="80">
        <f>INDEX(F_Inputs[[2013-14]:[2029-30]], MATCH(_xlfn.CONCAT($B$89,"_",$B100), Inputs!$X$2:$X$507, 0),MATCH(Forecasts!D$90,F_Inputs[[#Headers],[2013-14]:[2029-30]],0))</f>
        <v>29.678361016999236</v>
      </c>
      <c r="E100" s="80">
        <f>INDEX(F_Inputs[[2013-14]:[2029-30]], MATCH(_xlfn.CONCAT($B$89,"_",$B100), Inputs!$X$2:$X$507, 0),MATCH(Forecasts!E$90,F_Inputs[[#Headers],[2013-14]:[2029-30]],0))</f>
        <v>29.222533710334851</v>
      </c>
      <c r="F100" s="80">
        <f>INDEX(F_Inputs[[2013-14]:[2029-30]], MATCH(_xlfn.CONCAT($B$89,"_",$B100), Inputs!$X$2:$X$507, 0),MATCH(Forecasts!F$90,F_Inputs[[#Headers],[2013-14]:[2029-30]],0))</f>
        <v>28.943125364258545</v>
      </c>
      <c r="G100" s="80">
        <f>INDEX(F_Inputs[[2013-14]:[2029-30]], MATCH(_xlfn.CONCAT($B$89,"_",$B100), Inputs!$X$2:$X$507, 0),MATCH(Forecasts!G$90,F_Inputs[[#Headers],[2013-14]:[2029-30]],0))</f>
        <v>28.313715981113535</v>
      </c>
      <c r="H100" s="80">
        <f>INDEX(F_Inputs[[2013-14]:[2029-30]], MATCH(_xlfn.CONCAT($B$89,"_",$B100), Inputs!$X$2:$X$507, 0),MATCH(Forecasts!H$90,F_Inputs[[#Headers],[2013-14]:[2029-30]],0))</f>
        <v>27.608479593251737</v>
      </c>
      <c r="I100" s="80">
        <f>INDEX(F_Inputs[[2013-14]:[2029-30]], MATCH(_xlfn.CONCAT($B$89,"_",$B100), Inputs!$X$2:$X$507, 0),MATCH(Forecasts!I$90,F_Inputs[[#Headers],[2013-14]:[2029-30]],0))</f>
        <v>26.713465668165284</v>
      </c>
      <c r="J100" s="80">
        <f>INDEX(F_Inputs[[2013-14]:[2029-30]], MATCH(_xlfn.CONCAT($B$89,"_",$B100), Inputs!$X$2:$X$507, 0),MATCH(Forecasts!J$90,F_Inputs[[#Headers],[2013-14]:[2029-30]],0))</f>
        <v>26.460247749403855</v>
      </c>
      <c r="K100" s="80">
        <f>INDEX(F_Inputs[[2013-14]:[2029-30]], MATCH(_xlfn.CONCAT($B$89,"_",$B100), Inputs!$X$2:$X$507, 0),MATCH(Forecasts!K$90,F_Inputs[[#Headers],[2013-14]:[2029-30]],0))</f>
        <v>24.18709502819037</v>
      </c>
      <c r="L100" s="80">
        <f>INDEX(F_Inputs[[2013-14]:[2029-30]], MATCH(_xlfn.CONCAT($B$89,"_",$B100), Inputs!$X$2:$X$507, 0),MATCH(Forecasts!L$90,F_Inputs[[#Headers],[2013-14]:[2029-30]],0))</f>
        <v>25.619705365550793</v>
      </c>
      <c r="M100" s="80">
        <f>INDEX(F_Inputs[[2013-14]:[2029-30]], MATCH(_xlfn.CONCAT($B$89,"_",$B100), Inputs!$X$2:$X$507, 0),MATCH(Forecasts!M$90,F_Inputs[[#Headers],[2013-14]:[2029-30]],0))</f>
        <v>25.44186029480754</v>
      </c>
      <c r="N100" s="81">
        <f t="shared" si="55"/>
        <v>25.44186029480754</v>
      </c>
      <c r="O100" s="81">
        <f t="shared" si="55"/>
        <v>25.44186029480754</v>
      </c>
      <c r="P100" s="81">
        <f t="shared" si="55"/>
        <v>25.44186029480754</v>
      </c>
      <c r="Q100" s="81">
        <f t="shared" si="55"/>
        <v>25.44186029480754</v>
      </c>
      <c r="R100" s="81">
        <f t="shared" si="55"/>
        <v>25.44186029480754</v>
      </c>
      <c r="S100" s="81">
        <f t="shared" si="55"/>
        <v>25.44186029480754</v>
      </c>
      <c r="T100" s="82">
        <f t="shared" si="55"/>
        <v>25.44186029480754</v>
      </c>
      <c r="U100" s="82">
        <f t="shared" si="55"/>
        <v>25.44186029480754</v>
      </c>
      <c r="V100" s="82">
        <f t="shared" si="55"/>
        <v>25.44186029480754</v>
      </c>
      <c r="W100" s="82">
        <f t="shared" si="55"/>
        <v>25.44186029480754</v>
      </c>
      <c r="X100" s="82">
        <f t="shared" si="55"/>
        <v>25.44186029480754</v>
      </c>
      <c r="Y100" s="82">
        <f t="shared" si="55"/>
        <v>25.44186029480754</v>
      </c>
      <c r="Z100" s="78">
        <f t="shared" si="56"/>
        <v>25.44186029480754</v>
      </c>
      <c r="AA100" s="78">
        <f t="shared" si="57"/>
        <v>25.44186029480754</v>
      </c>
      <c r="AB100" s="78">
        <f t="shared" si="58"/>
        <v>25.44186029480754</v>
      </c>
      <c r="AC100" s="78">
        <f t="shared" si="59"/>
        <v>25.44186029480754</v>
      </c>
      <c r="AD100" s="78">
        <f t="shared" si="60"/>
        <v>25.44186029480754</v>
      </c>
      <c r="AE100" s="78">
        <f t="shared" si="61"/>
        <v>25.44186029480754</v>
      </c>
      <c r="AF100" s="60" t="s">
        <v>119</v>
      </c>
      <c r="AG100" s="60" t="s">
        <v>119</v>
      </c>
      <c r="AH100" s="61" t="str">
        <f t="shared" si="62"/>
        <v>OK</v>
      </c>
      <c r="AI100" s="40"/>
      <c r="AJ100" s="40"/>
      <c r="AK100" s="40"/>
      <c r="AL100" s="40"/>
    </row>
    <row r="101" spans="1:38">
      <c r="B101" s="55" t="s">
        <v>111</v>
      </c>
      <c r="C101" s="80">
        <f>INDEX(F_Inputs[[2013-14]:[2029-30]], MATCH(_xlfn.CONCAT($B$89,"_",$B101), Inputs!$X$2:$X$507, 0),MATCH(Forecasts!C$90,F_Inputs[[#Headers],[2013-14]:[2029-30]],0))</f>
        <v>26.088455072736068</v>
      </c>
      <c r="D101" s="80">
        <f>INDEX(F_Inputs[[2013-14]:[2029-30]], MATCH(_xlfn.CONCAT($B$89,"_",$B101), Inputs!$X$2:$X$507, 0),MATCH(Forecasts!D$90,F_Inputs[[#Headers],[2013-14]:[2029-30]],0))</f>
        <v>26.257146879341338</v>
      </c>
      <c r="E101" s="80">
        <f>INDEX(F_Inputs[[2013-14]:[2029-30]], MATCH(_xlfn.CONCAT($B$89,"_",$B101), Inputs!$X$2:$X$507, 0),MATCH(Forecasts!E$90,F_Inputs[[#Headers],[2013-14]:[2029-30]],0))</f>
        <v>26.148652533182052</v>
      </c>
      <c r="F101" s="80">
        <f>INDEX(F_Inputs[[2013-14]:[2029-30]], MATCH(_xlfn.CONCAT($B$89,"_",$B101), Inputs!$X$2:$X$507, 0),MATCH(Forecasts!F$90,F_Inputs[[#Headers],[2013-14]:[2029-30]],0))</f>
        <v>25.712007443816095</v>
      </c>
      <c r="G101" s="80">
        <f>INDEX(F_Inputs[[2013-14]:[2029-30]], MATCH(_xlfn.CONCAT($B$89,"_",$B101), Inputs!$X$2:$X$507, 0),MATCH(Forecasts!G$90,F_Inputs[[#Headers],[2013-14]:[2029-30]],0))</f>
        <v>25.438512288229678</v>
      </c>
      <c r="H101" s="80">
        <f>INDEX(F_Inputs[[2013-14]:[2029-30]], MATCH(_xlfn.CONCAT($B$89,"_",$B101), Inputs!$X$2:$X$507, 0),MATCH(Forecasts!H$90,F_Inputs[[#Headers],[2013-14]:[2029-30]],0))</f>
        <v>24.6670923099249</v>
      </c>
      <c r="I101" s="80">
        <f>INDEX(F_Inputs[[2013-14]:[2029-30]], MATCH(_xlfn.CONCAT($B$89,"_",$B101), Inputs!$X$2:$X$507, 0),MATCH(Forecasts!I$90,F_Inputs[[#Headers],[2013-14]:[2029-30]],0))</f>
        <v>23.891982660168679</v>
      </c>
      <c r="J101" s="80">
        <f>INDEX(F_Inputs[[2013-14]:[2029-30]], MATCH(_xlfn.CONCAT($B$89,"_",$B101), Inputs!$X$2:$X$507, 0),MATCH(Forecasts!J$90,F_Inputs[[#Headers],[2013-14]:[2029-30]],0))</f>
        <v>23.501770068899919</v>
      </c>
      <c r="K101" s="80">
        <f>INDEX(F_Inputs[[2013-14]:[2029-30]], MATCH(_xlfn.CONCAT($B$89,"_",$B101), Inputs!$X$2:$X$507, 0),MATCH(Forecasts!K$90,F_Inputs[[#Headers],[2013-14]:[2029-30]],0))</f>
        <v>21.494401985015017</v>
      </c>
      <c r="L101" s="80">
        <f>INDEX(F_Inputs[[2013-14]:[2029-30]], MATCH(_xlfn.CONCAT($B$89,"_",$B101), Inputs!$X$2:$X$507, 0),MATCH(Forecasts!L$90,F_Inputs[[#Headers],[2013-14]:[2029-30]],0))</f>
        <v>22.423084979752293</v>
      </c>
      <c r="M101" s="80">
        <f>INDEX(F_Inputs[[2013-14]:[2029-30]], MATCH(_xlfn.CONCAT($B$89,"_",$B101), Inputs!$X$2:$X$507, 0),MATCH(Forecasts!M$90,F_Inputs[[#Headers],[2013-14]:[2029-30]],0))</f>
        <v>22.106221772431223</v>
      </c>
      <c r="N101" s="81">
        <f t="shared" si="55"/>
        <v>22.106221772431223</v>
      </c>
      <c r="O101" s="81">
        <f t="shared" si="55"/>
        <v>22.106221772431223</v>
      </c>
      <c r="P101" s="81">
        <f t="shared" si="55"/>
        <v>22.106221772431223</v>
      </c>
      <c r="Q101" s="81">
        <f t="shared" si="55"/>
        <v>22.106221772431223</v>
      </c>
      <c r="R101" s="81">
        <f t="shared" si="55"/>
        <v>22.106221772431223</v>
      </c>
      <c r="S101" s="81">
        <f t="shared" si="55"/>
        <v>22.106221772431223</v>
      </c>
      <c r="T101" s="82">
        <f t="shared" si="55"/>
        <v>22.106221772431223</v>
      </c>
      <c r="U101" s="82">
        <f t="shared" si="55"/>
        <v>22.106221772431223</v>
      </c>
      <c r="V101" s="82">
        <f t="shared" si="55"/>
        <v>22.106221772431223</v>
      </c>
      <c r="W101" s="82">
        <f t="shared" si="55"/>
        <v>22.106221772431223</v>
      </c>
      <c r="X101" s="82">
        <f t="shared" si="55"/>
        <v>22.106221772431223</v>
      </c>
      <c r="Y101" s="82">
        <f t="shared" si="55"/>
        <v>22.106221772431223</v>
      </c>
      <c r="Z101" s="78">
        <f t="shared" si="56"/>
        <v>22.106221772431223</v>
      </c>
      <c r="AA101" s="78">
        <f t="shared" si="57"/>
        <v>22.106221772431223</v>
      </c>
      <c r="AB101" s="78">
        <f t="shared" si="58"/>
        <v>22.106221772431223</v>
      </c>
      <c r="AC101" s="78">
        <f t="shared" si="59"/>
        <v>22.106221772431223</v>
      </c>
      <c r="AD101" s="78">
        <f t="shared" si="60"/>
        <v>22.106221772431223</v>
      </c>
      <c r="AE101" s="78">
        <f t="shared" si="61"/>
        <v>22.106221772431223</v>
      </c>
      <c r="AF101" s="60" t="s">
        <v>119</v>
      </c>
      <c r="AG101" s="60" t="s">
        <v>119</v>
      </c>
      <c r="AH101" s="61" t="str">
        <f t="shared" si="62"/>
        <v>OK</v>
      </c>
      <c r="AI101" s="40"/>
      <c r="AJ101" s="40"/>
      <c r="AK101" s="40"/>
      <c r="AL101" s="40"/>
    </row>
    <row r="102" spans="1:38">
      <c r="B102" s="55" t="s">
        <v>112</v>
      </c>
      <c r="C102" s="80">
        <f>INDEX(F_Inputs[[2013-14]:[2029-30]], MATCH(_xlfn.CONCAT($B$89,"_",$B102), Inputs!$X$2:$X$507, 0),MATCH(Forecasts!C$90,F_Inputs[[#Headers],[2013-14]:[2029-30]],0))</f>
        <v>20.672864377785444</v>
      </c>
      <c r="D102" s="80">
        <f>INDEX(F_Inputs[[2013-14]:[2029-30]], MATCH(_xlfn.CONCAT($B$89,"_",$B102), Inputs!$X$2:$X$507, 0),MATCH(Forecasts!D$90,F_Inputs[[#Headers],[2013-14]:[2029-30]],0))</f>
        <v>20.570758233046014</v>
      </c>
      <c r="E102" s="80">
        <f>INDEX(F_Inputs[[2013-14]:[2029-30]], MATCH(_xlfn.CONCAT($B$89,"_",$B102), Inputs!$X$2:$X$507, 0),MATCH(Forecasts!E$90,F_Inputs[[#Headers],[2013-14]:[2029-30]],0))</f>
        <v>20.287916071508349</v>
      </c>
      <c r="F102" s="80">
        <f>INDEX(F_Inputs[[2013-14]:[2029-30]], MATCH(_xlfn.CONCAT($B$89,"_",$B102), Inputs!$X$2:$X$507, 0),MATCH(Forecasts!F$90,F_Inputs[[#Headers],[2013-14]:[2029-30]],0))</f>
        <v>19.567890760556338</v>
      </c>
      <c r="G102" s="80">
        <f>INDEX(F_Inputs[[2013-14]:[2029-30]], MATCH(_xlfn.CONCAT($B$89,"_",$B102), Inputs!$X$2:$X$507, 0),MATCH(Forecasts!G$90,F_Inputs[[#Headers],[2013-14]:[2029-30]],0))</f>
        <v>19.590869636862131</v>
      </c>
      <c r="H102" s="80">
        <f>INDEX(F_Inputs[[2013-14]:[2029-30]], MATCH(_xlfn.CONCAT($B$89,"_",$B102), Inputs!$X$2:$X$507, 0),MATCH(Forecasts!H$90,F_Inputs[[#Headers],[2013-14]:[2029-30]],0))</f>
        <v>18.867813182274379</v>
      </c>
      <c r="I102" s="80">
        <f>INDEX(F_Inputs[[2013-14]:[2029-30]], MATCH(_xlfn.CONCAT($B$89,"_",$B102), Inputs!$X$2:$X$507, 0),MATCH(Forecasts!I$90,F_Inputs[[#Headers],[2013-14]:[2029-30]],0))</f>
        <v>18.18507297379249</v>
      </c>
      <c r="J102" s="80">
        <f>INDEX(F_Inputs[[2013-14]:[2029-30]], MATCH(_xlfn.CONCAT($B$89,"_",$B102), Inputs!$X$2:$X$507, 0),MATCH(Forecasts!J$90,F_Inputs[[#Headers],[2013-14]:[2029-30]],0))</f>
        <v>18.012190978284174</v>
      </c>
      <c r="K102" s="80">
        <f>INDEX(F_Inputs[[2013-14]:[2029-30]], MATCH(_xlfn.CONCAT($B$89,"_",$B102), Inputs!$X$2:$X$507, 0),MATCH(Forecasts!K$90,F_Inputs[[#Headers],[2013-14]:[2029-30]],0))</f>
        <v>16.347991719036983</v>
      </c>
      <c r="L102" s="80">
        <f>INDEX(F_Inputs[[2013-14]:[2029-30]], MATCH(_xlfn.CONCAT($B$89,"_",$B102), Inputs!$X$2:$X$507, 0),MATCH(Forecasts!L$90,F_Inputs[[#Headers],[2013-14]:[2029-30]],0))</f>
        <v>17.370258188174386</v>
      </c>
      <c r="M102" s="80">
        <f>INDEX(F_Inputs[[2013-14]:[2029-30]], MATCH(_xlfn.CONCAT($B$89,"_",$B102), Inputs!$X$2:$X$507, 0),MATCH(Forecasts!M$90,F_Inputs[[#Headers],[2013-14]:[2029-30]],0))</f>
        <v>17.252262377830117</v>
      </c>
      <c r="N102" s="81">
        <f t="shared" ref="N102:Y109" si="63">$M102</f>
        <v>17.252262377830117</v>
      </c>
      <c r="O102" s="81">
        <f t="shared" si="63"/>
        <v>17.252262377830117</v>
      </c>
      <c r="P102" s="81">
        <f t="shared" si="63"/>
        <v>17.252262377830117</v>
      </c>
      <c r="Q102" s="81">
        <f t="shared" si="63"/>
        <v>17.252262377830117</v>
      </c>
      <c r="R102" s="81">
        <f t="shared" si="63"/>
        <v>17.252262377830117</v>
      </c>
      <c r="S102" s="81">
        <f t="shared" si="63"/>
        <v>17.252262377830117</v>
      </c>
      <c r="T102" s="82">
        <f t="shared" si="63"/>
        <v>17.252262377830117</v>
      </c>
      <c r="U102" s="82">
        <f t="shared" si="63"/>
        <v>17.252262377830117</v>
      </c>
      <c r="V102" s="82">
        <f t="shared" si="63"/>
        <v>17.252262377830117</v>
      </c>
      <c r="W102" s="82">
        <f t="shared" si="63"/>
        <v>17.252262377830117</v>
      </c>
      <c r="X102" s="82">
        <f t="shared" si="63"/>
        <v>17.252262377830117</v>
      </c>
      <c r="Y102" s="82">
        <f t="shared" si="63"/>
        <v>17.252262377830117</v>
      </c>
      <c r="Z102" s="78">
        <f t="shared" si="56"/>
        <v>17.252262377830117</v>
      </c>
      <c r="AA102" s="78">
        <f t="shared" si="57"/>
        <v>17.252262377830117</v>
      </c>
      <c r="AB102" s="78">
        <f t="shared" si="58"/>
        <v>17.252262377830117</v>
      </c>
      <c r="AC102" s="78">
        <f t="shared" si="59"/>
        <v>17.252262377830117</v>
      </c>
      <c r="AD102" s="78">
        <f t="shared" si="60"/>
        <v>17.252262377830117</v>
      </c>
      <c r="AE102" s="78">
        <f t="shared" si="61"/>
        <v>17.252262377830117</v>
      </c>
      <c r="AF102" s="60" t="s">
        <v>119</v>
      </c>
      <c r="AG102" s="60" t="s">
        <v>119</v>
      </c>
      <c r="AH102" s="61" t="str">
        <f t="shared" si="62"/>
        <v>OK</v>
      </c>
      <c r="AI102" s="40"/>
      <c r="AJ102" s="40"/>
      <c r="AK102" s="40"/>
      <c r="AL102" s="40"/>
    </row>
    <row r="103" spans="1:38">
      <c r="B103" s="55" t="s">
        <v>113</v>
      </c>
      <c r="C103" s="80">
        <f>INDEX(F_Inputs[[2013-14]:[2029-30]], MATCH(_xlfn.CONCAT($B$89,"_",$B103), Inputs!$X$2:$X$507, 0),MATCH(Forecasts!C$90,F_Inputs[[#Headers],[2013-14]:[2029-30]],0))</f>
        <v>27.070135326792073</v>
      </c>
      <c r="D103" s="80">
        <f>INDEX(F_Inputs[[2013-14]:[2029-30]], MATCH(_xlfn.CONCAT($B$89,"_",$B103), Inputs!$X$2:$X$507, 0),MATCH(Forecasts!D$90,F_Inputs[[#Headers],[2013-14]:[2029-30]],0))</f>
        <v>27.225434792667443</v>
      </c>
      <c r="E103" s="80">
        <f>INDEX(F_Inputs[[2013-14]:[2029-30]], MATCH(_xlfn.CONCAT($B$89,"_",$B103), Inputs!$X$2:$X$507, 0),MATCH(Forecasts!E$90,F_Inputs[[#Headers],[2013-14]:[2029-30]],0))</f>
        <v>27.035166050889032</v>
      </c>
      <c r="F103" s="80">
        <f>INDEX(F_Inputs[[2013-14]:[2029-30]], MATCH(_xlfn.CONCAT($B$89,"_",$B103), Inputs!$X$2:$X$507, 0),MATCH(Forecasts!F$90,F_Inputs[[#Headers],[2013-14]:[2029-30]],0))</f>
        <v>26.448361520094924</v>
      </c>
      <c r="G103" s="80">
        <f>INDEX(F_Inputs[[2013-14]:[2029-30]], MATCH(_xlfn.CONCAT($B$89,"_",$B103), Inputs!$X$2:$X$507, 0),MATCH(Forecasts!G$90,F_Inputs[[#Headers],[2013-14]:[2029-30]],0))</f>
        <v>26.219689110951251</v>
      </c>
      <c r="H103" s="80">
        <f>INDEX(F_Inputs[[2013-14]:[2029-30]], MATCH(_xlfn.CONCAT($B$89,"_",$B103), Inputs!$X$2:$X$507, 0),MATCH(Forecasts!H$90,F_Inputs[[#Headers],[2013-14]:[2029-30]],0))</f>
        <v>25.423981876957647</v>
      </c>
      <c r="I103" s="80">
        <f>INDEX(F_Inputs[[2013-14]:[2029-30]], MATCH(_xlfn.CONCAT($B$89,"_",$B103), Inputs!$X$2:$X$507, 0),MATCH(Forecasts!I$90,F_Inputs[[#Headers],[2013-14]:[2029-30]],0))</f>
        <v>24.707847580248611</v>
      </c>
      <c r="J103" s="80">
        <f>INDEX(F_Inputs[[2013-14]:[2029-30]], MATCH(_xlfn.CONCAT($B$89,"_",$B103), Inputs!$X$2:$X$507, 0),MATCH(Forecasts!J$90,F_Inputs[[#Headers],[2013-14]:[2029-30]],0))</f>
        <v>24.38778558560988</v>
      </c>
      <c r="K103" s="80">
        <f>INDEX(F_Inputs[[2013-14]:[2029-30]], MATCH(_xlfn.CONCAT($B$89,"_",$B103), Inputs!$X$2:$X$507, 0),MATCH(Forecasts!K$90,F_Inputs[[#Headers],[2013-14]:[2029-30]],0))</f>
        <v>22.361643444146331</v>
      </c>
      <c r="L103" s="80">
        <f>INDEX(F_Inputs[[2013-14]:[2029-30]], MATCH(_xlfn.CONCAT($B$89,"_",$B103), Inputs!$X$2:$X$507, 0),MATCH(Forecasts!L$90,F_Inputs[[#Headers],[2013-14]:[2029-30]],0))</f>
        <v>23.566864764811204</v>
      </c>
      <c r="M103" s="80">
        <f>INDEX(F_Inputs[[2013-14]:[2029-30]], MATCH(_xlfn.CONCAT($B$89,"_",$B103), Inputs!$X$2:$X$507, 0),MATCH(Forecasts!M$90,F_Inputs[[#Headers],[2013-14]:[2029-30]],0))</f>
        <v>23.372599491166561</v>
      </c>
      <c r="N103" s="81">
        <f t="shared" si="63"/>
        <v>23.372599491166561</v>
      </c>
      <c r="O103" s="81">
        <f t="shared" si="63"/>
        <v>23.372599491166561</v>
      </c>
      <c r="P103" s="81">
        <f t="shared" si="63"/>
        <v>23.372599491166561</v>
      </c>
      <c r="Q103" s="81">
        <f t="shared" si="63"/>
        <v>23.372599491166561</v>
      </c>
      <c r="R103" s="81">
        <f t="shared" si="63"/>
        <v>23.372599491166561</v>
      </c>
      <c r="S103" s="81">
        <f t="shared" si="63"/>
        <v>23.372599491166561</v>
      </c>
      <c r="T103" s="82">
        <f t="shared" si="63"/>
        <v>23.372599491166561</v>
      </c>
      <c r="U103" s="82">
        <f t="shared" si="63"/>
        <v>23.372599491166561</v>
      </c>
      <c r="V103" s="82">
        <f t="shared" si="63"/>
        <v>23.372599491166561</v>
      </c>
      <c r="W103" s="82">
        <f t="shared" si="63"/>
        <v>23.372599491166561</v>
      </c>
      <c r="X103" s="82">
        <f t="shared" si="63"/>
        <v>23.372599491166561</v>
      </c>
      <c r="Y103" s="82">
        <f t="shared" si="63"/>
        <v>23.372599491166561</v>
      </c>
      <c r="Z103" s="78">
        <f t="shared" si="56"/>
        <v>23.372599491166561</v>
      </c>
      <c r="AA103" s="78">
        <f t="shared" si="57"/>
        <v>23.372599491166561</v>
      </c>
      <c r="AB103" s="78">
        <f t="shared" si="58"/>
        <v>23.372599491166561</v>
      </c>
      <c r="AC103" s="78">
        <f t="shared" si="59"/>
        <v>23.372599491166561</v>
      </c>
      <c r="AD103" s="78">
        <f t="shared" si="60"/>
        <v>23.372599491166561</v>
      </c>
      <c r="AE103" s="78">
        <f t="shared" si="61"/>
        <v>23.372599491166561</v>
      </c>
      <c r="AF103" s="60" t="s">
        <v>119</v>
      </c>
      <c r="AG103" s="60" t="s">
        <v>119</v>
      </c>
      <c r="AH103" s="61" t="str">
        <f t="shared" si="62"/>
        <v>OK</v>
      </c>
      <c r="AI103" s="40"/>
      <c r="AJ103" s="40"/>
      <c r="AK103" s="40"/>
      <c r="AL103" s="40"/>
    </row>
    <row r="104" spans="1:38">
      <c r="B104" s="55" t="s">
        <v>36</v>
      </c>
      <c r="C104" s="80">
        <f>INDEX(F_Inputs[[2013-14]:[2029-30]], MATCH(_xlfn.CONCAT($B$89,"_",$B104), Inputs!$X$2:$X$507, 0),MATCH(Forecasts!C$90,F_Inputs[[#Headers],[2013-14]:[2029-30]],0))</f>
        <v>27.674469533314237</v>
      </c>
      <c r="D104" s="80">
        <f>INDEX(F_Inputs[[2013-14]:[2029-30]], MATCH(_xlfn.CONCAT($B$89,"_",$B104), Inputs!$X$2:$X$507, 0),MATCH(Forecasts!D$90,F_Inputs[[#Headers],[2013-14]:[2029-30]],0))</f>
        <v>27.551075035873996</v>
      </c>
      <c r="E104" s="80">
        <f>INDEX(F_Inputs[[2013-14]:[2029-30]], MATCH(_xlfn.CONCAT($B$89,"_",$B104), Inputs!$X$2:$X$507, 0),MATCH(Forecasts!E$90,F_Inputs[[#Headers],[2013-14]:[2029-30]],0))</f>
        <v>27.129309925398307</v>
      </c>
      <c r="F104" s="80">
        <f>INDEX(F_Inputs[[2013-14]:[2029-30]], MATCH(_xlfn.CONCAT($B$89,"_",$B104), Inputs!$X$2:$X$507, 0),MATCH(Forecasts!F$90,F_Inputs[[#Headers],[2013-14]:[2029-30]],0))</f>
        <v>26.460021558404538</v>
      </c>
      <c r="G104" s="80">
        <f>INDEX(F_Inputs[[2013-14]:[2029-30]], MATCH(_xlfn.CONCAT($B$89,"_",$B104), Inputs!$X$2:$X$507, 0),MATCH(Forecasts!G$90,F_Inputs[[#Headers],[2013-14]:[2029-30]],0))</f>
        <v>25.999728172345357</v>
      </c>
      <c r="H104" s="80">
        <f>INDEX(F_Inputs[[2013-14]:[2029-30]], MATCH(_xlfn.CONCAT($B$89,"_",$B104), Inputs!$X$2:$X$507, 0),MATCH(Forecasts!H$90,F_Inputs[[#Headers],[2013-14]:[2029-30]],0))</f>
        <v>25.258608629286385</v>
      </c>
      <c r="I104" s="80">
        <f>INDEX(F_Inputs[[2013-14]:[2029-30]], MATCH(_xlfn.CONCAT($B$89,"_",$B104), Inputs!$X$2:$X$507, 0),MATCH(Forecasts!I$90,F_Inputs[[#Headers],[2013-14]:[2029-30]],0))</f>
        <v>24.45039668012021</v>
      </c>
      <c r="J104" s="80">
        <f>INDEX(F_Inputs[[2013-14]:[2029-30]], MATCH(_xlfn.CONCAT($B$89,"_",$B104), Inputs!$X$2:$X$507, 0),MATCH(Forecasts!J$90,F_Inputs[[#Headers],[2013-14]:[2029-30]],0))</f>
        <v>24.276101120552244</v>
      </c>
      <c r="K104" s="80">
        <f>INDEX(F_Inputs[[2013-14]:[2029-30]], MATCH(_xlfn.CONCAT($B$89,"_",$B104), Inputs!$X$2:$X$507, 0),MATCH(Forecasts!K$90,F_Inputs[[#Headers],[2013-14]:[2029-30]],0))</f>
        <v>22.253257085267748</v>
      </c>
      <c r="L104" s="80">
        <f>INDEX(F_Inputs[[2013-14]:[2029-30]], MATCH(_xlfn.CONCAT($B$89,"_",$B104), Inputs!$X$2:$X$507, 0),MATCH(Forecasts!L$90,F_Inputs[[#Headers],[2013-14]:[2029-30]],0))</f>
        <v>23.694286261658931</v>
      </c>
      <c r="M104" s="80">
        <f>INDEX(F_Inputs[[2013-14]:[2029-30]], MATCH(_xlfn.CONCAT($B$89,"_",$B104), Inputs!$X$2:$X$507, 0),MATCH(Forecasts!M$90,F_Inputs[[#Headers],[2013-14]:[2029-30]],0))</f>
        <v>23.679311103756294</v>
      </c>
      <c r="N104" s="81">
        <f t="shared" si="63"/>
        <v>23.679311103756294</v>
      </c>
      <c r="O104" s="81">
        <f t="shared" si="63"/>
        <v>23.679311103756294</v>
      </c>
      <c r="P104" s="81">
        <f t="shared" si="63"/>
        <v>23.679311103756294</v>
      </c>
      <c r="Q104" s="81">
        <f t="shared" si="63"/>
        <v>23.679311103756294</v>
      </c>
      <c r="R104" s="81">
        <f t="shared" si="63"/>
        <v>23.679311103756294</v>
      </c>
      <c r="S104" s="81">
        <f t="shared" si="63"/>
        <v>23.679311103756294</v>
      </c>
      <c r="T104" s="82">
        <f t="shared" si="63"/>
        <v>23.679311103756294</v>
      </c>
      <c r="U104" s="82">
        <f t="shared" si="63"/>
        <v>23.679311103756294</v>
      </c>
      <c r="V104" s="82">
        <f t="shared" si="63"/>
        <v>23.679311103756294</v>
      </c>
      <c r="W104" s="82">
        <f t="shared" si="63"/>
        <v>23.679311103756294</v>
      </c>
      <c r="X104" s="82">
        <f t="shared" si="63"/>
        <v>23.679311103756294</v>
      </c>
      <c r="Y104" s="82">
        <f t="shared" si="63"/>
        <v>23.679311103756294</v>
      </c>
      <c r="Z104" s="78">
        <f t="shared" si="56"/>
        <v>23.679311103756294</v>
      </c>
      <c r="AA104" s="78">
        <f t="shared" si="57"/>
        <v>23.679311103756294</v>
      </c>
      <c r="AB104" s="78">
        <f t="shared" si="58"/>
        <v>23.679311103756294</v>
      </c>
      <c r="AC104" s="78">
        <f t="shared" si="59"/>
        <v>23.679311103756294</v>
      </c>
      <c r="AD104" s="78">
        <f t="shared" si="60"/>
        <v>23.679311103756294</v>
      </c>
      <c r="AE104" s="78">
        <f t="shared" si="61"/>
        <v>23.679311103756294</v>
      </c>
      <c r="AF104" s="60" t="s">
        <v>119</v>
      </c>
      <c r="AG104" s="60" t="s">
        <v>119</v>
      </c>
      <c r="AH104" s="61" t="str">
        <f t="shared" si="62"/>
        <v>OK</v>
      </c>
      <c r="AI104" s="40"/>
      <c r="AJ104" s="40"/>
      <c r="AK104" s="40"/>
      <c r="AL104" s="40"/>
    </row>
    <row r="105" spans="1:38">
      <c r="B105" s="55" t="s">
        <v>93</v>
      </c>
      <c r="C105" s="80">
        <f>INDEX(F_Inputs[[2013-14]:[2029-30]], MATCH(_xlfn.CONCAT($B$89,"_",$B105), Inputs!$X$2:$X$507, 0),MATCH(Forecasts!C$90,F_Inputs[[#Headers],[2013-14]:[2029-30]],0))</f>
        <v>23.174289418635695</v>
      </c>
      <c r="D105" s="80">
        <f>INDEX(F_Inputs[[2013-14]:[2029-30]], MATCH(_xlfn.CONCAT($B$89,"_",$B105), Inputs!$X$2:$X$507, 0),MATCH(Forecasts!D$90,F_Inputs[[#Headers],[2013-14]:[2029-30]],0))</f>
        <v>23.051083177515565</v>
      </c>
      <c r="E105" s="80">
        <f>INDEX(F_Inputs[[2013-14]:[2029-30]], MATCH(_xlfn.CONCAT($B$89,"_",$B105), Inputs!$X$2:$X$507, 0),MATCH(Forecasts!E$90,F_Inputs[[#Headers],[2013-14]:[2029-30]],0))</f>
        <v>22.738920612051039</v>
      </c>
      <c r="F105" s="80">
        <f>INDEX(F_Inputs[[2013-14]:[2029-30]], MATCH(_xlfn.CONCAT($B$89,"_",$B105), Inputs!$X$2:$X$507, 0),MATCH(Forecasts!F$90,F_Inputs[[#Headers],[2013-14]:[2029-30]],0))</f>
        <v>21.932412230654688</v>
      </c>
      <c r="G105" s="80">
        <f>INDEX(F_Inputs[[2013-14]:[2029-30]], MATCH(_xlfn.CONCAT($B$89,"_",$B105), Inputs!$X$2:$X$507, 0),MATCH(Forecasts!G$90,F_Inputs[[#Headers],[2013-14]:[2029-30]],0))</f>
        <v>21.665935456226201</v>
      </c>
      <c r="H105" s="80">
        <f>INDEX(F_Inputs[[2013-14]:[2029-30]], MATCH(_xlfn.CONCAT($B$89,"_",$B105), Inputs!$X$2:$X$507, 0),MATCH(Forecasts!H$90,F_Inputs[[#Headers],[2013-14]:[2029-30]],0))</f>
        <v>20.861419071217039</v>
      </c>
      <c r="I105" s="80">
        <f>INDEX(F_Inputs[[2013-14]:[2029-30]], MATCH(_xlfn.CONCAT($B$89,"_",$B105), Inputs!$X$2:$X$507, 0),MATCH(Forecasts!I$90,F_Inputs[[#Headers],[2013-14]:[2029-30]],0))</f>
        <v>20.174417205732627</v>
      </c>
      <c r="J105" s="80">
        <f>INDEX(F_Inputs[[2013-14]:[2029-30]], MATCH(_xlfn.CONCAT($B$89,"_",$B105), Inputs!$X$2:$X$507, 0),MATCH(Forecasts!J$90,F_Inputs[[#Headers],[2013-14]:[2029-30]],0))</f>
        <v>19.968092817112087</v>
      </c>
      <c r="K105" s="80">
        <f>INDEX(F_Inputs[[2013-14]:[2029-30]], MATCH(_xlfn.CONCAT($B$89,"_",$B105), Inputs!$X$2:$X$507, 0),MATCH(Forecasts!K$90,F_Inputs[[#Headers],[2013-14]:[2029-30]],0))</f>
        <v>18.130038132960955</v>
      </c>
      <c r="L105" s="80">
        <f>INDEX(F_Inputs[[2013-14]:[2029-30]], MATCH(_xlfn.CONCAT($B$89,"_",$B105), Inputs!$X$2:$X$507, 0),MATCH(Forecasts!L$90,F_Inputs[[#Headers],[2013-14]:[2029-30]],0))</f>
        <v>19.174739428327733</v>
      </c>
      <c r="M105" s="80">
        <f>INDEX(F_Inputs[[2013-14]:[2029-30]], MATCH(_xlfn.CONCAT($B$89,"_",$B105), Inputs!$X$2:$X$507, 0),MATCH(Forecasts!M$90,F_Inputs[[#Headers],[2013-14]:[2029-30]],0))</f>
        <v>19.02403540011732</v>
      </c>
      <c r="N105" s="81">
        <f t="shared" si="63"/>
        <v>19.02403540011732</v>
      </c>
      <c r="O105" s="81">
        <f t="shared" si="63"/>
        <v>19.02403540011732</v>
      </c>
      <c r="P105" s="81">
        <f t="shared" si="63"/>
        <v>19.02403540011732</v>
      </c>
      <c r="Q105" s="81">
        <f t="shared" si="63"/>
        <v>19.02403540011732</v>
      </c>
      <c r="R105" s="81">
        <f t="shared" si="63"/>
        <v>19.02403540011732</v>
      </c>
      <c r="S105" s="81">
        <f t="shared" si="63"/>
        <v>19.02403540011732</v>
      </c>
      <c r="T105" s="82">
        <f t="shared" si="63"/>
        <v>19.02403540011732</v>
      </c>
      <c r="U105" s="82">
        <f t="shared" si="63"/>
        <v>19.02403540011732</v>
      </c>
      <c r="V105" s="82">
        <f t="shared" si="63"/>
        <v>19.02403540011732</v>
      </c>
      <c r="W105" s="82">
        <f t="shared" si="63"/>
        <v>19.02403540011732</v>
      </c>
      <c r="X105" s="82">
        <f t="shared" si="63"/>
        <v>19.02403540011732</v>
      </c>
      <c r="Y105" s="82">
        <f t="shared" si="63"/>
        <v>19.02403540011732</v>
      </c>
      <c r="Z105" s="78">
        <f t="shared" si="56"/>
        <v>19.02403540011732</v>
      </c>
      <c r="AA105" s="78">
        <f t="shared" si="57"/>
        <v>19.02403540011732</v>
      </c>
      <c r="AB105" s="78">
        <f t="shared" si="58"/>
        <v>19.02403540011732</v>
      </c>
      <c r="AC105" s="78">
        <f t="shared" si="59"/>
        <v>19.02403540011732</v>
      </c>
      <c r="AD105" s="78">
        <f t="shared" si="60"/>
        <v>19.02403540011732</v>
      </c>
      <c r="AE105" s="78">
        <f t="shared" si="61"/>
        <v>19.02403540011732</v>
      </c>
      <c r="AF105" s="60" t="s">
        <v>119</v>
      </c>
      <c r="AG105" s="60" t="s">
        <v>119</v>
      </c>
      <c r="AH105" s="61" t="str">
        <f t="shared" si="62"/>
        <v>OK</v>
      </c>
      <c r="AI105" s="40"/>
      <c r="AJ105" s="40"/>
      <c r="AK105" s="40"/>
      <c r="AL105" s="40"/>
    </row>
    <row r="106" spans="1:38">
      <c r="B106" s="55" t="s">
        <v>100</v>
      </c>
      <c r="C106" s="80">
        <f>INDEX(F_Inputs[[2013-14]:[2029-30]], MATCH(_xlfn.CONCAT($B$89,"_",$B106), Inputs!$X$2:$X$507, 0),MATCH(Forecasts!C$90,F_Inputs[[#Headers],[2013-14]:[2029-30]],0))</f>
        <v>26.859055413315911</v>
      </c>
      <c r="D106" s="80">
        <f>INDEX(F_Inputs[[2013-14]:[2029-30]], MATCH(_xlfn.CONCAT($B$89,"_",$B106), Inputs!$X$2:$X$507, 0),MATCH(Forecasts!D$90,F_Inputs[[#Headers],[2013-14]:[2029-30]],0))</f>
        <v>26.584012639517823</v>
      </c>
      <c r="E106" s="80">
        <f>INDEX(F_Inputs[[2013-14]:[2029-30]], MATCH(_xlfn.CONCAT($B$89,"_",$B106), Inputs!$X$2:$X$507, 0),MATCH(Forecasts!E$90,F_Inputs[[#Headers],[2013-14]:[2029-30]],0))</f>
        <v>26.147851294855446</v>
      </c>
      <c r="F106" s="80">
        <f>INDEX(F_Inputs[[2013-14]:[2029-30]], MATCH(_xlfn.CONCAT($B$89,"_",$B106), Inputs!$X$2:$X$507, 0),MATCH(Forecasts!F$90,F_Inputs[[#Headers],[2013-14]:[2029-30]],0))</f>
        <v>25.135724447196086</v>
      </c>
      <c r="G106" s="80">
        <f>INDEX(F_Inputs[[2013-14]:[2029-30]], MATCH(_xlfn.CONCAT($B$89,"_",$B106), Inputs!$X$2:$X$507, 0),MATCH(Forecasts!G$90,F_Inputs[[#Headers],[2013-14]:[2029-30]],0))</f>
        <v>25.118699617578635</v>
      </c>
      <c r="H106" s="80">
        <f>INDEX(F_Inputs[[2013-14]:[2029-30]], MATCH(_xlfn.CONCAT($B$89,"_",$B106), Inputs!$X$2:$X$507, 0),MATCH(Forecasts!H$90,F_Inputs[[#Headers],[2013-14]:[2029-30]],0))</f>
        <v>24.224364324706425</v>
      </c>
      <c r="I106" s="80">
        <f>INDEX(F_Inputs[[2013-14]:[2029-30]], MATCH(_xlfn.CONCAT($B$89,"_",$B106), Inputs!$X$2:$X$507, 0),MATCH(Forecasts!I$90,F_Inputs[[#Headers],[2013-14]:[2029-30]],0))</f>
        <v>23.46074554319037</v>
      </c>
      <c r="J106" s="80">
        <f>INDEX(F_Inputs[[2013-14]:[2029-30]], MATCH(_xlfn.CONCAT($B$89,"_",$B106), Inputs!$X$2:$X$507, 0),MATCH(Forecasts!J$90,F_Inputs[[#Headers],[2013-14]:[2029-30]],0))</f>
        <v>23.146912048691163</v>
      </c>
      <c r="K106" s="80">
        <f>INDEX(F_Inputs[[2013-14]:[2029-30]], MATCH(_xlfn.CONCAT($B$89,"_",$B106), Inputs!$X$2:$X$507, 0),MATCH(Forecasts!K$90,F_Inputs[[#Headers],[2013-14]:[2029-30]],0))</f>
        <v>21.223682582694416</v>
      </c>
      <c r="L106" s="80">
        <f>INDEX(F_Inputs[[2013-14]:[2029-30]], MATCH(_xlfn.CONCAT($B$89,"_",$B106), Inputs!$X$2:$X$507, 0),MATCH(Forecasts!L$90,F_Inputs[[#Headers],[2013-14]:[2029-30]],0))</f>
        <v>22.49486956486728</v>
      </c>
      <c r="M106" s="80">
        <f>INDEX(F_Inputs[[2013-14]:[2029-30]], MATCH(_xlfn.CONCAT($B$89,"_",$B106), Inputs!$X$2:$X$507, 0),MATCH(Forecasts!M$90,F_Inputs[[#Headers],[2013-14]:[2029-30]],0))</f>
        <v>23.231664683834083</v>
      </c>
      <c r="N106" s="81">
        <f t="shared" si="63"/>
        <v>23.231664683834083</v>
      </c>
      <c r="O106" s="81">
        <f t="shared" si="63"/>
        <v>23.231664683834083</v>
      </c>
      <c r="P106" s="81">
        <f t="shared" si="63"/>
        <v>23.231664683834083</v>
      </c>
      <c r="Q106" s="81">
        <f t="shared" si="63"/>
        <v>23.231664683834083</v>
      </c>
      <c r="R106" s="81">
        <f t="shared" si="63"/>
        <v>23.231664683834083</v>
      </c>
      <c r="S106" s="81">
        <f t="shared" si="63"/>
        <v>23.231664683834083</v>
      </c>
      <c r="T106" s="82">
        <f t="shared" si="63"/>
        <v>23.231664683834083</v>
      </c>
      <c r="U106" s="82">
        <f t="shared" si="63"/>
        <v>23.231664683834083</v>
      </c>
      <c r="V106" s="82">
        <f t="shared" si="63"/>
        <v>23.231664683834083</v>
      </c>
      <c r="W106" s="82">
        <f t="shared" si="63"/>
        <v>23.231664683834083</v>
      </c>
      <c r="X106" s="82">
        <f t="shared" si="63"/>
        <v>23.231664683834083</v>
      </c>
      <c r="Y106" s="82">
        <f t="shared" si="63"/>
        <v>23.231664683834083</v>
      </c>
      <c r="Z106" s="78">
        <f t="shared" si="56"/>
        <v>23.231664683834083</v>
      </c>
      <c r="AA106" s="78">
        <f t="shared" si="57"/>
        <v>23.231664683834083</v>
      </c>
      <c r="AB106" s="78">
        <f t="shared" si="58"/>
        <v>23.231664683834083</v>
      </c>
      <c r="AC106" s="78">
        <f t="shared" si="59"/>
        <v>23.231664683834083</v>
      </c>
      <c r="AD106" s="78">
        <f t="shared" si="60"/>
        <v>23.231664683834083</v>
      </c>
      <c r="AE106" s="78">
        <f t="shared" si="61"/>
        <v>23.231664683834083</v>
      </c>
      <c r="AF106" s="60" t="s">
        <v>119</v>
      </c>
      <c r="AG106" s="60" t="s">
        <v>119</v>
      </c>
      <c r="AH106" s="61" t="str">
        <f t="shared" si="62"/>
        <v>OK</v>
      </c>
      <c r="AI106" s="40"/>
      <c r="AJ106" s="40"/>
      <c r="AK106" s="40"/>
      <c r="AL106" s="40"/>
    </row>
    <row r="107" spans="1:38">
      <c r="B107" s="55" t="s">
        <v>102</v>
      </c>
      <c r="C107" s="80">
        <f>INDEX(F_Inputs[[2013-14]:[2029-30]], MATCH(_xlfn.CONCAT($B$89,"_",$B107), Inputs!$X$2:$X$507, 0),MATCH(Forecasts!C$90,F_Inputs[[#Headers],[2013-14]:[2029-30]],0))</f>
        <v>22.753051463463109</v>
      </c>
      <c r="D107" s="80">
        <f>INDEX(F_Inputs[[2013-14]:[2029-30]], MATCH(_xlfn.CONCAT($B$89,"_",$B107), Inputs!$X$2:$X$507, 0),MATCH(Forecasts!D$90,F_Inputs[[#Headers],[2013-14]:[2029-30]],0))</f>
        <v>22.543758405114161</v>
      </c>
      <c r="E107" s="80">
        <f>INDEX(F_Inputs[[2013-14]:[2029-30]], MATCH(_xlfn.CONCAT($B$89,"_",$B107), Inputs!$X$2:$X$507, 0),MATCH(Forecasts!E$90,F_Inputs[[#Headers],[2013-14]:[2029-30]],0))</f>
        <v>22.157481515474458</v>
      </c>
      <c r="F107" s="80">
        <f>INDEX(F_Inputs[[2013-14]:[2029-30]], MATCH(_xlfn.CONCAT($B$89,"_",$B107), Inputs!$X$2:$X$507, 0),MATCH(Forecasts!F$90,F_Inputs[[#Headers],[2013-14]:[2029-30]],0))</f>
        <v>21.659818758011951</v>
      </c>
      <c r="G107" s="80">
        <f>INDEX(F_Inputs[[2013-14]:[2029-30]], MATCH(_xlfn.CONCAT($B$89,"_",$B107), Inputs!$X$2:$X$507, 0),MATCH(Forecasts!G$90,F_Inputs[[#Headers],[2013-14]:[2029-30]],0))</f>
        <v>21.357521204619459</v>
      </c>
      <c r="H107" s="80">
        <f>INDEX(F_Inputs[[2013-14]:[2029-30]], MATCH(_xlfn.CONCAT($B$89,"_",$B107), Inputs!$X$2:$X$507, 0),MATCH(Forecasts!H$90,F_Inputs[[#Headers],[2013-14]:[2029-30]],0))</f>
        <v>20.759240544802783</v>
      </c>
      <c r="I107" s="80">
        <f>INDEX(F_Inputs[[2013-14]:[2029-30]], MATCH(_xlfn.CONCAT($B$89,"_",$B107), Inputs!$X$2:$X$507, 0),MATCH(Forecasts!I$90,F_Inputs[[#Headers],[2013-14]:[2029-30]],0))</f>
        <v>20.069473078409192</v>
      </c>
      <c r="J107" s="80">
        <f>INDEX(F_Inputs[[2013-14]:[2029-30]], MATCH(_xlfn.CONCAT($B$89,"_",$B107), Inputs!$X$2:$X$507, 0),MATCH(Forecasts!J$90,F_Inputs[[#Headers],[2013-14]:[2029-30]],0))</f>
        <v>19.98416307548667</v>
      </c>
      <c r="K107" s="80">
        <f>INDEX(F_Inputs[[2013-14]:[2029-30]], MATCH(_xlfn.CONCAT($B$89,"_",$B107), Inputs!$X$2:$X$507, 0),MATCH(Forecasts!K$90,F_Inputs[[#Headers],[2013-14]:[2029-30]],0))</f>
        <v>18.2645477748367</v>
      </c>
      <c r="L107" s="80">
        <f>INDEX(F_Inputs[[2013-14]:[2029-30]], MATCH(_xlfn.CONCAT($B$89,"_",$B107), Inputs!$X$2:$X$507, 0),MATCH(Forecasts!L$90,F_Inputs[[#Headers],[2013-14]:[2029-30]],0))</f>
        <v>19.368751826876281</v>
      </c>
      <c r="M107" s="80">
        <f>INDEX(F_Inputs[[2013-14]:[2029-30]], MATCH(_xlfn.CONCAT($B$89,"_",$B107), Inputs!$X$2:$X$507, 0),MATCH(Forecasts!M$90,F_Inputs[[#Headers],[2013-14]:[2029-30]],0))</f>
        <v>19.380899039615905</v>
      </c>
      <c r="N107" s="81">
        <f t="shared" si="63"/>
        <v>19.380899039615905</v>
      </c>
      <c r="O107" s="81">
        <f t="shared" si="63"/>
        <v>19.380899039615905</v>
      </c>
      <c r="P107" s="81">
        <f t="shared" si="63"/>
        <v>19.380899039615905</v>
      </c>
      <c r="Q107" s="81">
        <f t="shared" si="63"/>
        <v>19.380899039615905</v>
      </c>
      <c r="R107" s="81">
        <f t="shared" si="63"/>
        <v>19.380899039615905</v>
      </c>
      <c r="S107" s="81">
        <f t="shared" si="63"/>
        <v>19.380899039615905</v>
      </c>
      <c r="T107" s="82">
        <f t="shared" si="63"/>
        <v>19.380899039615905</v>
      </c>
      <c r="U107" s="82">
        <f t="shared" si="63"/>
        <v>19.380899039615905</v>
      </c>
      <c r="V107" s="82">
        <f t="shared" si="63"/>
        <v>19.380899039615905</v>
      </c>
      <c r="W107" s="82">
        <f t="shared" si="63"/>
        <v>19.380899039615905</v>
      </c>
      <c r="X107" s="82">
        <f t="shared" si="63"/>
        <v>19.380899039615905</v>
      </c>
      <c r="Y107" s="82">
        <f t="shared" si="63"/>
        <v>19.380899039615905</v>
      </c>
      <c r="Z107" s="78">
        <f t="shared" si="56"/>
        <v>19.380899039615905</v>
      </c>
      <c r="AA107" s="78">
        <f t="shared" si="57"/>
        <v>19.380899039615905</v>
      </c>
      <c r="AB107" s="78">
        <f t="shared" si="58"/>
        <v>19.380899039615905</v>
      </c>
      <c r="AC107" s="78">
        <f t="shared" si="59"/>
        <v>19.380899039615905</v>
      </c>
      <c r="AD107" s="78">
        <f t="shared" si="60"/>
        <v>19.380899039615905</v>
      </c>
      <c r="AE107" s="78">
        <f t="shared" si="61"/>
        <v>19.380899039615905</v>
      </c>
      <c r="AF107" s="60" t="s">
        <v>119</v>
      </c>
      <c r="AG107" s="60" t="s">
        <v>119</v>
      </c>
      <c r="AH107" s="61" t="str">
        <f t="shared" si="62"/>
        <v>OK</v>
      </c>
      <c r="AI107" s="40"/>
      <c r="AJ107" s="40"/>
      <c r="AK107" s="40"/>
      <c r="AL107" s="40"/>
    </row>
    <row r="108" spans="1:38">
      <c r="B108" s="55" t="s">
        <v>103</v>
      </c>
      <c r="C108" s="80">
        <f>INDEX(F_Inputs[[2013-14]:[2029-30]], MATCH(_xlfn.CONCAT($B$89,"_",$B108), Inputs!$X$2:$X$507, 0),MATCH(Forecasts!C$90,F_Inputs[[#Headers],[2013-14]:[2029-30]],0))</f>
        <v>21.298540354577998</v>
      </c>
      <c r="D108" s="80">
        <f>INDEX(F_Inputs[[2013-14]:[2029-30]], MATCH(_xlfn.CONCAT($B$89,"_",$B108), Inputs!$X$2:$X$507, 0),MATCH(Forecasts!D$90,F_Inputs[[#Headers],[2013-14]:[2029-30]],0))</f>
        <v>21.056973111274424</v>
      </c>
      <c r="E108" s="80">
        <f>INDEX(F_Inputs[[2013-14]:[2029-30]], MATCH(_xlfn.CONCAT($B$89,"_",$B108), Inputs!$X$2:$X$507, 0),MATCH(Forecasts!E$90,F_Inputs[[#Headers],[2013-14]:[2029-30]],0))</f>
        <v>20.707232033665282</v>
      </c>
      <c r="F108" s="80">
        <f>INDEX(F_Inputs[[2013-14]:[2029-30]], MATCH(_xlfn.CONCAT($B$89,"_",$B108), Inputs!$X$2:$X$507, 0),MATCH(Forecasts!F$90,F_Inputs[[#Headers],[2013-14]:[2029-30]],0))</f>
        <v>19.96257266951363</v>
      </c>
      <c r="G108" s="80">
        <f>INDEX(F_Inputs[[2013-14]:[2029-30]], MATCH(_xlfn.CONCAT($B$89,"_",$B108), Inputs!$X$2:$X$507, 0),MATCH(Forecasts!G$90,F_Inputs[[#Headers],[2013-14]:[2029-30]],0))</f>
        <v>19.789975647253609</v>
      </c>
      <c r="H108" s="80">
        <f>INDEX(F_Inputs[[2013-14]:[2029-30]], MATCH(_xlfn.CONCAT($B$89,"_",$B108), Inputs!$X$2:$X$507, 0),MATCH(Forecasts!H$90,F_Inputs[[#Headers],[2013-14]:[2029-30]],0))</f>
        <v>19.022402845197785</v>
      </c>
      <c r="I108" s="80">
        <f>INDEX(F_Inputs[[2013-14]:[2029-30]], MATCH(_xlfn.CONCAT($B$89,"_",$B108), Inputs!$X$2:$X$507, 0),MATCH(Forecasts!I$90,F_Inputs[[#Headers],[2013-14]:[2029-30]],0))</f>
        <v>18.316081038996867</v>
      </c>
      <c r="J108" s="80">
        <f>INDEX(F_Inputs[[2013-14]:[2029-30]], MATCH(_xlfn.CONCAT($B$89,"_",$B108), Inputs!$X$2:$X$507, 0),MATCH(Forecasts!J$90,F_Inputs[[#Headers],[2013-14]:[2029-30]],0))</f>
        <v>18.205598023962441</v>
      </c>
      <c r="K108" s="80">
        <f>INDEX(F_Inputs[[2013-14]:[2029-30]], MATCH(_xlfn.CONCAT($B$89,"_",$B108), Inputs!$X$2:$X$507, 0),MATCH(Forecasts!K$90,F_Inputs[[#Headers],[2013-14]:[2029-30]],0))</f>
        <v>16.670226292372984</v>
      </c>
      <c r="L108" s="80">
        <f>INDEX(F_Inputs[[2013-14]:[2029-30]], MATCH(_xlfn.CONCAT($B$89,"_",$B108), Inputs!$X$2:$X$507, 0),MATCH(Forecasts!L$90,F_Inputs[[#Headers],[2013-14]:[2029-30]],0))</f>
        <v>17.87603828491218</v>
      </c>
      <c r="M108" s="80">
        <f>INDEX(F_Inputs[[2013-14]:[2029-30]], MATCH(_xlfn.CONCAT($B$89,"_",$B108), Inputs!$X$2:$X$507, 0),MATCH(Forecasts!M$90,F_Inputs[[#Headers],[2013-14]:[2029-30]],0))</f>
        <v>17.919847757709984</v>
      </c>
      <c r="N108" s="81">
        <f t="shared" si="63"/>
        <v>17.919847757709984</v>
      </c>
      <c r="O108" s="81">
        <f t="shared" si="63"/>
        <v>17.919847757709984</v>
      </c>
      <c r="P108" s="81">
        <f t="shared" si="63"/>
        <v>17.919847757709984</v>
      </c>
      <c r="Q108" s="81">
        <f t="shared" si="63"/>
        <v>17.919847757709984</v>
      </c>
      <c r="R108" s="81">
        <f t="shared" si="63"/>
        <v>17.919847757709984</v>
      </c>
      <c r="S108" s="81">
        <f t="shared" si="63"/>
        <v>17.919847757709984</v>
      </c>
      <c r="T108" s="82">
        <f t="shared" si="63"/>
        <v>17.919847757709984</v>
      </c>
      <c r="U108" s="82">
        <f t="shared" si="63"/>
        <v>17.919847757709984</v>
      </c>
      <c r="V108" s="82">
        <f t="shared" si="63"/>
        <v>17.919847757709984</v>
      </c>
      <c r="W108" s="82">
        <f t="shared" si="63"/>
        <v>17.919847757709984</v>
      </c>
      <c r="X108" s="82">
        <f t="shared" si="63"/>
        <v>17.919847757709984</v>
      </c>
      <c r="Y108" s="82">
        <f t="shared" si="63"/>
        <v>17.919847757709984</v>
      </c>
      <c r="Z108" s="78">
        <f t="shared" si="56"/>
        <v>17.919847757709984</v>
      </c>
      <c r="AA108" s="78">
        <f t="shared" si="57"/>
        <v>17.919847757709984</v>
      </c>
      <c r="AB108" s="78">
        <f t="shared" si="58"/>
        <v>17.919847757709984</v>
      </c>
      <c r="AC108" s="78">
        <f t="shared" si="59"/>
        <v>17.919847757709984</v>
      </c>
      <c r="AD108" s="78">
        <f t="shared" si="60"/>
        <v>17.919847757709984</v>
      </c>
      <c r="AE108" s="78">
        <f t="shared" si="61"/>
        <v>17.919847757709984</v>
      </c>
      <c r="AF108" s="60" t="s">
        <v>119</v>
      </c>
      <c r="AG108" s="60" t="s">
        <v>119</v>
      </c>
      <c r="AH108" s="61" t="str">
        <f t="shared" si="62"/>
        <v>OK</v>
      </c>
      <c r="AI108" s="40"/>
      <c r="AJ108" s="40"/>
      <c r="AK108" s="40"/>
      <c r="AL108" s="40"/>
    </row>
    <row r="109" spans="1:38">
      <c r="B109" s="55" t="s">
        <v>105</v>
      </c>
      <c r="C109" s="80">
        <f>INDEX(F_Inputs[[2013-14]:[2029-30]], MATCH(_xlfn.CONCAT($B$89,"_",$B109), Inputs!$X$2:$X$507, 0),MATCH(Forecasts!C$90,F_Inputs[[#Headers],[2013-14]:[2029-30]],0))</f>
        <v>27.377714381884019</v>
      </c>
      <c r="D109" s="80">
        <f>INDEX(F_Inputs[[2013-14]:[2029-30]], MATCH(_xlfn.CONCAT($B$89,"_",$B109), Inputs!$X$2:$X$507, 0),MATCH(Forecasts!D$90,F_Inputs[[#Headers],[2013-14]:[2029-30]],0))</f>
        <v>27.724662299224125</v>
      </c>
      <c r="E109" s="80">
        <f>INDEX(F_Inputs[[2013-14]:[2029-30]], MATCH(_xlfn.CONCAT($B$89,"_",$B109), Inputs!$X$2:$X$507, 0),MATCH(Forecasts!E$90,F_Inputs[[#Headers],[2013-14]:[2029-30]],0))</f>
        <v>27.497302192270034</v>
      </c>
      <c r="F109" s="80">
        <f>INDEX(F_Inputs[[2013-14]:[2029-30]], MATCH(_xlfn.CONCAT($B$89,"_",$B109), Inputs!$X$2:$X$507, 0),MATCH(Forecasts!F$90,F_Inputs[[#Headers],[2013-14]:[2029-30]],0))</f>
        <v>26.836752904929838</v>
      </c>
      <c r="G109" s="80">
        <f>INDEX(F_Inputs[[2013-14]:[2029-30]], MATCH(_xlfn.CONCAT($B$89,"_",$B109), Inputs!$X$2:$X$507, 0),MATCH(Forecasts!G$90,F_Inputs[[#Headers],[2013-14]:[2029-30]],0))</f>
        <v>26.592453669295491</v>
      </c>
      <c r="H109" s="80">
        <f>INDEX(F_Inputs[[2013-14]:[2029-30]], MATCH(_xlfn.CONCAT($B$89,"_",$B109), Inputs!$X$2:$X$507, 0),MATCH(Forecasts!H$90,F_Inputs[[#Headers],[2013-14]:[2029-30]],0))</f>
        <v>25.676209927931296</v>
      </c>
      <c r="I109" s="80">
        <f>INDEX(F_Inputs[[2013-14]:[2029-30]], MATCH(_xlfn.CONCAT($B$89,"_",$B109), Inputs!$X$2:$X$507, 0),MATCH(Forecasts!I$90,F_Inputs[[#Headers],[2013-14]:[2029-30]],0))</f>
        <v>25.025438298416617</v>
      </c>
      <c r="J109" s="80">
        <f>INDEX(F_Inputs[[2013-14]:[2029-30]], MATCH(_xlfn.CONCAT($B$89,"_",$B109), Inputs!$X$2:$X$507, 0),MATCH(Forecasts!J$90,F_Inputs[[#Headers],[2013-14]:[2029-30]],0))</f>
        <v>24.720354913073265</v>
      </c>
      <c r="K109" s="80">
        <f>INDEX(F_Inputs[[2013-14]:[2029-30]], MATCH(_xlfn.CONCAT($B$89,"_",$B109), Inputs!$X$2:$X$507, 0),MATCH(Forecasts!K$90,F_Inputs[[#Headers],[2013-14]:[2029-30]],0))</f>
        <v>22.670257428139472</v>
      </c>
      <c r="L109" s="80">
        <f>INDEX(F_Inputs[[2013-14]:[2029-30]], MATCH(_xlfn.CONCAT($B$89,"_",$B109), Inputs!$X$2:$X$507, 0),MATCH(Forecasts!L$90,F_Inputs[[#Headers],[2013-14]:[2029-30]],0))</f>
        <v>24.039937425466942</v>
      </c>
      <c r="M109" s="80">
        <f>INDEX(F_Inputs[[2013-14]:[2029-30]], MATCH(_xlfn.CONCAT($B$89,"_",$B109), Inputs!$X$2:$X$507, 0),MATCH(Forecasts!M$90,F_Inputs[[#Headers],[2013-14]:[2029-30]],0))</f>
        <v>23.975865883832356</v>
      </c>
      <c r="N109" s="81">
        <f t="shared" si="63"/>
        <v>23.975865883832356</v>
      </c>
      <c r="O109" s="81">
        <f t="shared" si="63"/>
        <v>23.975865883832356</v>
      </c>
      <c r="P109" s="81">
        <f t="shared" si="63"/>
        <v>23.975865883832356</v>
      </c>
      <c r="Q109" s="81">
        <f t="shared" si="63"/>
        <v>23.975865883832356</v>
      </c>
      <c r="R109" s="81">
        <f t="shared" si="63"/>
        <v>23.975865883832356</v>
      </c>
      <c r="S109" s="81">
        <f t="shared" si="63"/>
        <v>23.975865883832356</v>
      </c>
      <c r="T109" s="82">
        <f t="shared" si="63"/>
        <v>23.975865883832356</v>
      </c>
      <c r="U109" s="82">
        <f t="shared" si="63"/>
        <v>23.975865883832356</v>
      </c>
      <c r="V109" s="82">
        <f t="shared" si="63"/>
        <v>23.975865883832356</v>
      </c>
      <c r="W109" s="82">
        <f t="shared" si="63"/>
        <v>23.975865883832356</v>
      </c>
      <c r="X109" s="82">
        <f t="shared" si="63"/>
        <v>23.975865883832356</v>
      </c>
      <c r="Y109" s="82">
        <f t="shared" si="63"/>
        <v>23.975865883832356</v>
      </c>
      <c r="Z109" s="78">
        <f t="shared" si="56"/>
        <v>23.975865883832356</v>
      </c>
      <c r="AA109" s="78">
        <f t="shared" si="57"/>
        <v>23.975865883832356</v>
      </c>
      <c r="AB109" s="78">
        <f t="shared" si="58"/>
        <v>23.975865883832356</v>
      </c>
      <c r="AC109" s="78">
        <f t="shared" si="59"/>
        <v>23.975865883832356</v>
      </c>
      <c r="AD109" s="78">
        <f t="shared" si="60"/>
        <v>23.975865883832356</v>
      </c>
      <c r="AE109" s="78">
        <f t="shared" si="61"/>
        <v>23.975865883832356</v>
      </c>
      <c r="AF109" s="60" t="s">
        <v>119</v>
      </c>
      <c r="AG109" s="60" t="s">
        <v>119</v>
      </c>
      <c r="AH109" s="61" t="str">
        <f t="shared" si="62"/>
        <v>OK</v>
      </c>
      <c r="AI109" s="40"/>
      <c r="AJ109" s="40"/>
      <c r="AK109" s="40"/>
      <c r="AL109" s="40"/>
    </row>
    <row r="110" spans="1:38">
      <c r="B110" s="65" t="s">
        <v>126</v>
      </c>
      <c r="C110" s="86">
        <f t="shared" ref="C110:H110" si="64">AVERAGE(C92:C109)</f>
        <v>22.417245431531139</v>
      </c>
      <c r="D110" s="86">
        <f t="shared" si="64"/>
        <v>22.398073886826619</v>
      </c>
      <c r="E110" s="86">
        <f t="shared" si="64"/>
        <v>22.148035828326247</v>
      </c>
      <c r="F110" s="86">
        <f t="shared" si="64"/>
        <v>21.599424708856247</v>
      </c>
      <c r="G110" s="86">
        <f t="shared" si="64"/>
        <v>21.42425379827867</v>
      </c>
      <c r="H110" s="86">
        <f t="shared" si="64"/>
        <v>23.334648763084001</v>
      </c>
      <c r="I110" s="86">
        <f t="shared" ref="I110:AE110" si="65">AVERAGE(I92:I109)</f>
        <v>22.628013320035976</v>
      </c>
      <c r="J110" s="86">
        <f t="shared" si="65"/>
        <v>22.442211477878701</v>
      </c>
      <c r="K110" s="86">
        <f t="shared" si="65"/>
        <v>20.527604719964909</v>
      </c>
      <c r="L110" s="86">
        <f t="shared" si="65"/>
        <v>21.74959903498273</v>
      </c>
      <c r="M110" s="126">
        <f t="shared" si="65"/>
        <v>21.703532255545426</v>
      </c>
      <c r="N110" s="127">
        <f t="shared" si="65"/>
        <v>21.703532255545426</v>
      </c>
      <c r="O110" s="127">
        <f t="shared" si="65"/>
        <v>21.703532255545426</v>
      </c>
      <c r="P110" s="127">
        <f t="shared" si="65"/>
        <v>21.703532255545426</v>
      </c>
      <c r="Q110" s="127">
        <f t="shared" si="65"/>
        <v>21.703532255545426</v>
      </c>
      <c r="R110" s="127">
        <f t="shared" si="65"/>
        <v>21.703532255545426</v>
      </c>
      <c r="S110" s="127">
        <f t="shared" si="65"/>
        <v>21.703532255545426</v>
      </c>
      <c r="T110" s="127">
        <f t="shared" si="65"/>
        <v>21.703532255545426</v>
      </c>
      <c r="U110" s="86">
        <f t="shared" si="65"/>
        <v>21.703532255545426</v>
      </c>
      <c r="V110" s="86">
        <f t="shared" si="65"/>
        <v>21.703532255545426</v>
      </c>
      <c r="W110" s="86">
        <f t="shared" si="65"/>
        <v>21.703532255545426</v>
      </c>
      <c r="X110" s="86">
        <f t="shared" si="65"/>
        <v>21.703532255545426</v>
      </c>
      <c r="Y110" s="86">
        <f t="shared" si="65"/>
        <v>21.703532255545426</v>
      </c>
      <c r="Z110" s="86">
        <f t="shared" si="65"/>
        <v>21.703532255545426</v>
      </c>
      <c r="AA110" s="86">
        <f t="shared" si="65"/>
        <v>21.703532255545426</v>
      </c>
      <c r="AB110" s="86">
        <f t="shared" si="65"/>
        <v>21.703532255545426</v>
      </c>
      <c r="AC110" s="86">
        <f t="shared" si="65"/>
        <v>21.703532255545426</v>
      </c>
      <c r="AD110" s="86">
        <f t="shared" si="65"/>
        <v>21.703532255545426</v>
      </c>
      <c r="AE110" s="86">
        <f t="shared" si="65"/>
        <v>21.703532255545426</v>
      </c>
      <c r="AF110" s="40"/>
      <c r="AG110" s="102"/>
      <c r="AH110" s="40"/>
      <c r="AI110" s="40"/>
      <c r="AJ110" s="40"/>
      <c r="AK110" s="40"/>
      <c r="AL110" s="40"/>
    </row>
    <row r="111" spans="1:38">
      <c r="AG111" s="99"/>
      <c r="AH111" s="38"/>
    </row>
    <row r="112" spans="1:38" s="36" customFormat="1">
      <c r="A112" s="35" t="s">
        <v>137</v>
      </c>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98"/>
      <c r="AH112" s="37"/>
      <c r="AI112" s="37"/>
      <c r="AJ112" s="37"/>
      <c r="AK112" s="37"/>
      <c r="AL112" s="37"/>
    </row>
    <row r="113" spans="2:38">
      <c r="AG113" s="99"/>
      <c r="AH113" s="38"/>
    </row>
    <row r="114" spans="2:38">
      <c r="B114" s="39" t="s">
        <v>138</v>
      </c>
      <c r="AG114" s="99"/>
      <c r="AH114" s="38"/>
    </row>
    <row r="115" spans="2:38">
      <c r="B115" s="43" t="s">
        <v>139</v>
      </c>
      <c r="AG115" s="99"/>
      <c r="AH115" s="38"/>
    </row>
    <row r="116" spans="2:38" ht="15" customHeight="1">
      <c r="B116" s="38" t="s">
        <v>60</v>
      </c>
      <c r="C116" s="147" t="s">
        <v>117</v>
      </c>
      <c r="D116" s="147"/>
      <c r="E116" s="147"/>
      <c r="F116" s="147"/>
      <c r="G116" s="147"/>
      <c r="H116" s="147"/>
      <c r="I116" s="147"/>
      <c r="J116" s="147"/>
      <c r="K116" s="147"/>
      <c r="L116" s="147"/>
      <c r="M116" s="147"/>
      <c r="N116" s="148" t="s">
        <v>118</v>
      </c>
      <c r="O116" s="148"/>
      <c r="P116" s="148"/>
      <c r="Q116" s="148"/>
      <c r="R116" s="148"/>
      <c r="S116" s="148"/>
      <c r="T116" s="141" t="s">
        <v>119</v>
      </c>
      <c r="U116" s="141"/>
      <c r="V116" s="141"/>
      <c r="W116" s="141"/>
      <c r="X116" s="141"/>
      <c r="Y116" s="142"/>
      <c r="Z116" s="143" t="s">
        <v>120</v>
      </c>
      <c r="AA116" s="143"/>
      <c r="AB116" s="143"/>
      <c r="AC116" s="143"/>
      <c r="AD116" s="143"/>
      <c r="AE116" s="144"/>
      <c r="AF116" s="138" t="s">
        <v>121</v>
      </c>
      <c r="AG116" s="139" t="s">
        <v>140</v>
      </c>
      <c r="AH116" s="138" t="s">
        <v>141</v>
      </c>
    </row>
    <row r="117" spans="2:38" ht="17.25" customHeight="1">
      <c r="B117" s="44"/>
      <c r="C117" s="45" t="s">
        <v>18</v>
      </c>
      <c r="D117" s="45" t="s">
        <v>19</v>
      </c>
      <c r="E117" s="45" t="s">
        <v>20</v>
      </c>
      <c r="F117" s="45" t="s">
        <v>21</v>
      </c>
      <c r="G117" s="45" t="s">
        <v>22</v>
      </c>
      <c r="H117" s="45" t="s">
        <v>23</v>
      </c>
      <c r="I117" s="45" t="s">
        <v>24</v>
      </c>
      <c r="J117" s="45" t="s">
        <v>25</v>
      </c>
      <c r="K117" s="45" t="s">
        <v>26</v>
      </c>
      <c r="L117" s="45" t="s">
        <v>27</v>
      </c>
      <c r="M117" s="123" t="s">
        <v>28</v>
      </c>
      <c r="N117" s="46" t="s">
        <v>29</v>
      </c>
      <c r="O117" s="46" t="s">
        <v>30</v>
      </c>
      <c r="P117" s="46" t="s">
        <v>31</v>
      </c>
      <c r="Q117" s="46" t="s">
        <v>32</v>
      </c>
      <c r="R117" s="46" t="s">
        <v>33</v>
      </c>
      <c r="S117" s="46" t="s">
        <v>34</v>
      </c>
      <c r="T117" s="47" t="s">
        <v>29</v>
      </c>
      <c r="U117" s="47" t="s">
        <v>30</v>
      </c>
      <c r="V117" s="47" t="s">
        <v>31</v>
      </c>
      <c r="W117" s="47" t="s">
        <v>32</v>
      </c>
      <c r="X117" s="47" t="s">
        <v>33</v>
      </c>
      <c r="Y117" s="47" t="s">
        <v>34</v>
      </c>
      <c r="Z117" s="48" t="s">
        <v>29</v>
      </c>
      <c r="AA117" s="48" t="s">
        <v>30</v>
      </c>
      <c r="AB117" s="48" t="s">
        <v>31</v>
      </c>
      <c r="AC117" s="48" t="s">
        <v>32</v>
      </c>
      <c r="AD117" s="48" t="s">
        <v>33</v>
      </c>
      <c r="AE117" s="48" t="s">
        <v>34</v>
      </c>
      <c r="AF117" s="138"/>
      <c r="AG117" s="139"/>
      <c r="AH117" s="138"/>
    </row>
    <row r="118" spans="2:38" s="49" customFormat="1">
      <c r="B118" s="76" t="s">
        <v>124</v>
      </c>
      <c r="C118" s="51">
        <v>1</v>
      </c>
      <c r="D118" s="51">
        <v>2</v>
      </c>
      <c r="E118" s="51">
        <v>3</v>
      </c>
      <c r="F118" s="51">
        <v>4</v>
      </c>
      <c r="G118" s="51">
        <v>5</v>
      </c>
      <c r="H118" s="51">
        <v>6</v>
      </c>
      <c r="I118" s="51">
        <v>7</v>
      </c>
      <c r="J118" s="51">
        <v>8</v>
      </c>
      <c r="K118" s="51">
        <v>9</v>
      </c>
      <c r="L118" s="51">
        <v>10</v>
      </c>
      <c r="M118" s="124">
        <v>11</v>
      </c>
      <c r="N118" s="52">
        <v>12</v>
      </c>
      <c r="O118" s="52">
        <v>13</v>
      </c>
      <c r="P118" s="52">
        <v>14</v>
      </c>
      <c r="Q118" s="52">
        <v>15</v>
      </c>
      <c r="R118" s="52">
        <v>16</v>
      </c>
      <c r="S118" s="52">
        <v>17</v>
      </c>
      <c r="T118" s="53">
        <v>12</v>
      </c>
      <c r="U118" s="53">
        <v>13</v>
      </c>
      <c r="V118" s="53">
        <v>14</v>
      </c>
      <c r="W118" s="53">
        <v>15</v>
      </c>
      <c r="X118" s="53">
        <v>16</v>
      </c>
      <c r="Y118" s="53">
        <v>17</v>
      </c>
      <c r="Z118" s="54">
        <v>12</v>
      </c>
      <c r="AA118" s="54">
        <v>13</v>
      </c>
      <c r="AB118" s="54">
        <v>14</v>
      </c>
      <c r="AC118" s="54">
        <v>15</v>
      </c>
      <c r="AD118" s="54">
        <v>16</v>
      </c>
      <c r="AE118" s="54">
        <v>17</v>
      </c>
      <c r="AG118" s="100"/>
      <c r="AI118" s="38"/>
      <c r="AJ118" s="38"/>
      <c r="AK118" s="38"/>
      <c r="AL118" s="38"/>
    </row>
    <row r="119" spans="2:38">
      <c r="B119" s="55" t="s">
        <v>92</v>
      </c>
      <c r="C119" s="80">
        <f>INDEX(Inputs!$F$2:$V$507,MATCH(_xlfn.CONCAT($B$116,"_",$B119),Inputs!$X$2:$X$507, 0),MATCH(Forecasts!C$117,F_Inputs[[#Headers],[2013-14]:[2029-30]],0))</f>
        <v>12.721532469977898</v>
      </c>
      <c r="D119" s="80">
        <f>INDEX(Inputs!$F$2:$V$507,MATCH(_xlfn.CONCAT($B$116,"_",$B119),Inputs!$X$2:$X$507, 0),MATCH(Forecasts!D$117,F_Inputs[[#Headers],[2013-14]:[2029-30]],0))</f>
        <v>12.718451807229799</v>
      </c>
      <c r="E119" s="80">
        <f>INDEX(Inputs!$F$2:$V$507,MATCH(_xlfn.CONCAT($B$116,"_",$B119),Inputs!$X$2:$X$507, 0),MATCH(Forecasts!E$117,F_Inputs[[#Headers],[2013-14]:[2029-30]],0))</f>
        <v>12.717524045562964</v>
      </c>
      <c r="F119" s="80">
        <f>INDEX(Inputs!$F$2:$V$507,MATCH(_xlfn.CONCAT($B$116,"_",$B119),Inputs!$X$2:$X$507, 0),MATCH(Forecasts!F$117,F_Inputs[[#Headers],[2013-14]:[2029-30]],0))</f>
        <v>12.297180731378093</v>
      </c>
      <c r="G119" s="80">
        <f>INDEX(Inputs!$F$2:$V$507,MATCH(_xlfn.CONCAT($B$116,"_",$B119),Inputs!$X$2:$X$507, 0),MATCH(Forecasts!G$117,F_Inputs[[#Headers],[2013-14]:[2029-30]],0))</f>
        <v>11.878758113285633</v>
      </c>
      <c r="H119" s="80">
        <f>INDEX(Inputs!$F$2:$V$507,MATCH(_xlfn.CONCAT($B$116,"_",$B119),Inputs!$X$2:$X$507, 0),MATCH(Forecasts!H$117,F_Inputs[[#Headers],[2013-14]:[2029-30]],0))</f>
        <v>11.465749108125504</v>
      </c>
      <c r="I119" s="80">
        <f>INDEX(Inputs!$F$2:$V$507,MATCH(_xlfn.CONCAT($B$116,"_",$B119),Inputs!$X$2:$X$507, 0),MATCH(Forecasts!I$117,F_Inputs[[#Headers],[2013-14]:[2029-30]],0))</f>
        <v>11.042555592679522</v>
      </c>
      <c r="J119" s="80">
        <f>INDEX(Inputs!$F$2:$V$507,MATCH(_xlfn.CONCAT($B$116,"_",$B119),Inputs!$X$2:$X$507, 0),MATCH(Forecasts!J$117,F_Inputs[[#Headers],[2013-14]:[2029-30]],0))</f>
        <v>11.042555592679522</v>
      </c>
      <c r="K119" s="80">
        <f>INDEX(Inputs!$F$2:$V$507,MATCH(_xlfn.CONCAT($B$116,"_",$B119),Inputs!$X$2:$X$507, 0),MATCH(Forecasts!K$117,F_Inputs[[#Headers],[2013-14]:[2029-30]],0))</f>
        <v>11.042555592679522</v>
      </c>
      <c r="L119" s="80">
        <f>INDEX(Inputs!$F$2:$V$507,MATCH(_xlfn.CONCAT($B$116,"_",$B119),Inputs!$X$2:$X$507, 0),MATCH(Forecasts!L$117,F_Inputs[[#Headers],[2013-14]:[2029-30]],0))</f>
        <v>11.042555592679522</v>
      </c>
      <c r="M119" s="80">
        <f>INDEX(Inputs!$F$2:$V$507,MATCH(_xlfn.CONCAT($B$116,"_",$B119),Inputs!$X$2:$X$507, 0),MATCH(Forecasts!M$117,F_Inputs[[#Headers],[2013-14]:[2029-30]],0))</f>
        <v>11.042555592679522</v>
      </c>
      <c r="N119" s="81">
        <f>$M119</f>
        <v>11.042555592679522</v>
      </c>
      <c r="O119" s="81">
        <f t="shared" ref="O119:S119" si="66">$M119</f>
        <v>11.042555592679522</v>
      </c>
      <c r="P119" s="81">
        <f t="shared" si="66"/>
        <v>11.042555592679522</v>
      </c>
      <c r="Q119" s="81">
        <f t="shared" si="66"/>
        <v>11.042555592679522</v>
      </c>
      <c r="R119" s="81">
        <f t="shared" si="66"/>
        <v>11.042555592679522</v>
      </c>
      <c r="S119" s="81">
        <f t="shared" si="66"/>
        <v>11.042555592679522</v>
      </c>
      <c r="T119" s="82">
        <f>$M119</f>
        <v>11.042555592679522</v>
      </c>
      <c r="U119" s="82">
        <f t="shared" ref="U119:Y119" si="67">$M119</f>
        <v>11.042555592679522</v>
      </c>
      <c r="V119" s="82">
        <f t="shared" si="67"/>
        <v>11.042555592679522</v>
      </c>
      <c r="W119" s="82">
        <f t="shared" si="67"/>
        <v>11.042555592679522</v>
      </c>
      <c r="X119" s="82">
        <f t="shared" si="67"/>
        <v>11.042555592679522</v>
      </c>
      <c r="Y119" s="82">
        <f t="shared" si="67"/>
        <v>11.042555592679522</v>
      </c>
      <c r="Z119" s="78">
        <f t="shared" ref="Z119:Z136" si="68">IF($AF119="Company forecast", N119, IF($AF119="Ofwat forecast", T119))</f>
        <v>11.042555592679522</v>
      </c>
      <c r="AA119" s="78">
        <f t="shared" ref="AA119:AA136" si="69">IF($AF119="Company forecast", O119, IF($AF119="Ofwat forecast", U119))</f>
        <v>11.042555592679522</v>
      </c>
      <c r="AB119" s="78">
        <f t="shared" ref="AB119:AB136" si="70">IF($AF119="Company forecast", P119, IF($AF119="Ofwat forecast", V119))</f>
        <v>11.042555592679522</v>
      </c>
      <c r="AC119" s="78">
        <f t="shared" ref="AC119:AC136" si="71">IF($AF119="Company forecast", Q119, IF($AF119="Ofwat forecast", W119))</f>
        <v>11.042555592679522</v>
      </c>
      <c r="AD119" s="78">
        <f t="shared" ref="AD119:AD136" si="72">IF($AF119="Company forecast", R119, IF($AF119="Ofwat forecast", X119))</f>
        <v>11.042555592679522</v>
      </c>
      <c r="AE119" s="78">
        <f t="shared" ref="AE119:AE136" si="73">IF($AF119="Company forecast", S119, IF($AF119="Ofwat forecast", Y119))</f>
        <v>11.042555592679522</v>
      </c>
      <c r="AF119" s="60" t="s">
        <v>119</v>
      </c>
      <c r="AG119" s="60" t="s">
        <v>119</v>
      </c>
      <c r="AH119" s="61" t="str">
        <f t="shared" ref="AH119:AH136" si="74">IF(AF119=AG119, "OK", "error")</f>
        <v>OK</v>
      </c>
    </row>
    <row r="120" spans="2:38">
      <c r="B120" s="55" t="s">
        <v>98</v>
      </c>
      <c r="C120" s="80">
        <f>INDEX(Inputs!$F$2:$V$507,MATCH(_xlfn.CONCAT($B$116,"_",$B120),Inputs!$X$2:$X$507, 0),MATCH(Forecasts!C$117,F_Inputs[[#Headers],[2013-14]:[2029-30]],0))</f>
        <v>17.398328297211766</v>
      </c>
      <c r="D120" s="80">
        <f>INDEX(Inputs!$F$2:$V$507,MATCH(_xlfn.CONCAT($B$116,"_",$B120),Inputs!$X$2:$X$507, 0),MATCH(Forecasts!D$117,F_Inputs[[#Headers],[2013-14]:[2029-30]],0))</f>
        <v>17.397904553773483</v>
      </c>
      <c r="E120" s="80">
        <f>INDEX(Inputs!$F$2:$V$507,MATCH(_xlfn.CONCAT($B$116,"_",$B120),Inputs!$X$2:$X$507, 0),MATCH(Forecasts!E$117,F_Inputs[[#Headers],[2013-14]:[2029-30]],0))</f>
        <v>17.398069274740141</v>
      </c>
      <c r="F120" s="80">
        <f>INDEX(Inputs!$F$2:$V$507,MATCH(_xlfn.CONCAT($B$116,"_",$B120),Inputs!$X$2:$X$507, 0),MATCH(Forecasts!F$117,F_Inputs[[#Headers],[2013-14]:[2029-30]],0))</f>
        <v>16.966696777355594</v>
      </c>
      <c r="G120" s="80">
        <f>INDEX(Inputs!$F$2:$V$507,MATCH(_xlfn.CONCAT($B$116,"_",$B120),Inputs!$X$2:$X$507, 0),MATCH(Forecasts!G$117,F_Inputs[[#Headers],[2013-14]:[2029-30]],0))</f>
        <v>16.536465161823426</v>
      </c>
      <c r="H120" s="80">
        <f>INDEX(Inputs!$F$2:$V$507,MATCH(_xlfn.CONCAT($B$116,"_",$B120),Inputs!$X$2:$X$507, 0),MATCH(Forecasts!H$117,F_Inputs[[#Headers],[2013-14]:[2029-30]],0))</f>
        <v>16.10960870621949</v>
      </c>
      <c r="I120" s="80">
        <f>INDEX(Inputs!$F$2:$V$507,MATCH(_xlfn.CONCAT($B$116,"_",$B120),Inputs!$X$2:$X$507, 0),MATCH(Forecasts!I$117,F_Inputs[[#Headers],[2013-14]:[2029-30]],0))</f>
        <v>15.677606266651466</v>
      </c>
      <c r="J120" s="80">
        <f>INDEX(Inputs!$F$2:$V$507,MATCH(_xlfn.CONCAT($B$116,"_",$B120),Inputs!$X$2:$X$507, 0),MATCH(Forecasts!J$117,F_Inputs[[#Headers],[2013-14]:[2029-30]],0))</f>
        <v>15.677606266651466</v>
      </c>
      <c r="K120" s="80">
        <f>INDEX(Inputs!$F$2:$V$507,MATCH(_xlfn.CONCAT($B$116,"_",$B120),Inputs!$X$2:$X$507, 0),MATCH(Forecasts!K$117,F_Inputs[[#Headers],[2013-14]:[2029-30]],0))</f>
        <v>15.677606266651466</v>
      </c>
      <c r="L120" s="80">
        <f>INDEX(Inputs!$F$2:$V$507,MATCH(_xlfn.CONCAT($B$116,"_",$B120),Inputs!$X$2:$X$507, 0),MATCH(Forecasts!L$117,F_Inputs[[#Headers],[2013-14]:[2029-30]],0))</f>
        <v>15.677606266651466</v>
      </c>
      <c r="M120" s="80">
        <f>INDEX(Inputs!$F$2:$V$507,MATCH(_xlfn.CONCAT($B$116,"_",$B120),Inputs!$X$2:$X$507, 0),MATCH(Forecasts!M$117,F_Inputs[[#Headers],[2013-14]:[2029-30]],0))</f>
        <v>15.677606266651466</v>
      </c>
      <c r="N120" s="81">
        <f t="shared" ref="N120:S136" si="75">$M120</f>
        <v>15.677606266651466</v>
      </c>
      <c r="O120" s="81">
        <f t="shared" si="75"/>
        <v>15.677606266651466</v>
      </c>
      <c r="P120" s="81">
        <f t="shared" si="75"/>
        <v>15.677606266651466</v>
      </c>
      <c r="Q120" s="81">
        <f t="shared" si="75"/>
        <v>15.677606266651466</v>
      </c>
      <c r="R120" s="81">
        <f t="shared" si="75"/>
        <v>15.677606266651466</v>
      </c>
      <c r="S120" s="81">
        <f t="shared" si="75"/>
        <v>15.677606266651466</v>
      </c>
      <c r="T120" s="82">
        <f t="shared" ref="T120:Y136" si="76">$M120</f>
        <v>15.677606266651466</v>
      </c>
      <c r="U120" s="82">
        <f t="shared" si="76"/>
        <v>15.677606266651466</v>
      </c>
      <c r="V120" s="82">
        <f t="shared" si="76"/>
        <v>15.677606266651466</v>
      </c>
      <c r="W120" s="82">
        <f t="shared" si="76"/>
        <v>15.677606266651466</v>
      </c>
      <c r="X120" s="82">
        <f t="shared" si="76"/>
        <v>15.677606266651466</v>
      </c>
      <c r="Y120" s="82">
        <f t="shared" si="76"/>
        <v>15.677606266651466</v>
      </c>
      <c r="Z120" s="78">
        <f t="shared" si="68"/>
        <v>15.677606266651466</v>
      </c>
      <c r="AA120" s="78">
        <f t="shared" si="69"/>
        <v>15.677606266651466</v>
      </c>
      <c r="AB120" s="78">
        <f t="shared" si="70"/>
        <v>15.677606266651466</v>
      </c>
      <c r="AC120" s="78">
        <f t="shared" si="71"/>
        <v>15.677606266651466</v>
      </c>
      <c r="AD120" s="78">
        <f t="shared" si="72"/>
        <v>15.677606266651466</v>
      </c>
      <c r="AE120" s="78">
        <f t="shared" si="73"/>
        <v>15.677606266651466</v>
      </c>
      <c r="AF120" s="60" t="s">
        <v>119</v>
      </c>
      <c r="AG120" s="60" t="s">
        <v>119</v>
      </c>
      <c r="AH120" s="61" t="str">
        <f t="shared" si="74"/>
        <v>OK</v>
      </c>
    </row>
    <row r="121" spans="2:38">
      <c r="B121" s="55" t="s">
        <v>99</v>
      </c>
      <c r="C121" s="80">
        <f>INDEX(Inputs!$F$2:$V$507,MATCH(_xlfn.CONCAT($B$116,"_",$B121),Inputs!$X$2:$X$507, 0),MATCH(Forecasts!C$117,F_Inputs[[#Headers],[2013-14]:[2029-30]],0))</f>
        <v>17.326142675376964</v>
      </c>
      <c r="D121" s="80">
        <f>INDEX(Inputs!$F$2:$V$507,MATCH(_xlfn.CONCAT($B$116,"_",$B121),Inputs!$X$2:$X$507, 0),MATCH(Forecasts!D$117,F_Inputs[[#Headers],[2013-14]:[2029-30]],0))</f>
        <v>17.339598574106692</v>
      </c>
      <c r="E121" s="80">
        <f>INDEX(Inputs!$F$2:$V$507,MATCH(_xlfn.CONCAT($B$116,"_",$B121),Inputs!$X$2:$X$507, 0),MATCH(Forecasts!E$117,F_Inputs[[#Headers],[2013-14]:[2029-30]],0))</f>
        <v>17.354454388349666</v>
      </c>
      <c r="F121" s="80">
        <f>INDEX(Inputs!$F$2:$V$507,MATCH(_xlfn.CONCAT($B$116,"_",$B121),Inputs!$X$2:$X$507, 0),MATCH(Forecasts!F$117,F_Inputs[[#Headers],[2013-14]:[2029-30]],0))</f>
        <v>17.031652661195317</v>
      </c>
      <c r="G121" s="80">
        <f>INDEX(Inputs!$F$2:$V$507,MATCH(_xlfn.CONCAT($B$116,"_",$B121),Inputs!$X$2:$X$507, 0),MATCH(Forecasts!G$117,F_Inputs[[#Headers],[2013-14]:[2029-30]],0))</f>
        <v>16.707274053633306</v>
      </c>
      <c r="H121" s="80">
        <f>INDEX(Inputs!$F$2:$V$507,MATCH(_xlfn.CONCAT($B$116,"_",$B121),Inputs!$X$2:$X$507, 0),MATCH(Forecasts!H$117,F_Inputs[[#Headers],[2013-14]:[2029-30]],0))</f>
        <v>16.381282681626992</v>
      </c>
      <c r="I121" s="80">
        <f>INDEX(Inputs!$F$2:$V$507,MATCH(_xlfn.CONCAT($B$116,"_",$B121),Inputs!$X$2:$X$507, 0),MATCH(Forecasts!I$117,F_Inputs[[#Headers],[2013-14]:[2029-30]],0))</f>
        <v>16.056939658260902</v>
      </c>
      <c r="J121" s="80">
        <f>INDEX(Inputs!$F$2:$V$507,MATCH(_xlfn.CONCAT($B$116,"_",$B121),Inputs!$X$2:$X$507, 0),MATCH(Forecasts!J$117,F_Inputs[[#Headers],[2013-14]:[2029-30]],0))</f>
        <v>16.056939658260902</v>
      </c>
      <c r="K121" s="80">
        <f>INDEX(Inputs!$F$2:$V$507,MATCH(_xlfn.CONCAT($B$116,"_",$B121),Inputs!$X$2:$X$507, 0),MATCH(Forecasts!K$117,F_Inputs[[#Headers],[2013-14]:[2029-30]],0))</f>
        <v>16.056939658260902</v>
      </c>
      <c r="L121" s="80">
        <f>INDEX(Inputs!$F$2:$V$507,MATCH(_xlfn.CONCAT($B$116,"_",$B121),Inputs!$X$2:$X$507, 0),MATCH(Forecasts!L$117,F_Inputs[[#Headers],[2013-14]:[2029-30]],0))</f>
        <v>16.056939658260902</v>
      </c>
      <c r="M121" s="80">
        <f>INDEX(Inputs!$F$2:$V$507,MATCH(_xlfn.CONCAT($B$116,"_",$B121),Inputs!$X$2:$X$507, 0),MATCH(Forecasts!M$117,F_Inputs[[#Headers],[2013-14]:[2029-30]],0))</f>
        <v>16.056939658260902</v>
      </c>
      <c r="N121" s="81">
        <f t="shared" si="75"/>
        <v>16.056939658260902</v>
      </c>
      <c r="O121" s="81">
        <f t="shared" si="75"/>
        <v>16.056939658260902</v>
      </c>
      <c r="P121" s="81">
        <f t="shared" si="75"/>
        <v>16.056939658260902</v>
      </c>
      <c r="Q121" s="81">
        <f t="shared" si="75"/>
        <v>16.056939658260902</v>
      </c>
      <c r="R121" s="81">
        <f t="shared" si="75"/>
        <v>16.056939658260902</v>
      </c>
      <c r="S121" s="81">
        <f t="shared" si="75"/>
        <v>16.056939658260902</v>
      </c>
      <c r="T121" s="82">
        <f t="shared" si="76"/>
        <v>16.056939658260902</v>
      </c>
      <c r="U121" s="82">
        <f t="shared" si="76"/>
        <v>16.056939658260902</v>
      </c>
      <c r="V121" s="82">
        <f t="shared" si="76"/>
        <v>16.056939658260902</v>
      </c>
      <c r="W121" s="82">
        <f t="shared" si="76"/>
        <v>16.056939658260902</v>
      </c>
      <c r="X121" s="82">
        <f t="shared" si="76"/>
        <v>16.056939658260902</v>
      </c>
      <c r="Y121" s="82">
        <f t="shared" si="76"/>
        <v>16.056939658260902</v>
      </c>
      <c r="Z121" s="78">
        <f t="shared" si="68"/>
        <v>16.056939658260902</v>
      </c>
      <c r="AA121" s="78">
        <f t="shared" si="69"/>
        <v>16.056939658260902</v>
      </c>
      <c r="AB121" s="78">
        <f t="shared" si="70"/>
        <v>16.056939658260902</v>
      </c>
      <c r="AC121" s="78">
        <f t="shared" si="71"/>
        <v>16.056939658260902</v>
      </c>
      <c r="AD121" s="78">
        <f t="shared" si="72"/>
        <v>16.056939658260902</v>
      </c>
      <c r="AE121" s="78">
        <f t="shared" si="73"/>
        <v>16.056939658260902</v>
      </c>
      <c r="AF121" s="60" t="s">
        <v>119</v>
      </c>
      <c r="AG121" s="60" t="s">
        <v>119</v>
      </c>
      <c r="AH121" s="61" t="str">
        <f t="shared" si="74"/>
        <v>OK</v>
      </c>
    </row>
    <row r="122" spans="2:38">
      <c r="B122" s="55" t="s">
        <v>104</v>
      </c>
      <c r="C122" s="80">
        <f>INDEX(Inputs!$F$2:$V$507,MATCH(_xlfn.CONCAT($B$116,"_",$B122),Inputs!$X$2:$X$507, 0),MATCH(Forecasts!C$117,F_Inputs[[#Headers],[2013-14]:[2029-30]],0))</f>
        <v>12.563992938899126</v>
      </c>
      <c r="D122" s="80">
        <f>INDEX(Inputs!$F$2:$V$507,MATCH(_xlfn.CONCAT($B$116,"_",$B122),Inputs!$X$2:$X$507, 0),MATCH(Forecasts!D$117,F_Inputs[[#Headers],[2013-14]:[2029-30]],0))</f>
        <v>12.564708944948883</v>
      </c>
      <c r="E122" s="80">
        <f>INDEX(Inputs!$F$2:$V$507,MATCH(_xlfn.CONCAT($B$116,"_",$B122),Inputs!$X$2:$X$507, 0),MATCH(Forecasts!E$117,F_Inputs[[#Headers],[2013-14]:[2029-30]],0))</f>
        <v>12.565788428158035</v>
      </c>
      <c r="F122" s="80">
        <f>INDEX(Inputs!$F$2:$V$507,MATCH(_xlfn.CONCAT($B$116,"_",$B122),Inputs!$X$2:$X$507, 0),MATCH(Forecasts!F$117,F_Inputs[[#Headers],[2013-14]:[2029-30]],0))</f>
        <v>12.186069745238425</v>
      </c>
      <c r="G122" s="80">
        <f>INDEX(Inputs!$F$2:$V$507,MATCH(_xlfn.CONCAT($B$116,"_",$B122),Inputs!$X$2:$X$507, 0),MATCH(Forecasts!G$117,F_Inputs[[#Headers],[2013-14]:[2029-30]],0))</f>
        <v>11.805108054769903</v>
      </c>
      <c r="H122" s="80">
        <f>INDEX(Inputs!$F$2:$V$507,MATCH(_xlfn.CONCAT($B$116,"_",$B122),Inputs!$X$2:$X$507, 0),MATCH(Forecasts!H$117,F_Inputs[[#Headers],[2013-14]:[2029-30]],0))</f>
        <v>11.430621259323186</v>
      </c>
      <c r="I122" s="80">
        <f>INDEX(Inputs!$F$2:$V$507,MATCH(_xlfn.CONCAT($B$116,"_",$B122),Inputs!$X$2:$X$507, 0),MATCH(Forecasts!I$117,F_Inputs[[#Headers],[2013-14]:[2029-30]],0))</f>
        <v>11.047502565691792</v>
      </c>
      <c r="J122" s="80">
        <f>INDEX(Inputs!$F$2:$V$507,MATCH(_xlfn.CONCAT($B$116,"_",$B122),Inputs!$X$2:$X$507, 0),MATCH(Forecasts!J$117,F_Inputs[[#Headers],[2013-14]:[2029-30]],0))</f>
        <v>11.047502565691792</v>
      </c>
      <c r="K122" s="80">
        <f>INDEX(Inputs!$F$2:$V$507,MATCH(_xlfn.CONCAT($B$116,"_",$B122),Inputs!$X$2:$X$507, 0),MATCH(Forecasts!K$117,F_Inputs[[#Headers],[2013-14]:[2029-30]],0))</f>
        <v>11.047502565691792</v>
      </c>
      <c r="L122" s="80">
        <f>INDEX(Inputs!$F$2:$V$507,MATCH(_xlfn.CONCAT($B$116,"_",$B122),Inputs!$X$2:$X$507, 0),MATCH(Forecasts!L$117,F_Inputs[[#Headers],[2013-14]:[2029-30]],0))</f>
        <v>11.047502565691792</v>
      </c>
      <c r="M122" s="80">
        <f>INDEX(Inputs!$F$2:$V$507,MATCH(_xlfn.CONCAT($B$116,"_",$B122),Inputs!$X$2:$X$507, 0),MATCH(Forecasts!M$117,F_Inputs[[#Headers],[2013-14]:[2029-30]],0))</f>
        <v>11.047502565691792</v>
      </c>
      <c r="N122" s="81">
        <f t="shared" si="75"/>
        <v>11.047502565691792</v>
      </c>
      <c r="O122" s="81">
        <f t="shared" si="75"/>
        <v>11.047502565691792</v>
      </c>
      <c r="P122" s="81">
        <f t="shared" si="75"/>
        <v>11.047502565691792</v>
      </c>
      <c r="Q122" s="81">
        <f t="shared" si="75"/>
        <v>11.047502565691792</v>
      </c>
      <c r="R122" s="81">
        <f t="shared" si="75"/>
        <v>11.047502565691792</v>
      </c>
      <c r="S122" s="81">
        <f t="shared" si="75"/>
        <v>11.047502565691792</v>
      </c>
      <c r="T122" s="82">
        <f t="shared" si="76"/>
        <v>11.047502565691792</v>
      </c>
      <c r="U122" s="82">
        <f t="shared" si="76"/>
        <v>11.047502565691792</v>
      </c>
      <c r="V122" s="82">
        <f t="shared" si="76"/>
        <v>11.047502565691792</v>
      </c>
      <c r="W122" s="82">
        <f t="shared" si="76"/>
        <v>11.047502565691792</v>
      </c>
      <c r="X122" s="82">
        <f t="shared" si="76"/>
        <v>11.047502565691792</v>
      </c>
      <c r="Y122" s="82">
        <f t="shared" si="76"/>
        <v>11.047502565691792</v>
      </c>
      <c r="Z122" s="78">
        <f t="shared" si="68"/>
        <v>11.047502565691792</v>
      </c>
      <c r="AA122" s="78">
        <f t="shared" si="69"/>
        <v>11.047502565691792</v>
      </c>
      <c r="AB122" s="78">
        <f t="shared" si="70"/>
        <v>11.047502565691792</v>
      </c>
      <c r="AC122" s="78">
        <f t="shared" si="71"/>
        <v>11.047502565691792</v>
      </c>
      <c r="AD122" s="78">
        <f t="shared" si="72"/>
        <v>11.047502565691792</v>
      </c>
      <c r="AE122" s="78">
        <f t="shared" si="73"/>
        <v>11.047502565691792</v>
      </c>
      <c r="AF122" s="60" t="s">
        <v>119</v>
      </c>
      <c r="AG122" s="60" t="s">
        <v>119</v>
      </c>
      <c r="AH122" s="61" t="str">
        <f t="shared" si="74"/>
        <v>OK</v>
      </c>
    </row>
    <row r="123" spans="2:38">
      <c r="B123" s="55" t="s">
        <v>106</v>
      </c>
      <c r="C123" s="80">
        <f>INDEX(Inputs!$F$2:$V$507,MATCH(_xlfn.CONCAT($B$116,"_",$B123),Inputs!$X$2:$X$507, 0),MATCH(Forecasts!C$117,F_Inputs[[#Headers],[2013-14]:[2029-30]],0))</f>
        <v>0</v>
      </c>
      <c r="D123" s="80">
        <f>INDEX(Inputs!$F$2:$V$507,MATCH(_xlfn.CONCAT($B$116,"_",$B123),Inputs!$X$2:$X$507, 0),MATCH(Forecasts!D$117,F_Inputs[[#Headers],[2013-14]:[2029-30]],0))</f>
        <v>0</v>
      </c>
      <c r="E123" s="80">
        <f>INDEX(Inputs!$F$2:$V$507,MATCH(_xlfn.CONCAT($B$116,"_",$B123),Inputs!$X$2:$X$507, 0),MATCH(Forecasts!E$117,F_Inputs[[#Headers],[2013-14]:[2029-30]],0))</f>
        <v>0</v>
      </c>
      <c r="F123" s="80">
        <f>INDEX(Inputs!$F$2:$V$507,MATCH(_xlfn.CONCAT($B$116,"_",$B123),Inputs!$X$2:$X$507, 0),MATCH(Forecasts!F$117,F_Inputs[[#Headers],[2013-14]:[2029-30]],0))</f>
        <v>0</v>
      </c>
      <c r="G123" s="80">
        <f>INDEX(Inputs!$F$2:$V$507,MATCH(_xlfn.CONCAT($B$116,"_",$B123),Inputs!$X$2:$X$507, 0),MATCH(Forecasts!G$117,F_Inputs[[#Headers],[2013-14]:[2029-30]],0))</f>
        <v>0</v>
      </c>
      <c r="H123" s="80">
        <f>INDEX(Inputs!$F$2:$V$507,MATCH(_xlfn.CONCAT($B$116,"_",$B123),Inputs!$X$2:$X$507, 0),MATCH(Forecasts!H$117,F_Inputs[[#Headers],[2013-14]:[2029-30]],0))</f>
        <v>14.362262988519898</v>
      </c>
      <c r="I123" s="80">
        <f>INDEX(Inputs!$F$2:$V$507,MATCH(_xlfn.CONCAT($B$116,"_",$B123),Inputs!$X$2:$X$507, 0),MATCH(Forecasts!I$117,F_Inputs[[#Headers],[2013-14]:[2029-30]],0))</f>
        <v>13.919114777003761</v>
      </c>
      <c r="J123" s="80">
        <f>INDEX(Inputs!$F$2:$V$507,MATCH(_xlfn.CONCAT($B$116,"_",$B123),Inputs!$X$2:$X$507, 0),MATCH(Forecasts!J$117,F_Inputs[[#Headers],[2013-14]:[2029-30]],0))</f>
        <v>13.919114777003761</v>
      </c>
      <c r="K123" s="80">
        <f>INDEX(Inputs!$F$2:$V$507,MATCH(_xlfn.CONCAT($B$116,"_",$B123),Inputs!$X$2:$X$507, 0),MATCH(Forecasts!K$117,F_Inputs[[#Headers],[2013-14]:[2029-30]],0))</f>
        <v>13.919114777003761</v>
      </c>
      <c r="L123" s="80">
        <f>INDEX(Inputs!$F$2:$V$507,MATCH(_xlfn.CONCAT($B$116,"_",$B123),Inputs!$X$2:$X$507, 0),MATCH(Forecasts!L$117,F_Inputs[[#Headers],[2013-14]:[2029-30]],0))</f>
        <v>13.919114777003761</v>
      </c>
      <c r="M123" s="80">
        <f>INDEX(Inputs!$F$2:$V$507,MATCH(_xlfn.CONCAT($B$116,"_",$B123),Inputs!$X$2:$X$507, 0),MATCH(Forecasts!M$117,F_Inputs[[#Headers],[2013-14]:[2029-30]],0))</f>
        <v>13.919114777003761</v>
      </c>
      <c r="N123" s="81">
        <f t="shared" si="75"/>
        <v>13.919114777003761</v>
      </c>
      <c r="O123" s="81">
        <f t="shared" si="75"/>
        <v>13.919114777003761</v>
      </c>
      <c r="P123" s="81">
        <f t="shared" si="75"/>
        <v>13.919114777003761</v>
      </c>
      <c r="Q123" s="81">
        <f t="shared" si="75"/>
        <v>13.919114777003761</v>
      </c>
      <c r="R123" s="81">
        <f t="shared" si="75"/>
        <v>13.919114777003761</v>
      </c>
      <c r="S123" s="81">
        <f t="shared" si="75"/>
        <v>13.919114777003761</v>
      </c>
      <c r="T123" s="82">
        <f t="shared" si="76"/>
        <v>13.919114777003761</v>
      </c>
      <c r="U123" s="82">
        <f t="shared" si="76"/>
        <v>13.919114777003761</v>
      </c>
      <c r="V123" s="82">
        <f t="shared" si="76"/>
        <v>13.919114777003761</v>
      </c>
      <c r="W123" s="82">
        <f t="shared" si="76"/>
        <v>13.919114777003761</v>
      </c>
      <c r="X123" s="82">
        <f t="shared" si="76"/>
        <v>13.919114777003761</v>
      </c>
      <c r="Y123" s="82">
        <f t="shared" si="76"/>
        <v>13.919114777003761</v>
      </c>
      <c r="Z123" s="78">
        <f t="shared" si="68"/>
        <v>13.919114777003761</v>
      </c>
      <c r="AA123" s="78">
        <f t="shared" si="69"/>
        <v>13.919114777003761</v>
      </c>
      <c r="AB123" s="78">
        <f t="shared" si="70"/>
        <v>13.919114777003761</v>
      </c>
      <c r="AC123" s="78">
        <f t="shared" si="71"/>
        <v>13.919114777003761</v>
      </c>
      <c r="AD123" s="78">
        <f t="shared" si="72"/>
        <v>13.919114777003761</v>
      </c>
      <c r="AE123" s="78">
        <f t="shared" si="73"/>
        <v>13.919114777003761</v>
      </c>
      <c r="AF123" s="60" t="s">
        <v>119</v>
      </c>
      <c r="AG123" s="60" t="s">
        <v>119</v>
      </c>
      <c r="AH123" s="61" t="str">
        <f t="shared" si="74"/>
        <v>OK</v>
      </c>
    </row>
    <row r="124" spans="2:38">
      <c r="B124" s="55" t="s">
        <v>97</v>
      </c>
      <c r="C124" s="80">
        <f>INDEX(Inputs!$F$2:$V$507,MATCH(_xlfn.CONCAT($B$116,"_",$B124),Inputs!$X$2:$X$507, 0),MATCH(Forecasts!C$117,F_Inputs[[#Headers],[2013-14]:[2029-30]],0))</f>
        <v>0</v>
      </c>
      <c r="D124" s="80">
        <f>INDEX(Inputs!$F$2:$V$507,MATCH(_xlfn.CONCAT($B$116,"_",$B124),Inputs!$X$2:$X$507, 0),MATCH(Forecasts!D$117,F_Inputs[[#Headers],[2013-14]:[2029-30]],0))</f>
        <v>0</v>
      </c>
      <c r="E124" s="80">
        <f>INDEX(Inputs!$F$2:$V$507,MATCH(_xlfn.CONCAT($B$116,"_",$B124),Inputs!$X$2:$X$507, 0),MATCH(Forecasts!E$117,F_Inputs[[#Headers],[2013-14]:[2029-30]],0))</f>
        <v>0</v>
      </c>
      <c r="F124" s="80">
        <f>INDEX(Inputs!$F$2:$V$507,MATCH(_xlfn.CONCAT($B$116,"_",$B124),Inputs!$X$2:$X$507, 0),MATCH(Forecasts!F$117,F_Inputs[[#Headers],[2013-14]:[2029-30]],0))</f>
        <v>0</v>
      </c>
      <c r="G124" s="80">
        <f>INDEX(Inputs!$F$2:$V$507,MATCH(_xlfn.CONCAT($B$116,"_",$B124),Inputs!$X$2:$X$507, 0),MATCH(Forecasts!G$117,F_Inputs[[#Headers],[2013-14]:[2029-30]],0))</f>
        <v>0</v>
      </c>
      <c r="H124" s="80">
        <f>INDEX(Inputs!$F$2:$V$507,MATCH(_xlfn.CONCAT($B$116,"_",$B124),Inputs!$X$2:$X$507, 0),MATCH(Forecasts!H$117,F_Inputs[[#Headers],[2013-14]:[2029-30]],0))</f>
        <v>13.037769355688592</v>
      </c>
      <c r="I124" s="80">
        <f>INDEX(Inputs!$F$2:$V$507,MATCH(_xlfn.CONCAT($B$116,"_",$B124),Inputs!$X$2:$X$507, 0),MATCH(Forecasts!I$117,F_Inputs[[#Headers],[2013-14]:[2029-30]],0))</f>
        <v>13.036617892958255</v>
      </c>
      <c r="J124" s="80">
        <f>INDEX(Inputs!$F$2:$V$507,MATCH(_xlfn.CONCAT($B$116,"_",$B124),Inputs!$X$2:$X$507, 0),MATCH(Forecasts!J$117,F_Inputs[[#Headers],[2013-14]:[2029-30]],0))</f>
        <v>13.036617892958255</v>
      </c>
      <c r="K124" s="80">
        <f>INDEX(Inputs!$F$2:$V$507,MATCH(_xlfn.CONCAT($B$116,"_",$B124),Inputs!$X$2:$X$507, 0),MATCH(Forecasts!K$117,F_Inputs[[#Headers],[2013-14]:[2029-30]],0))</f>
        <v>13.036617892958255</v>
      </c>
      <c r="L124" s="80">
        <f>INDEX(Inputs!$F$2:$V$507,MATCH(_xlfn.CONCAT($B$116,"_",$B124),Inputs!$X$2:$X$507, 0),MATCH(Forecasts!L$117,F_Inputs[[#Headers],[2013-14]:[2029-30]],0))</f>
        <v>13.036617892958255</v>
      </c>
      <c r="M124" s="80">
        <f>INDEX(Inputs!$F$2:$V$507,MATCH(_xlfn.CONCAT($B$116,"_",$B124),Inputs!$X$2:$X$507, 0),MATCH(Forecasts!M$117,F_Inputs[[#Headers],[2013-14]:[2029-30]],0))</f>
        <v>13.036617892958255</v>
      </c>
      <c r="N124" s="81">
        <f t="shared" si="75"/>
        <v>13.036617892958255</v>
      </c>
      <c r="O124" s="81">
        <f t="shared" si="75"/>
        <v>13.036617892958255</v>
      </c>
      <c r="P124" s="81">
        <f t="shared" si="75"/>
        <v>13.036617892958255</v>
      </c>
      <c r="Q124" s="81">
        <f t="shared" si="75"/>
        <v>13.036617892958255</v>
      </c>
      <c r="R124" s="81">
        <f t="shared" si="75"/>
        <v>13.036617892958255</v>
      </c>
      <c r="S124" s="81">
        <f t="shared" si="75"/>
        <v>13.036617892958255</v>
      </c>
      <c r="T124" s="82">
        <f t="shared" si="76"/>
        <v>13.036617892958255</v>
      </c>
      <c r="U124" s="82">
        <f t="shared" si="76"/>
        <v>13.036617892958255</v>
      </c>
      <c r="V124" s="82">
        <f t="shared" si="76"/>
        <v>13.036617892958255</v>
      </c>
      <c r="W124" s="82">
        <f t="shared" si="76"/>
        <v>13.036617892958255</v>
      </c>
      <c r="X124" s="82">
        <f t="shared" si="76"/>
        <v>13.036617892958255</v>
      </c>
      <c r="Y124" s="82">
        <f t="shared" si="76"/>
        <v>13.036617892958255</v>
      </c>
      <c r="Z124" s="78">
        <f t="shared" si="68"/>
        <v>13.036617892958255</v>
      </c>
      <c r="AA124" s="78">
        <f t="shared" si="69"/>
        <v>13.036617892958255</v>
      </c>
      <c r="AB124" s="78">
        <f t="shared" si="70"/>
        <v>13.036617892958255</v>
      </c>
      <c r="AC124" s="78">
        <f t="shared" si="71"/>
        <v>13.036617892958255</v>
      </c>
      <c r="AD124" s="78">
        <f t="shared" si="72"/>
        <v>13.036617892958255</v>
      </c>
      <c r="AE124" s="78">
        <f t="shared" si="73"/>
        <v>13.036617892958255</v>
      </c>
      <c r="AF124" s="60" t="s">
        <v>119</v>
      </c>
      <c r="AG124" s="60" t="s">
        <v>119</v>
      </c>
      <c r="AH124" s="61" t="str">
        <f t="shared" si="74"/>
        <v>OK</v>
      </c>
    </row>
    <row r="125" spans="2:38">
      <c r="B125" s="55" t="s">
        <v>101</v>
      </c>
      <c r="C125" s="80">
        <f>INDEX(Inputs!$F$2:$V$507,MATCH(_xlfn.CONCAT($B$116,"_",$B125),Inputs!$X$2:$X$507, 0),MATCH(Forecasts!C$117,F_Inputs[[#Headers],[2013-14]:[2029-30]],0))</f>
        <v>12.905810919676833</v>
      </c>
      <c r="D125" s="80">
        <f>INDEX(Inputs!$F$2:$V$507,MATCH(_xlfn.CONCAT($B$116,"_",$B125),Inputs!$X$2:$X$507, 0),MATCH(Forecasts!D$117,F_Inputs[[#Headers],[2013-14]:[2029-30]],0))</f>
        <v>12.903920448498793</v>
      </c>
      <c r="E125" s="80">
        <f>INDEX(Inputs!$F$2:$V$507,MATCH(_xlfn.CONCAT($B$116,"_",$B125),Inputs!$X$2:$X$507, 0),MATCH(Forecasts!E$117,F_Inputs[[#Headers],[2013-14]:[2029-30]],0))</f>
        <v>12.903120553429344</v>
      </c>
      <c r="F125" s="80">
        <f>INDEX(Inputs!$F$2:$V$507,MATCH(_xlfn.CONCAT($B$116,"_",$B125),Inputs!$X$2:$X$507, 0),MATCH(Forecasts!F$117,F_Inputs[[#Headers],[2013-14]:[2029-30]],0))</f>
        <v>12.558788234746384</v>
      </c>
      <c r="G125" s="80">
        <f>INDEX(Inputs!$F$2:$V$507,MATCH(_xlfn.CONCAT($B$116,"_",$B125),Inputs!$X$2:$X$507, 0),MATCH(Forecasts!G$117,F_Inputs[[#Headers],[2013-14]:[2029-30]],0))</f>
        <v>12.209259208396524</v>
      </c>
      <c r="H125" s="80">
        <f>INDEX(Inputs!$F$2:$V$507,MATCH(_xlfn.CONCAT($B$116,"_",$B125),Inputs!$X$2:$X$507, 0),MATCH(Forecasts!H$117,F_Inputs[[#Headers],[2013-14]:[2029-30]],0))</f>
        <v>11.866394153920817</v>
      </c>
      <c r="I125" s="80">
        <f>INDEX(Inputs!$F$2:$V$507,MATCH(_xlfn.CONCAT($B$116,"_",$B125),Inputs!$X$2:$X$507, 0),MATCH(Forecasts!I$117,F_Inputs[[#Headers],[2013-14]:[2029-30]],0))</f>
        <v>11.516321557620319</v>
      </c>
      <c r="J125" s="80">
        <f>INDEX(Inputs!$F$2:$V$507,MATCH(_xlfn.CONCAT($B$116,"_",$B125),Inputs!$X$2:$X$507, 0),MATCH(Forecasts!J$117,F_Inputs[[#Headers],[2013-14]:[2029-30]],0))</f>
        <v>11.516321557620319</v>
      </c>
      <c r="K125" s="80">
        <f>INDEX(Inputs!$F$2:$V$507,MATCH(_xlfn.CONCAT($B$116,"_",$B125),Inputs!$X$2:$X$507, 0),MATCH(Forecasts!K$117,F_Inputs[[#Headers],[2013-14]:[2029-30]],0))</f>
        <v>11.516321557620319</v>
      </c>
      <c r="L125" s="80">
        <f>INDEX(Inputs!$F$2:$V$507,MATCH(_xlfn.CONCAT($B$116,"_",$B125),Inputs!$X$2:$X$507, 0),MATCH(Forecasts!L$117,F_Inputs[[#Headers],[2013-14]:[2029-30]],0))</f>
        <v>11.516321557620319</v>
      </c>
      <c r="M125" s="80">
        <f>INDEX(Inputs!$F$2:$V$507,MATCH(_xlfn.CONCAT($B$116,"_",$B125),Inputs!$X$2:$X$507, 0),MATCH(Forecasts!M$117,F_Inputs[[#Headers],[2013-14]:[2029-30]],0))</f>
        <v>11.516321557620319</v>
      </c>
      <c r="N125" s="81">
        <f t="shared" si="75"/>
        <v>11.516321557620319</v>
      </c>
      <c r="O125" s="81">
        <f t="shared" si="75"/>
        <v>11.516321557620319</v>
      </c>
      <c r="P125" s="81">
        <f t="shared" si="75"/>
        <v>11.516321557620319</v>
      </c>
      <c r="Q125" s="81">
        <f t="shared" si="75"/>
        <v>11.516321557620319</v>
      </c>
      <c r="R125" s="81">
        <f t="shared" si="75"/>
        <v>11.516321557620319</v>
      </c>
      <c r="S125" s="81">
        <f t="shared" si="75"/>
        <v>11.516321557620319</v>
      </c>
      <c r="T125" s="82">
        <f t="shared" si="76"/>
        <v>11.516321557620319</v>
      </c>
      <c r="U125" s="82">
        <f t="shared" si="76"/>
        <v>11.516321557620319</v>
      </c>
      <c r="V125" s="82">
        <f t="shared" si="76"/>
        <v>11.516321557620319</v>
      </c>
      <c r="W125" s="82">
        <f t="shared" si="76"/>
        <v>11.516321557620319</v>
      </c>
      <c r="X125" s="82">
        <f t="shared" si="76"/>
        <v>11.516321557620319</v>
      </c>
      <c r="Y125" s="82">
        <f t="shared" si="76"/>
        <v>11.516321557620319</v>
      </c>
      <c r="Z125" s="78">
        <f t="shared" si="68"/>
        <v>11.516321557620319</v>
      </c>
      <c r="AA125" s="78">
        <f t="shared" si="69"/>
        <v>11.516321557620319</v>
      </c>
      <c r="AB125" s="78">
        <f t="shared" si="70"/>
        <v>11.516321557620319</v>
      </c>
      <c r="AC125" s="78">
        <f t="shared" si="71"/>
        <v>11.516321557620319</v>
      </c>
      <c r="AD125" s="78">
        <f t="shared" si="72"/>
        <v>11.516321557620319</v>
      </c>
      <c r="AE125" s="78">
        <f t="shared" si="73"/>
        <v>11.516321557620319</v>
      </c>
      <c r="AF125" s="60" t="s">
        <v>119</v>
      </c>
      <c r="AG125" s="60" t="s">
        <v>119</v>
      </c>
      <c r="AH125" s="61" t="str">
        <f t="shared" si="74"/>
        <v>OK</v>
      </c>
    </row>
    <row r="126" spans="2:38">
      <c r="B126" s="55" t="s">
        <v>108</v>
      </c>
      <c r="C126" s="80">
        <f>INDEX(Inputs!$F$2:$V$507,MATCH(_xlfn.CONCAT($B$116,"_",$B126),Inputs!$X$2:$X$507, 0),MATCH(Forecasts!C$117,F_Inputs[[#Headers],[2013-14]:[2029-30]],0))</f>
        <v>13.006069996198216</v>
      </c>
      <c r="D126" s="80">
        <f>INDEX(Inputs!$F$2:$V$507,MATCH(_xlfn.CONCAT($B$116,"_",$B126),Inputs!$X$2:$X$507, 0),MATCH(Forecasts!D$117,F_Inputs[[#Headers],[2013-14]:[2029-30]],0))</f>
        <v>13.00232888736427</v>
      </c>
      <c r="E126" s="80">
        <f>INDEX(Inputs!$F$2:$V$507,MATCH(_xlfn.CONCAT($B$116,"_",$B126),Inputs!$X$2:$X$507, 0),MATCH(Forecasts!E$117,F_Inputs[[#Headers],[2013-14]:[2029-30]],0))</f>
        <v>13.001083770412027</v>
      </c>
      <c r="F126" s="80">
        <f>INDEX(Inputs!$F$2:$V$507,MATCH(_xlfn.CONCAT($B$116,"_",$B126),Inputs!$X$2:$X$507, 0),MATCH(Forecasts!F$117,F_Inputs[[#Headers],[2013-14]:[2029-30]],0))</f>
        <v>12.687657960082019</v>
      </c>
      <c r="G126" s="80">
        <f>INDEX(Inputs!$F$2:$V$507,MATCH(_xlfn.CONCAT($B$116,"_",$B126),Inputs!$X$2:$X$507, 0),MATCH(Forecasts!G$117,F_Inputs[[#Headers],[2013-14]:[2029-30]],0))</f>
        <v>12.369631618962934</v>
      </c>
      <c r="H126" s="80">
        <f>INDEX(Inputs!$F$2:$V$507,MATCH(_xlfn.CONCAT($B$116,"_",$B126),Inputs!$X$2:$X$507, 0),MATCH(Forecasts!H$117,F_Inputs[[#Headers],[2013-14]:[2029-30]],0))</f>
        <v>12.057945940781574</v>
      </c>
      <c r="I126" s="80">
        <f>INDEX(Inputs!$F$2:$V$507,MATCH(_xlfn.CONCAT($B$116,"_",$B126),Inputs!$X$2:$X$507, 0),MATCH(Forecasts!I$117,F_Inputs[[#Headers],[2013-14]:[2029-30]],0))</f>
        <v>11.739587370064452</v>
      </c>
      <c r="J126" s="80">
        <f>INDEX(Inputs!$F$2:$V$507,MATCH(_xlfn.CONCAT($B$116,"_",$B126),Inputs!$X$2:$X$507, 0),MATCH(Forecasts!J$117,F_Inputs[[#Headers],[2013-14]:[2029-30]],0))</f>
        <v>11.739587370064452</v>
      </c>
      <c r="K126" s="80">
        <f>INDEX(Inputs!$F$2:$V$507,MATCH(_xlfn.CONCAT($B$116,"_",$B126),Inputs!$X$2:$X$507, 0),MATCH(Forecasts!K$117,F_Inputs[[#Headers],[2013-14]:[2029-30]],0))</f>
        <v>11.739587370064452</v>
      </c>
      <c r="L126" s="80">
        <f>INDEX(Inputs!$F$2:$V$507,MATCH(_xlfn.CONCAT($B$116,"_",$B126),Inputs!$X$2:$X$507, 0),MATCH(Forecasts!L$117,F_Inputs[[#Headers],[2013-14]:[2029-30]],0))</f>
        <v>11.739587370064452</v>
      </c>
      <c r="M126" s="80">
        <f>INDEX(Inputs!$F$2:$V$507,MATCH(_xlfn.CONCAT($B$116,"_",$B126),Inputs!$X$2:$X$507, 0),MATCH(Forecasts!M$117,F_Inputs[[#Headers],[2013-14]:[2029-30]],0))</f>
        <v>11.739587370064452</v>
      </c>
      <c r="N126" s="81">
        <f t="shared" si="75"/>
        <v>11.739587370064452</v>
      </c>
      <c r="O126" s="81">
        <f t="shared" si="75"/>
        <v>11.739587370064452</v>
      </c>
      <c r="P126" s="81">
        <f t="shared" si="75"/>
        <v>11.739587370064452</v>
      </c>
      <c r="Q126" s="81">
        <f t="shared" si="75"/>
        <v>11.739587370064452</v>
      </c>
      <c r="R126" s="81">
        <f t="shared" si="75"/>
        <v>11.739587370064452</v>
      </c>
      <c r="S126" s="81">
        <f t="shared" si="75"/>
        <v>11.739587370064452</v>
      </c>
      <c r="T126" s="82">
        <f t="shared" si="76"/>
        <v>11.739587370064452</v>
      </c>
      <c r="U126" s="82">
        <f t="shared" si="76"/>
        <v>11.739587370064452</v>
      </c>
      <c r="V126" s="82">
        <f t="shared" si="76"/>
        <v>11.739587370064452</v>
      </c>
      <c r="W126" s="82">
        <f t="shared" si="76"/>
        <v>11.739587370064452</v>
      </c>
      <c r="X126" s="82">
        <f t="shared" si="76"/>
        <v>11.739587370064452</v>
      </c>
      <c r="Y126" s="82">
        <f t="shared" si="76"/>
        <v>11.739587370064452</v>
      </c>
      <c r="Z126" s="78">
        <f t="shared" si="68"/>
        <v>11.739587370064452</v>
      </c>
      <c r="AA126" s="78">
        <f t="shared" si="69"/>
        <v>11.739587370064452</v>
      </c>
      <c r="AB126" s="78">
        <f t="shared" si="70"/>
        <v>11.739587370064452</v>
      </c>
      <c r="AC126" s="78">
        <f t="shared" si="71"/>
        <v>11.739587370064452</v>
      </c>
      <c r="AD126" s="78">
        <f t="shared" si="72"/>
        <v>11.739587370064452</v>
      </c>
      <c r="AE126" s="78">
        <f t="shared" si="73"/>
        <v>11.739587370064452</v>
      </c>
      <c r="AF126" s="60" t="s">
        <v>119</v>
      </c>
      <c r="AG126" s="60" t="s">
        <v>119</v>
      </c>
      <c r="AH126" s="61" t="str">
        <f t="shared" si="74"/>
        <v>OK</v>
      </c>
    </row>
    <row r="127" spans="2:38">
      <c r="B127" s="55" t="s">
        <v>110</v>
      </c>
      <c r="C127" s="80">
        <f>INDEX(Inputs!$F$2:$V$507,MATCH(_xlfn.CONCAT($B$116,"_",$B127),Inputs!$X$2:$X$507, 0),MATCH(Forecasts!C$117,F_Inputs[[#Headers],[2013-14]:[2029-30]],0))</f>
        <v>14.173257344027382</v>
      </c>
      <c r="D127" s="80">
        <f>INDEX(Inputs!$F$2:$V$507,MATCH(_xlfn.CONCAT($B$116,"_",$B127),Inputs!$X$2:$X$507, 0),MATCH(Forecasts!D$117,F_Inputs[[#Headers],[2013-14]:[2029-30]],0))</f>
        <v>14.198348368491356</v>
      </c>
      <c r="E127" s="80">
        <f>INDEX(Inputs!$F$2:$V$507,MATCH(_xlfn.CONCAT($B$116,"_",$B127),Inputs!$X$2:$X$507, 0),MATCH(Forecasts!E$117,F_Inputs[[#Headers],[2013-14]:[2029-30]],0))</f>
        <v>14.215411916452192</v>
      </c>
      <c r="F127" s="80">
        <f>INDEX(Inputs!$F$2:$V$507,MATCH(_xlfn.CONCAT($B$116,"_",$B127),Inputs!$X$2:$X$507, 0),MATCH(Forecasts!F$117,F_Inputs[[#Headers],[2013-14]:[2029-30]],0))</f>
        <v>13.617476600218771</v>
      </c>
      <c r="G127" s="80">
        <f>INDEX(Inputs!$F$2:$V$507,MATCH(_xlfn.CONCAT($B$116,"_",$B127),Inputs!$X$2:$X$507, 0),MATCH(Forecasts!G$117,F_Inputs[[#Headers],[2013-14]:[2029-30]],0))</f>
        <v>13.021371520213984</v>
      </c>
      <c r="H127" s="80">
        <f>INDEX(Inputs!$F$2:$V$507,MATCH(_xlfn.CONCAT($B$116,"_",$B127),Inputs!$X$2:$X$507, 0),MATCH(Forecasts!H$117,F_Inputs[[#Headers],[2013-14]:[2029-30]],0))</f>
        <v>12.413916517998995</v>
      </c>
      <c r="I127" s="80">
        <f>INDEX(Inputs!$F$2:$V$507,MATCH(_xlfn.CONCAT($B$116,"_",$B127),Inputs!$X$2:$X$507, 0),MATCH(Forecasts!I$117,F_Inputs[[#Headers],[2013-14]:[2029-30]],0))</f>
        <v>11.805542930194168</v>
      </c>
      <c r="J127" s="80">
        <f>INDEX(Inputs!$F$2:$V$507,MATCH(_xlfn.CONCAT($B$116,"_",$B127),Inputs!$X$2:$X$507, 0),MATCH(Forecasts!J$117,F_Inputs[[#Headers],[2013-14]:[2029-30]],0))</f>
        <v>11.805542930194168</v>
      </c>
      <c r="K127" s="80">
        <f>INDEX(Inputs!$F$2:$V$507,MATCH(_xlfn.CONCAT($B$116,"_",$B127),Inputs!$X$2:$X$507, 0),MATCH(Forecasts!K$117,F_Inputs[[#Headers],[2013-14]:[2029-30]],0))</f>
        <v>11.805542930194168</v>
      </c>
      <c r="L127" s="80">
        <f>INDEX(Inputs!$F$2:$V$507,MATCH(_xlfn.CONCAT($B$116,"_",$B127),Inputs!$X$2:$X$507, 0),MATCH(Forecasts!L$117,F_Inputs[[#Headers],[2013-14]:[2029-30]],0))</f>
        <v>11.805542930194168</v>
      </c>
      <c r="M127" s="80">
        <f>INDEX(Inputs!$F$2:$V$507,MATCH(_xlfn.CONCAT($B$116,"_",$B127),Inputs!$X$2:$X$507, 0),MATCH(Forecasts!M$117,F_Inputs[[#Headers],[2013-14]:[2029-30]],0))</f>
        <v>11.805542930194168</v>
      </c>
      <c r="N127" s="81">
        <f t="shared" si="75"/>
        <v>11.805542930194168</v>
      </c>
      <c r="O127" s="81">
        <f t="shared" si="75"/>
        <v>11.805542930194168</v>
      </c>
      <c r="P127" s="81">
        <f t="shared" si="75"/>
        <v>11.805542930194168</v>
      </c>
      <c r="Q127" s="81">
        <f t="shared" si="75"/>
        <v>11.805542930194168</v>
      </c>
      <c r="R127" s="81">
        <f t="shared" si="75"/>
        <v>11.805542930194168</v>
      </c>
      <c r="S127" s="81">
        <f t="shared" si="75"/>
        <v>11.805542930194168</v>
      </c>
      <c r="T127" s="82">
        <f t="shared" si="76"/>
        <v>11.805542930194168</v>
      </c>
      <c r="U127" s="82">
        <f t="shared" si="76"/>
        <v>11.805542930194168</v>
      </c>
      <c r="V127" s="82">
        <f t="shared" si="76"/>
        <v>11.805542930194168</v>
      </c>
      <c r="W127" s="82">
        <f t="shared" si="76"/>
        <v>11.805542930194168</v>
      </c>
      <c r="X127" s="82">
        <f t="shared" si="76"/>
        <v>11.805542930194168</v>
      </c>
      <c r="Y127" s="82">
        <f t="shared" si="76"/>
        <v>11.805542930194168</v>
      </c>
      <c r="Z127" s="78">
        <f t="shared" si="68"/>
        <v>11.805542930194168</v>
      </c>
      <c r="AA127" s="78">
        <f t="shared" si="69"/>
        <v>11.805542930194168</v>
      </c>
      <c r="AB127" s="78">
        <f t="shared" si="70"/>
        <v>11.805542930194168</v>
      </c>
      <c r="AC127" s="78">
        <f t="shared" si="71"/>
        <v>11.805542930194168</v>
      </c>
      <c r="AD127" s="78">
        <f t="shared" si="72"/>
        <v>11.805542930194168</v>
      </c>
      <c r="AE127" s="78">
        <f t="shared" si="73"/>
        <v>11.805542930194168</v>
      </c>
      <c r="AF127" s="60" t="s">
        <v>119</v>
      </c>
      <c r="AG127" s="60" t="s">
        <v>119</v>
      </c>
      <c r="AH127" s="61" t="str">
        <f t="shared" si="74"/>
        <v>OK</v>
      </c>
    </row>
    <row r="128" spans="2:38">
      <c r="B128" s="55" t="s">
        <v>111</v>
      </c>
      <c r="C128" s="80">
        <f>INDEX(Inputs!$F$2:$V$507,MATCH(_xlfn.CONCAT($B$116,"_",$B128),Inputs!$X$2:$X$507, 0),MATCH(Forecasts!C$117,F_Inputs[[#Headers],[2013-14]:[2029-30]],0))</f>
        <v>16.734758818885414</v>
      </c>
      <c r="D128" s="80">
        <f>INDEX(Inputs!$F$2:$V$507,MATCH(_xlfn.CONCAT($B$116,"_",$B128),Inputs!$X$2:$X$507, 0),MATCH(Forecasts!D$117,F_Inputs[[#Headers],[2013-14]:[2029-30]],0))</f>
        <v>16.340078935692265</v>
      </c>
      <c r="E128" s="80">
        <f>INDEX(Inputs!$F$2:$V$507,MATCH(_xlfn.CONCAT($B$116,"_",$B128),Inputs!$X$2:$X$507, 0),MATCH(Forecasts!E$117,F_Inputs[[#Headers],[2013-14]:[2029-30]],0))</f>
        <v>16.193176466207547</v>
      </c>
      <c r="F128" s="80">
        <f>INDEX(Inputs!$F$2:$V$507,MATCH(_xlfn.CONCAT($B$116,"_",$B128),Inputs!$X$2:$X$507, 0),MATCH(Forecasts!F$117,F_Inputs[[#Headers],[2013-14]:[2029-30]],0))</f>
        <v>15.718103627274784</v>
      </c>
      <c r="G128" s="80">
        <f>INDEX(Inputs!$F$2:$V$507,MATCH(_xlfn.CONCAT($B$116,"_",$B128),Inputs!$X$2:$X$507, 0),MATCH(Forecasts!G$117,F_Inputs[[#Headers],[2013-14]:[2029-30]],0))</f>
        <v>15.691853969745246</v>
      </c>
      <c r="H128" s="80">
        <f>INDEX(Inputs!$F$2:$V$507,MATCH(_xlfn.CONCAT($B$116,"_",$B128),Inputs!$X$2:$X$507, 0),MATCH(Forecasts!H$117,F_Inputs[[#Headers],[2013-14]:[2029-30]],0))</f>
        <v>15.434402817718897</v>
      </c>
      <c r="I128" s="80">
        <f>INDEX(Inputs!$F$2:$V$507,MATCH(_xlfn.CONCAT($B$116,"_",$B128),Inputs!$X$2:$X$507, 0),MATCH(Forecasts!I$117,F_Inputs[[#Headers],[2013-14]:[2029-30]],0))</f>
        <v>15.407730450629964</v>
      </c>
      <c r="J128" s="80">
        <f>INDEX(Inputs!$F$2:$V$507,MATCH(_xlfn.CONCAT($B$116,"_",$B128),Inputs!$X$2:$X$507, 0),MATCH(Forecasts!J$117,F_Inputs[[#Headers],[2013-14]:[2029-30]],0))</f>
        <v>15.407730450629964</v>
      </c>
      <c r="K128" s="80">
        <f>INDEX(Inputs!$F$2:$V$507,MATCH(_xlfn.CONCAT($B$116,"_",$B128),Inputs!$X$2:$X$507, 0),MATCH(Forecasts!K$117,F_Inputs[[#Headers],[2013-14]:[2029-30]],0))</f>
        <v>15.407730450629964</v>
      </c>
      <c r="L128" s="80">
        <f>INDEX(Inputs!$F$2:$V$507,MATCH(_xlfn.CONCAT($B$116,"_",$B128),Inputs!$X$2:$X$507, 0),MATCH(Forecasts!L$117,F_Inputs[[#Headers],[2013-14]:[2029-30]],0))</f>
        <v>15.407730450629964</v>
      </c>
      <c r="M128" s="80">
        <f>INDEX(Inputs!$F$2:$V$507,MATCH(_xlfn.CONCAT($B$116,"_",$B128),Inputs!$X$2:$X$507, 0),MATCH(Forecasts!M$117,F_Inputs[[#Headers],[2013-14]:[2029-30]],0))</f>
        <v>15.407730450629964</v>
      </c>
      <c r="N128" s="81">
        <f t="shared" si="75"/>
        <v>15.407730450629964</v>
      </c>
      <c r="O128" s="81">
        <f t="shared" si="75"/>
        <v>15.407730450629964</v>
      </c>
      <c r="P128" s="81">
        <f t="shared" si="75"/>
        <v>15.407730450629964</v>
      </c>
      <c r="Q128" s="81">
        <f t="shared" si="75"/>
        <v>15.407730450629964</v>
      </c>
      <c r="R128" s="81">
        <f t="shared" si="75"/>
        <v>15.407730450629964</v>
      </c>
      <c r="S128" s="81">
        <f t="shared" si="75"/>
        <v>15.407730450629964</v>
      </c>
      <c r="T128" s="82">
        <f t="shared" si="76"/>
        <v>15.407730450629964</v>
      </c>
      <c r="U128" s="82">
        <f t="shared" si="76"/>
        <v>15.407730450629964</v>
      </c>
      <c r="V128" s="82">
        <f t="shared" si="76"/>
        <v>15.407730450629964</v>
      </c>
      <c r="W128" s="82">
        <f t="shared" si="76"/>
        <v>15.407730450629964</v>
      </c>
      <c r="X128" s="82">
        <f t="shared" si="76"/>
        <v>15.407730450629964</v>
      </c>
      <c r="Y128" s="82">
        <f t="shared" si="76"/>
        <v>15.407730450629964</v>
      </c>
      <c r="Z128" s="78">
        <f t="shared" si="68"/>
        <v>15.407730450629964</v>
      </c>
      <c r="AA128" s="78">
        <f t="shared" si="69"/>
        <v>15.407730450629964</v>
      </c>
      <c r="AB128" s="78">
        <f t="shared" si="70"/>
        <v>15.407730450629964</v>
      </c>
      <c r="AC128" s="78">
        <f t="shared" si="71"/>
        <v>15.407730450629964</v>
      </c>
      <c r="AD128" s="78">
        <f t="shared" si="72"/>
        <v>15.407730450629964</v>
      </c>
      <c r="AE128" s="78">
        <f t="shared" si="73"/>
        <v>15.407730450629964</v>
      </c>
      <c r="AF128" s="60" t="s">
        <v>119</v>
      </c>
      <c r="AG128" s="60" t="s">
        <v>119</v>
      </c>
      <c r="AH128" s="61" t="str">
        <f t="shared" si="74"/>
        <v>OK</v>
      </c>
    </row>
    <row r="129" spans="1:38">
      <c r="B129" s="55" t="s">
        <v>112</v>
      </c>
      <c r="C129" s="80">
        <f>INDEX(Inputs!$F$2:$V$507,MATCH(_xlfn.CONCAT($B$116,"_",$B129),Inputs!$X$2:$X$507, 0),MATCH(Forecasts!C$117,F_Inputs[[#Headers],[2013-14]:[2029-30]],0))</f>
        <v>10.975439004777982</v>
      </c>
      <c r="D129" s="80">
        <f>INDEX(Inputs!$F$2:$V$507,MATCH(_xlfn.CONCAT($B$116,"_",$B129),Inputs!$X$2:$X$507, 0),MATCH(Forecasts!D$117,F_Inputs[[#Headers],[2013-14]:[2029-30]],0))</f>
        <v>10.9786111232442</v>
      </c>
      <c r="E129" s="80">
        <f>INDEX(Inputs!$F$2:$V$507,MATCH(_xlfn.CONCAT($B$116,"_",$B129),Inputs!$X$2:$X$507, 0),MATCH(Forecasts!E$117,F_Inputs[[#Headers],[2013-14]:[2029-30]],0))</f>
        <v>10.98056146411775</v>
      </c>
      <c r="F129" s="80">
        <f>INDEX(Inputs!$F$2:$V$507,MATCH(_xlfn.CONCAT($B$116,"_",$B129),Inputs!$X$2:$X$507, 0),MATCH(Forecasts!F$117,F_Inputs[[#Headers],[2013-14]:[2029-30]],0))</f>
        <v>10.661238739760002</v>
      </c>
      <c r="G129" s="80">
        <f>INDEX(Inputs!$F$2:$V$507,MATCH(_xlfn.CONCAT($B$116,"_",$B129),Inputs!$X$2:$X$507, 0),MATCH(Forecasts!G$117,F_Inputs[[#Headers],[2013-14]:[2029-30]],0))</f>
        <v>10.341647207706904</v>
      </c>
      <c r="H129" s="80">
        <f>INDEX(Inputs!$F$2:$V$507,MATCH(_xlfn.CONCAT($B$116,"_",$B129),Inputs!$X$2:$X$507, 0),MATCH(Forecasts!H$117,F_Inputs[[#Headers],[2013-14]:[2029-30]],0))</f>
        <v>10.022874747617124</v>
      </c>
      <c r="I129" s="80">
        <f>INDEX(Inputs!$F$2:$V$507,MATCH(_xlfn.CONCAT($B$116,"_",$B129),Inputs!$X$2:$X$507, 0),MATCH(Forecasts!I$117,F_Inputs[[#Headers],[2013-14]:[2029-30]],0))</f>
        <v>9.7002642348695076</v>
      </c>
      <c r="J129" s="80">
        <f>INDEX(Inputs!$F$2:$V$507,MATCH(_xlfn.CONCAT($B$116,"_",$B129),Inputs!$X$2:$X$507, 0),MATCH(Forecasts!J$117,F_Inputs[[#Headers],[2013-14]:[2029-30]],0))</f>
        <v>9.7002642348695076</v>
      </c>
      <c r="K129" s="80">
        <f>INDEX(Inputs!$F$2:$V$507,MATCH(_xlfn.CONCAT($B$116,"_",$B129),Inputs!$X$2:$X$507, 0),MATCH(Forecasts!K$117,F_Inputs[[#Headers],[2013-14]:[2029-30]],0))</f>
        <v>9.7002642348695076</v>
      </c>
      <c r="L129" s="80">
        <f>INDEX(Inputs!$F$2:$V$507,MATCH(_xlfn.CONCAT($B$116,"_",$B129),Inputs!$X$2:$X$507, 0),MATCH(Forecasts!L$117,F_Inputs[[#Headers],[2013-14]:[2029-30]],0))</f>
        <v>9.7002642348695076</v>
      </c>
      <c r="M129" s="80">
        <f>INDEX(Inputs!$F$2:$V$507,MATCH(_xlfn.CONCAT($B$116,"_",$B129),Inputs!$X$2:$X$507, 0),MATCH(Forecasts!M$117,F_Inputs[[#Headers],[2013-14]:[2029-30]],0))</f>
        <v>9.7002642348695076</v>
      </c>
      <c r="N129" s="81">
        <f t="shared" si="75"/>
        <v>9.7002642348695076</v>
      </c>
      <c r="O129" s="81">
        <f t="shared" si="75"/>
        <v>9.7002642348695076</v>
      </c>
      <c r="P129" s="81">
        <f t="shared" si="75"/>
        <v>9.7002642348695076</v>
      </c>
      <c r="Q129" s="81">
        <f t="shared" si="75"/>
        <v>9.7002642348695076</v>
      </c>
      <c r="R129" s="81">
        <f t="shared" si="75"/>
        <v>9.7002642348695076</v>
      </c>
      <c r="S129" s="81">
        <f t="shared" si="75"/>
        <v>9.7002642348695076</v>
      </c>
      <c r="T129" s="82">
        <f t="shared" si="76"/>
        <v>9.7002642348695076</v>
      </c>
      <c r="U129" s="82">
        <f t="shared" si="76"/>
        <v>9.7002642348695076</v>
      </c>
      <c r="V129" s="82">
        <f t="shared" si="76"/>
        <v>9.7002642348695076</v>
      </c>
      <c r="W129" s="82">
        <f t="shared" si="76"/>
        <v>9.7002642348695076</v>
      </c>
      <c r="X129" s="82">
        <f t="shared" si="76"/>
        <v>9.7002642348695076</v>
      </c>
      <c r="Y129" s="82">
        <f t="shared" si="76"/>
        <v>9.7002642348695076</v>
      </c>
      <c r="Z129" s="78">
        <f t="shared" si="68"/>
        <v>9.7002642348695076</v>
      </c>
      <c r="AA129" s="78">
        <f t="shared" si="69"/>
        <v>9.7002642348695076</v>
      </c>
      <c r="AB129" s="78">
        <f t="shared" si="70"/>
        <v>9.7002642348695076</v>
      </c>
      <c r="AC129" s="78">
        <f t="shared" si="71"/>
        <v>9.7002642348695076</v>
      </c>
      <c r="AD129" s="78">
        <f t="shared" si="72"/>
        <v>9.7002642348695076</v>
      </c>
      <c r="AE129" s="78">
        <f t="shared" si="73"/>
        <v>9.7002642348695076</v>
      </c>
      <c r="AF129" s="60" t="s">
        <v>119</v>
      </c>
      <c r="AG129" s="60" t="s">
        <v>119</v>
      </c>
      <c r="AH129" s="61" t="str">
        <f t="shared" si="74"/>
        <v>OK</v>
      </c>
    </row>
    <row r="130" spans="1:38">
      <c r="B130" s="55" t="s">
        <v>113</v>
      </c>
      <c r="C130" s="80">
        <f>INDEX(Inputs!$F$2:$V$507,MATCH(_xlfn.CONCAT($B$116,"_",$B130),Inputs!$X$2:$X$507, 0),MATCH(Forecasts!C$117,F_Inputs[[#Headers],[2013-14]:[2029-30]],0))</f>
        <v>16.054488027424817</v>
      </c>
      <c r="D130" s="80">
        <f>INDEX(Inputs!$F$2:$V$507,MATCH(_xlfn.CONCAT($B$116,"_",$B130),Inputs!$X$2:$X$507, 0),MATCH(Forecasts!D$117,F_Inputs[[#Headers],[2013-14]:[2029-30]],0))</f>
        <v>16.05714906638492</v>
      </c>
      <c r="E130" s="80">
        <f>INDEX(Inputs!$F$2:$V$507,MATCH(_xlfn.CONCAT($B$116,"_",$B130),Inputs!$X$2:$X$507, 0),MATCH(Forecasts!E$117,F_Inputs[[#Headers],[2013-14]:[2029-30]],0))</f>
        <v>16.05738846566306</v>
      </c>
      <c r="F130" s="80">
        <f>INDEX(Inputs!$F$2:$V$507,MATCH(_xlfn.CONCAT($B$116,"_",$B130),Inputs!$X$2:$X$507, 0),MATCH(Forecasts!F$117,F_Inputs[[#Headers],[2013-14]:[2029-30]],0))</f>
        <v>15.649839681347439</v>
      </c>
      <c r="G130" s="80">
        <f>INDEX(Inputs!$F$2:$V$507,MATCH(_xlfn.CONCAT($B$116,"_",$B130),Inputs!$X$2:$X$507, 0),MATCH(Forecasts!G$117,F_Inputs[[#Headers],[2013-14]:[2029-30]],0))</f>
        <v>15.238969341838491</v>
      </c>
      <c r="H130" s="80">
        <f>INDEX(Inputs!$F$2:$V$507,MATCH(_xlfn.CONCAT($B$116,"_",$B130),Inputs!$X$2:$X$507, 0),MATCH(Forecasts!H$117,F_Inputs[[#Headers],[2013-14]:[2029-30]],0))</f>
        <v>14.830175809953653</v>
      </c>
      <c r="I130" s="80">
        <f>INDEX(Inputs!$F$2:$V$507,MATCH(_xlfn.CONCAT($B$116,"_",$B130),Inputs!$X$2:$X$507, 0),MATCH(Forecasts!I$117,F_Inputs[[#Headers],[2013-14]:[2029-30]],0))</f>
        <v>14.417182835409056</v>
      </c>
      <c r="J130" s="80">
        <f>INDEX(Inputs!$F$2:$V$507,MATCH(_xlfn.CONCAT($B$116,"_",$B130),Inputs!$X$2:$X$507, 0),MATCH(Forecasts!J$117,F_Inputs[[#Headers],[2013-14]:[2029-30]],0))</f>
        <v>14.417182835409056</v>
      </c>
      <c r="K130" s="80">
        <f>INDEX(Inputs!$F$2:$V$507,MATCH(_xlfn.CONCAT($B$116,"_",$B130),Inputs!$X$2:$X$507, 0),MATCH(Forecasts!K$117,F_Inputs[[#Headers],[2013-14]:[2029-30]],0))</f>
        <v>14.417182835409056</v>
      </c>
      <c r="L130" s="80">
        <f>INDEX(Inputs!$F$2:$V$507,MATCH(_xlfn.CONCAT($B$116,"_",$B130),Inputs!$X$2:$X$507, 0),MATCH(Forecasts!L$117,F_Inputs[[#Headers],[2013-14]:[2029-30]],0))</f>
        <v>14.417182835409056</v>
      </c>
      <c r="M130" s="80">
        <f>INDEX(Inputs!$F$2:$V$507,MATCH(_xlfn.CONCAT($B$116,"_",$B130),Inputs!$X$2:$X$507, 0),MATCH(Forecasts!M$117,F_Inputs[[#Headers],[2013-14]:[2029-30]],0))</f>
        <v>14.417182835409056</v>
      </c>
      <c r="N130" s="81">
        <f t="shared" si="75"/>
        <v>14.417182835409056</v>
      </c>
      <c r="O130" s="81">
        <f t="shared" si="75"/>
        <v>14.417182835409056</v>
      </c>
      <c r="P130" s="81">
        <f t="shared" si="75"/>
        <v>14.417182835409056</v>
      </c>
      <c r="Q130" s="81">
        <f t="shared" si="75"/>
        <v>14.417182835409056</v>
      </c>
      <c r="R130" s="81">
        <f t="shared" si="75"/>
        <v>14.417182835409056</v>
      </c>
      <c r="S130" s="81">
        <f t="shared" si="75"/>
        <v>14.417182835409056</v>
      </c>
      <c r="T130" s="82">
        <f t="shared" si="76"/>
        <v>14.417182835409056</v>
      </c>
      <c r="U130" s="82">
        <f t="shared" si="76"/>
        <v>14.417182835409056</v>
      </c>
      <c r="V130" s="82">
        <f t="shared" si="76"/>
        <v>14.417182835409056</v>
      </c>
      <c r="W130" s="82">
        <f t="shared" si="76"/>
        <v>14.417182835409056</v>
      </c>
      <c r="X130" s="82">
        <f t="shared" si="76"/>
        <v>14.417182835409056</v>
      </c>
      <c r="Y130" s="82">
        <f t="shared" si="76"/>
        <v>14.417182835409056</v>
      </c>
      <c r="Z130" s="78">
        <f t="shared" si="68"/>
        <v>14.417182835409056</v>
      </c>
      <c r="AA130" s="78">
        <f t="shared" si="69"/>
        <v>14.417182835409056</v>
      </c>
      <c r="AB130" s="78">
        <f t="shared" si="70"/>
        <v>14.417182835409056</v>
      </c>
      <c r="AC130" s="78">
        <f t="shared" si="71"/>
        <v>14.417182835409056</v>
      </c>
      <c r="AD130" s="78">
        <f t="shared" si="72"/>
        <v>14.417182835409056</v>
      </c>
      <c r="AE130" s="78">
        <f t="shared" si="73"/>
        <v>14.417182835409056</v>
      </c>
      <c r="AF130" s="60" t="s">
        <v>119</v>
      </c>
      <c r="AG130" s="60" t="s">
        <v>119</v>
      </c>
      <c r="AH130" s="61" t="str">
        <f t="shared" si="74"/>
        <v>OK</v>
      </c>
    </row>
    <row r="131" spans="1:38">
      <c r="B131" s="55" t="s">
        <v>36</v>
      </c>
      <c r="C131" s="80">
        <f>INDEX(Inputs!$F$2:$V$507,MATCH(_xlfn.CONCAT($B$116,"_",$B131),Inputs!$X$2:$X$507, 0),MATCH(Forecasts!C$117,F_Inputs[[#Headers],[2013-14]:[2029-30]],0))</f>
        <v>12.335341394246335</v>
      </c>
      <c r="D131" s="80">
        <f>INDEX(Inputs!$F$2:$V$507,MATCH(_xlfn.CONCAT($B$116,"_",$B131),Inputs!$X$2:$X$507, 0),MATCH(Forecasts!D$117,F_Inputs[[#Headers],[2013-14]:[2029-30]],0))</f>
        <v>12.336138295783536</v>
      </c>
      <c r="E131" s="80">
        <f>INDEX(Inputs!$F$2:$V$507,MATCH(_xlfn.CONCAT($B$116,"_",$B131),Inputs!$X$2:$X$507, 0),MATCH(Forecasts!E$117,F_Inputs[[#Headers],[2013-14]:[2029-30]],0))</f>
        <v>12.336285892204868</v>
      </c>
      <c r="F131" s="80">
        <f>INDEX(Inputs!$F$2:$V$507,MATCH(_xlfn.CONCAT($B$116,"_",$B131),Inputs!$X$2:$X$507, 0),MATCH(Forecasts!F$117,F_Inputs[[#Headers],[2013-14]:[2029-30]],0))</f>
        <v>11.899029134682323</v>
      </c>
      <c r="G131" s="80">
        <f>INDEX(Inputs!$F$2:$V$507,MATCH(_xlfn.CONCAT($B$116,"_",$B131),Inputs!$X$2:$X$507, 0),MATCH(Forecasts!G$117,F_Inputs[[#Headers],[2013-14]:[2029-30]],0))</f>
        <v>11.461854764809091</v>
      </c>
      <c r="H131" s="80">
        <f>INDEX(Inputs!$F$2:$V$507,MATCH(_xlfn.CONCAT($B$116,"_",$B131),Inputs!$X$2:$X$507, 0),MATCH(Forecasts!H$117,F_Inputs[[#Headers],[2013-14]:[2029-30]],0))</f>
        <v>11.027197095384276</v>
      </c>
      <c r="I131" s="80">
        <f>INDEX(Inputs!$F$2:$V$507,MATCH(_xlfn.CONCAT($B$116,"_",$B131),Inputs!$X$2:$X$507, 0),MATCH(Forecasts!I$117,F_Inputs[[#Headers],[2013-14]:[2029-30]],0))</f>
        <v>10.58372309207291</v>
      </c>
      <c r="J131" s="80">
        <f>INDEX(Inputs!$F$2:$V$507,MATCH(_xlfn.CONCAT($B$116,"_",$B131),Inputs!$X$2:$X$507, 0),MATCH(Forecasts!J$117,F_Inputs[[#Headers],[2013-14]:[2029-30]],0))</f>
        <v>10.58372309207291</v>
      </c>
      <c r="K131" s="80">
        <f>INDEX(Inputs!$F$2:$V$507,MATCH(_xlfn.CONCAT($B$116,"_",$B131),Inputs!$X$2:$X$507, 0),MATCH(Forecasts!K$117,F_Inputs[[#Headers],[2013-14]:[2029-30]],0))</f>
        <v>10.58372309207291</v>
      </c>
      <c r="L131" s="80">
        <f>INDEX(Inputs!$F$2:$V$507,MATCH(_xlfn.CONCAT($B$116,"_",$B131),Inputs!$X$2:$X$507, 0),MATCH(Forecasts!L$117,F_Inputs[[#Headers],[2013-14]:[2029-30]],0))</f>
        <v>10.58372309207291</v>
      </c>
      <c r="M131" s="80">
        <f>INDEX(Inputs!$F$2:$V$507,MATCH(_xlfn.CONCAT($B$116,"_",$B131),Inputs!$X$2:$X$507, 0),MATCH(Forecasts!M$117,F_Inputs[[#Headers],[2013-14]:[2029-30]],0))</f>
        <v>10.58372309207291</v>
      </c>
      <c r="N131" s="81">
        <f t="shared" si="75"/>
        <v>10.58372309207291</v>
      </c>
      <c r="O131" s="81">
        <f t="shared" si="75"/>
        <v>10.58372309207291</v>
      </c>
      <c r="P131" s="81">
        <f t="shared" si="75"/>
        <v>10.58372309207291</v>
      </c>
      <c r="Q131" s="81">
        <f t="shared" si="75"/>
        <v>10.58372309207291</v>
      </c>
      <c r="R131" s="81">
        <f t="shared" si="75"/>
        <v>10.58372309207291</v>
      </c>
      <c r="S131" s="81">
        <f t="shared" si="75"/>
        <v>10.58372309207291</v>
      </c>
      <c r="T131" s="82">
        <f t="shared" si="76"/>
        <v>10.58372309207291</v>
      </c>
      <c r="U131" s="82">
        <f t="shared" si="76"/>
        <v>10.58372309207291</v>
      </c>
      <c r="V131" s="82">
        <f t="shared" si="76"/>
        <v>10.58372309207291</v>
      </c>
      <c r="W131" s="82">
        <f t="shared" si="76"/>
        <v>10.58372309207291</v>
      </c>
      <c r="X131" s="82">
        <f t="shared" si="76"/>
        <v>10.58372309207291</v>
      </c>
      <c r="Y131" s="82">
        <f t="shared" si="76"/>
        <v>10.58372309207291</v>
      </c>
      <c r="Z131" s="78">
        <f t="shared" si="68"/>
        <v>10.58372309207291</v>
      </c>
      <c r="AA131" s="78">
        <f t="shared" si="69"/>
        <v>10.58372309207291</v>
      </c>
      <c r="AB131" s="78">
        <f t="shared" si="70"/>
        <v>10.58372309207291</v>
      </c>
      <c r="AC131" s="78">
        <f t="shared" si="71"/>
        <v>10.58372309207291</v>
      </c>
      <c r="AD131" s="78">
        <f t="shared" si="72"/>
        <v>10.58372309207291</v>
      </c>
      <c r="AE131" s="78">
        <f t="shared" si="73"/>
        <v>10.58372309207291</v>
      </c>
      <c r="AF131" s="60" t="s">
        <v>119</v>
      </c>
      <c r="AG131" s="60" t="s">
        <v>119</v>
      </c>
      <c r="AH131" s="61" t="str">
        <f t="shared" si="74"/>
        <v>OK</v>
      </c>
    </row>
    <row r="132" spans="1:38">
      <c r="B132" s="55" t="s">
        <v>93</v>
      </c>
      <c r="C132" s="80">
        <f>INDEX(Inputs!$F$2:$V$507,MATCH(_xlfn.CONCAT($B$116,"_",$B132),Inputs!$X$2:$X$507, 0),MATCH(Forecasts!C$117,F_Inputs[[#Headers],[2013-14]:[2029-30]],0))</f>
        <v>12.570917893750863</v>
      </c>
      <c r="D132" s="80">
        <f>INDEX(Inputs!$F$2:$V$507,MATCH(_xlfn.CONCAT($B$116,"_",$B132),Inputs!$X$2:$X$507, 0),MATCH(Forecasts!D$117,F_Inputs[[#Headers],[2013-14]:[2029-30]],0))</f>
        <v>12.576792450127201</v>
      </c>
      <c r="E132" s="80">
        <f>INDEX(Inputs!$F$2:$V$507,MATCH(_xlfn.CONCAT($B$116,"_",$B132),Inputs!$X$2:$X$507, 0),MATCH(Forecasts!E$117,F_Inputs[[#Headers],[2013-14]:[2029-30]],0))</f>
        <v>12.578621097565343</v>
      </c>
      <c r="F132" s="80">
        <f>INDEX(Inputs!$F$2:$V$507,MATCH(_xlfn.CONCAT($B$116,"_",$B132),Inputs!$X$2:$X$507, 0),MATCH(Forecasts!F$117,F_Inputs[[#Headers],[2013-14]:[2029-30]],0))</f>
        <v>12.131326207594121</v>
      </c>
      <c r="G132" s="80">
        <f>INDEX(Inputs!$F$2:$V$507,MATCH(_xlfn.CONCAT($B$116,"_",$B132),Inputs!$X$2:$X$507, 0),MATCH(Forecasts!G$117,F_Inputs[[#Headers],[2013-14]:[2029-30]],0))</f>
        <v>11.679174644895863</v>
      </c>
      <c r="H132" s="80">
        <f>INDEX(Inputs!$F$2:$V$507,MATCH(_xlfn.CONCAT($B$116,"_",$B132),Inputs!$X$2:$X$507, 0),MATCH(Forecasts!H$117,F_Inputs[[#Headers],[2013-14]:[2029-30]],0))</f>
        <v>11.233251302433837</v>
      </c>
      <c r="I132" s="80">
        <f>INDEX(Inputs!$F$2:$V$507,MATCH(_xlfn.CONCAT($B$116,"_",$B132),Inputs!$X$2:$X$507, 0),MATCH(Forecasts!I$117,F_Inputs[[#Headers],[2013-14]:[2029-30]],0))</f>
        <v>10.777668096352944</v>
      </c>
      <c r="J132" s="80">
        <f>INDEX(Inputs!$F$2:$V$507,MATCH(_xlfn.CONCAT($B$116,"_",$B132),Inputs!$X$2:$X$507, 0),MATCH(Forecasts!J$117,F_Inputs[[#Headers],[2013-14]:[2029-30]],0))</f>
        <v>10.777668096352944</v>
      </c>
      <c r="K132" s="80">
        <f>INDEX(Inputs!$F$2:$V$507,MATCH(_xlfn.CONCAT($B$116,"_",$B132),Inputs!$X$2:$X$507, 0),MATCH(Forecasts!K$117,F_Inputs[[#Headers],[2013-14]:[2029-30]],0))</f>
        <v>10.777668096352944</v>
      </c>
      <c r="L132" s="80">
        <f>INDEX(Inputs!$F$2:$V$507,MATCH(_xlfn.CONCAT($B$116,"_",$B132),Inputs!$X$2:$X$507, 0),MATCH(Forecasts!L$117,F_Inputs[[#Headers],[2013-14]:[2029-30]],0))</f>
        <v>10.777668096352944</v>
      </c>
      <c r="M132" s="80">
        <f>INDEX(Inputs!$F$2:$V$507,MATCH(_xlfn.CONCAT($B$116,"_",$B132),Inputs!$X$2:$X$507, 0),MATCH(Forecasts!M$117,F_Inputs[[#Headers],[2013-14]:[2029-30]],0))</f>
        <v>10.777668096352944</v>
      </c>
      <c r="N132" s="81">
        <f t="shared" si="75"/>
        <v>10.777668096352944</v>
      </c>
      <c r="O132" s="81">
        <f t="shared" si="75"/>
        <v>10.777668096352944</v>
      </c>
      <c r="P132" s="81">
        <f t="shared" si="75"/>
        <v>10.777668096352944</v>
      </c>
      <c r="Q132" s="81">
        <f t="shared" si="75"/>
        <v>10.777668096352944</v>
      </c>
      <c r="R132" s="81">
        <f t="shared" si="75"/>
        <v>10.777668096352944</v>
      </c>
      <c r="S132" s="81">
        <f t="shared" si="75"/>
        <v>10.777668096352944</v>
      </c>
      <c r="T132" s="82">
        <f t="shared" si="76"/>
        <v>10.777668096352944</v>
      </c>
      <c r="U132" s="82">
        <f t="shared" si="76"/>
        <v>10.777668096352944</v>
      </c>
      <c r="V132" s="82">
        <f t="shared" si="76"/>
        <v>10.777668096352944</v>
      </c>
      <c r="W132" s="82">
        <f t="shared" si="76"/>
        <v>10.777668096352944</v>
      </c>
      <c r="X132" s="82">
        <f t="shared" si="76"/>
        <v>10.777668096352944</v>
      </c>
      <c r="Y132" s="82">
        <f t="shared" si="76"/>
        <v>10.777668096352944</v>
      </c>
      <c r="Z132" s="78">
        <f t="shared" si="68"/>
        <v>10.777668096352944</v>
      </c>
      <c r="AA132" s="78">
        <f t="shared" si="69"/>
        <v>10.777668096352944</v>
      </c>
      <c r="AB132" s="78">
        <f t="shared" si="70"/>
        <v>10.777668096352944</v>
      </c>
      <c r="AC132" s="78">
        <f t="shared" si="71"/>
        <v>10.777668096352944</v>
      </c>
      <c r="AD132" s="78">
        <f t="shared" si="72"/>
        <v>10.777668096352944</v>
      </c>
      <c r="AE132" s="78">
        <f t="shared" si="73"/>
        <v>10.777668096352944</v>
      </c>
      <c r="AF132" s="60" t="s">
        <v>119</v>
      </c>
      <c r="AG132" s="60" t="s">
        <v>119</v>
      </c>
      <c r="AH132" s="61" t="str">
        <f t="shared" si="74"/>
        <v>OK</v>
      </c>
    </row>
    <row r="133" spans="1:38">
      <c r="B133" s="55" t="s">
        <v>100</v>
      </c>
      <c r="C133" s="80">
        <f>INDEX(Inputs!$F$2:$V$507,MATCH(_xlfn.CONCAT($B$116,"_",$B133),Inputs!$X$2:$X$507, 0),MATCH(Forecasts!C$117,F_Inputs[[#Headers],[2013-14]:[2029-30]],0))</f>
        <v>11.666179533803735</v>
      </c>
      <c r="D133" s="80">
        <f>INDEX(Inputs!$F$2:$V$507,MATCH(_xlfn.CONCAT($B$116,"_",$B133),Inputs!$X$2:$X$507, 0),MATCH(Forecasts!D$117,F_Inputs[[#Headers],[2013-14]:[2029-30]],0))</f>
        <v>11.669433980140003</v>
      </c>
      <c r="E133" s="80">
        <f>INDEX(Inputs!$F$2:$V$507,MATCH(_xlfn.CONCAT($B$116,"_",$B133),Inputs!$X$2:$X$507, 0),MATCH(Forecasts!E$117,F_Inputs[[#Headers],[2013-14]:[2029-30]],0))</f>
        <v>11.674932961106514</v>
      </c>
      <c r="F133" s="80">
        <f>INDEX(Inputs!$F$2:$V$507,MATCH(_xlfn.CONCAT($B$116,"_",$B133),Inputs!$X$2:$X$507, 0),MATCH(Forecasts!F$117,F_Inputs[[#Headers],[2013-14]:[2029-30]],0))</f>
        <v>11.272212031665994</v>
      </c>
      <c r="G133" s="80">
        <f>INDEX(Inputs!$F$2:$V$507,MATCH(_xlfn.CONCAT($B$116,"_",$B133),Inputs!$X$2:$X$507, 0),MATCH(Forecasts!G$117,F_Inputs[[#Headers],[2013-14]:[2029-30]],0))</f>
        <v>10.866162646482733</v>
      </c>
      <c r="H133" s="80">
        <f>INDEX(Inputs!$F$2:$V$507,MATCH(_xlfn.CONCAT($B$116,"_",$B133),Inputs!$X$2:$X$507, 0),MATCH(Forecasts!H$117,F_Inputs[[#Headers],[2013-14]:[2029-30]],0))</f>
        <v>10.459688655924952</v>
      </c>
      <c r="I133" s="80">
        <f>INDEX(Inputs!$F$2:$V$507,MATCH(_xlfn.CONCAT($B$116,"_",$B133),Inputs!$X$2:$X$507, 0),MATCH(Forecasts!I$117,F_Inputs[[#Headers],[2013-14]:[2029-30]],0))</f>
        <v>10.049387522712809</v>
      </c>
      <c r="J133" s="80">
        <f>INDEX(Inputs!$F$2:$V$507,MATCH(_xlfn.CONCAT($B$116,"_",$B133),Inputs!$X$2:$X$507, 0),MATCH(Forecasts!J$117,F_Inputs[[#Headers],[2013-14]:[2029-30]],0))</f>
        <v>10.049387522712809</v>
      </c>
      <c r="K133" s="80">
        <f>INDEX(Inputs!$F$2:$V$507,MATCH(_xlfn.CONCAT($B$116,"_",$B133),Inputs!$X$2:$X$507, 0),MATCH(Forecasts!K$117,F_Inputs[[#Headers],[2013-14]:[2029-30]],0))</f>
        <v>10.049387522712809</v>
      </c>
      <c r="L133" s="80">
        <f>INDEX(Inputs!$F$2:$V$507,MATCH(_xlfn.CONCAT($B$116,"_",$B133),Inputs!$X$2:$X$507, 0),MATCH(Forecasts!L$117,F_Inputs[[#Headers],[2013-14]:[2029-30]],0))</f>
        <v>10.049387522712809</v>
      </c>
      <c r="M133" s="80">
        <f>INDEX(Inputs!$F$2:$V$507,MATCH(_xlfn.CONCAT($B$116,"_",$B133),Inputs!$X$2:$X$507, 0),MATCH(Forecasts!M$117,F_Inputs[[#Headers],[2013-14]:[2029-30]],0))</f>
        <v>10.049387522712809</v>
      </c>
      <c r="N133" s="81">
        <f t="shared" si="75"/>
        <v>10.049387522712809</v>
      </c>
      <c r="O133" s="81">
        <f t="shared" si="75"/>
        <v>10.049387522712809</v>
      </c>
      <c r="P133" s="81">
        <f t="shared" si="75"/>
        <v>10.049387522712809</v>
      </c>
      <c r="Q133" s="81">
        <f t="shared" si="75"/>
        <v>10.049387522712809</v>
      </c>
      <c r="R133" s="81">
        <f t="shared" si="75"/>
        <v>10.049387522712809</v>
      </c>
      <c r="S133" s="81">
        <f t="shared" si="75"/>
        <v>10.049387522712809</v>
      </c>
      <c r="T133" s="82">
        <f t="shared" si="76"/>
        <v>10.049387522712809</v>
      </c>
      <c r="U133" s="82">
        <f t="shared" si="76"/>
        <v>10.049387522712809</v>
      </c>
      <c r="V133" s="82">
        <f t="shared" si="76"/>
        <v>10.049387522712809</v>
      </c>
      <c r="W133" s="82">
        <f t="shared" si="76"/>
        <v>10.049387522712809</v>
      </c>
      <c r="X133" s="82">
        <f t="shared" si="76"/>
        <v>10.049387522712809</v>
      </c>
      <c r="Y133" s="82">
        <f t="shared" si="76"/>
        <v>10.049387522712809</v>
      </c>
      <c r="Z133" s="78">
        <f t="shared" si="68"/>
        <v>10.049387522712809</v>
      </c>
      <c r="AA133" s="78">
        <f t="shared" si="69"/>
        <v>10.049387522712809</v>
      </c>
      <c r="AB133" s="78">
        <f t="shared" si="70"/>
        <v>10.049387522712809</v>
      </c>
      <c r="AC133" s="78">
        <f t="shared" si="71"/>
        <v>10.049387522712809</v>
      </c>
      <c r="AD133" s="78">
        <f t="shared" si="72"/>
        <v>10.049387522712809</v>
      </c>
      <c r="AE133" s="78">
        <f t="shared" si="73"/>
        <v>10.049387522712809</v>
      </c>
      <c r="AF133" s="60" t="s">
        <v>119</v>
      </c>
      <c r="AG133" s="60" t="s">
        <v>119</v>
      </c>
      <c r="AH133" s="61" t="str">
        <f t="shared" si="74"/>
        <v>OK</v>
      </c>
    </row>
    <row r="134" spans="1:38">
      <c r="B134" s="55" t="s">
        <v>102</v>
      </c>
      <c r="C134" s="80">
        <f>INDEX(Inputs!$F$2:$V$507,MATCH(_xlfn.CONCAT($B$116,"_",$B134),Inputs!$X$2:$X$507, 0),MATCH(Forecasts!C$117,F_Inputs[[#Headers],[2013-14]:[2029-30]],0))</f>
        <v>9.5774600293548886</v>
      </c>
      <c r="D134" s="80">
        <f>INDEX(Inputs!$F$2:$V$507,MATCH(_xlfn.CONCAT($B$116,"_",$B134),Inputs!$X$2:$X$507, 0),MATCH(Forecasts!D$117,F_Inputs[[#Headers],[2013-14]:[2029-30]],0))</f>
        <v>9.5824330340646586</v>
      </c>
      <c r="E134" s="80">
        <f>INDEX(Inputs!$F$2:$V$507,MATCH(_xlfn.CONCAT($B$116,"_",$B134),Inputs!$X$2:$X$507, 0),MATCH(Forecasts!E$117,F_Inputs[[#Headers],[2013-14]:[2029-30]],0))</f>
        <v>9.5851510682052048</v>
      </c>
      <c r="F134" s="80">
        <f>INDEX(Inputs!$F$2:$V$507,MATCH(_xlfn.CONCAT($B$116,"_",$B134),Inputs!$X$2:$X$507, 0),MATCH(Forecasts!F$117,F_Inputs[[#Headers],[2013-14]:[2029-30]],0))</f>
        <v>9.2470596010726673</v>
      </c>
      <c r="G134" s="80">
        <f>INDEX(Inputs!$F$2:$V$507,MATCH(_xlfn.CONCAT($B$116,"_",$B134),Inputs!$X$2:$X$507, 0),MATCH(Forecasts!G$117,F_Inputs[[#Headers],[2013-14]:[2029-30]],0))</f>
        <v>8.9071151554064141</v>
      </c>
      <c r="H134" s="80">
        <f>INDEX(Inputs!$F$2:$V$507,MATCH(_xlfn.CONCAT($B$116,"_",$B134),Inputs!$X$2:$X$507, 0),MATCH(Forecasts!H$117,F_Inputs[[#Headers],[2013-14]:[2029-30]],0))</f>
        <v>8.5693144429806392</v>
      </c>
      <c r="I134" s="80">
        <f>INDEX(Inputs!$F$2:$V$507,MATCH(_xlfn.CONCAT($B$116,"_",$B134),Inputs!$X$2:$X$507, 0),MATCH(Forecasts!I$117,F_Inputs[[#Headers],[2013-14]:[2029-30]],0))</f>
        <v>8.2320452331801874</v>
      </c>
      <c r="J134" s="80">
        <f>INDEX(Inputs!$F$2:$V$507,MATCH(_xlfn.CONCAT($B$116,"_",$B134),Inputs!$X$2:$X$507, 0),MATCH(Forecasts!J$117,F_Inputs[[#Headers],[2013-14]:[2029-30]],0))</f>
        <v>8.2320452331801874</v>
      </c>
      <c r="K134" s="80">
        <f>INDEX(Inputs!$F$2:$V$507,MATCH(_xlfn.CONCAT($B$116,"_",$B134),Inputs!$X$2:$X$507, 0),MATCH(Forecasts!K$117,F_Inputs[[#Headers],[2013-14]:[2029-30]],0))</f>
        <v>8.2320452331801874</v>
      </c>
      <c r="L134" s="80">
        <f>INDEX(Inputs!$F$2:$V$507,MATCH(_xlfn.CONCAT($B$116,"_",$B134),Inputs!$X$2:$X$507, 0),MATCH(Forecasts!L$117,F_Inputs[[#Headers],[2013-14]:[2029-30]],0))</f>
        <v>8.2320452331801874</v>
      </c>
      <c r="M134" s="80">
        <f>INDEX(Inputs!$F$2:$V$507,MATCH(_xlfn.CONCAT($B$116,"_",$B134),Inputs!$X$2:$X$507, 0),MATCH(Forecasts!M$117,F_Inputs[[#Headers],[2013-14]:[2029-30]],0))</f>
        <v>8.2320452331801874</v>
      </c>
      <c r="N134" s="81">
        <f t="shared" si="75"/>
        <v>8.2320452331801874</v>
      </c>
      <c r="O134" s="81">
        <f t="shared" si="75"/>
        <v>8.2320452331801874</v>
      </c>
      <c r="P134" s="81">
        <f t="shared" si="75"/>
        <v>8.2320452331801874</v>
      </c>
      <c r="Q134" s="81">
        <f t="shared" si="75"/>
        <v>8.2320452331801874</v>
      </c>
      <c r="R134" s="81">
        <f t="shared" si="75"/>
        <v>8.2320452331801874</v>
      </c>
      <c r="S134" s="81">
        <f t="shared" si="75"/>
        <v>8.2320452331801874</v>
      </c>
      <c r="T134" s="82">
        <f t="shared" si="76"/>
        <v>8.2320452331801874</v>
      </c>
      <c r="U134" s="82">
        <f t="shared" si="76"/>
        <v>8.2320452331801874</v>
      </c>
      <c r="V134" s="82">
        <f t="shared" si="76"/>
        <v>8.2320452331801874</v>
      </c>
      <c r="W134" s="82">
        <f t="shared" si="76"/>
        <v>8.2320452331801874</v>
      </c>
      <c r="X134" s="82">
        <f t="shared" si="76"/>
        <v>8.2320452331801874</v>
      </c>
      <c r="Y134" s="82">
        <f t="shared" si="76"/>
        <v>8.2320452331801874</v>
      </c>
      <c r="Z134" s="78">
        <f t="shared" si="68"/>
        <v>8.2320452331801874</v>
      </c>
      <c r="AA134" s="78">
        <f t="shared" si="69"/>
        <v>8.2320452331801874</v>
      </c>
      <c r="AB134" s="78">
        <f t="shared" si="70"/>
        <v>8.2320452331801874</v>
      </c>
      <c r="AC134" s="78">
        <f t="shared" si="71"/>
        <v>8.2320452331801874</v>
      </c>
      <c r="AD134" s="78">
        <f t="shared" si="72"/>
        <v>8.2320452331801874</v>
      </c>
      <c r="AE134" s="78">
        <f t="shared" si="73"/>
        <v>8.2320452331801874</v>
      </c>
      <c r="AF134" s="60" t="s">
        <v>119</v>
      </c>
      <c r="AG134" s="60" t="s">
        <v>119</v>
      </c>
      <c r="AH134" s="61" t="str">
        <f t="shared" si="74"/>
        <v>OK</v>
      </c>
    </row>
    <row r="135" spans="1:38">
      <c r="B135" s="55" t="s">
        <v>103</v>
      </c>
      <c r="C135" s="80">
        <f>INDEX(Inputs!$F$2:$V$507,MATCH(_xlfn.CONCAT($B$116,"_",$B135),Inputs!$X$2:$X$507, 0),MATCH(Forecasts!C$117,F_Inputs[[#Headers],[2013-14]:[2029-30]],0))</f>
        <v>9.5166697449885351</v>
      </c>
      <c r="D135" s="80">
        <f>INDEX(Inputs!$F$2:$V$507,MATCH(_xlfn.CONCAT($B$116,"_",$B135),Inputs!$X$2:$X$507, 0),MATCH(Forecasts!D$117,F_Inputs[[#Headers],[2013-14]:[2029-30]],0))</f>
        <v>9.5181837657398436</v>
      </c>
      <c r="E135" s="80">
        <f>INDEX(Inputs!$F$2:$V$507,MATCH(_xlfn.CONCAT($B$116,"_",$B135),Inputs!$X$2:$X$507, 0),MATCH(Forecasts!E$117,F_Inputs[[#Headers],[2013-14]:[2029-30]],0))</f>
        <v>9.5233636669910382</v>
      </c>
      <c r="F135" s="80">
        <f>INDEX(Inputs!$F$2:$V$507,MATCH(_xlfn.CONCAT($B$116,"_",$B135),Inputs!$X$2:$X$507, 0),MATCH(Forecasts!F$117,F_Inputs[[#Headers],[2013-14]:[2029-30]],0))</f>
        <v>9.261189044802526</v>
      </c>
      <c r="G135" s="80">
        <f>INDEX(Inputs!$F$2:$V$507,MATCH(_xlfn.CONCAT($B$116,"_",$B135),Inputs!$X$2:$X$507, 0),MATCH(Forecasts!G$117,F_Inputs[[#Headers],[2013-14]:[2029-30]],0))</f>
        <v>8.9950716884239093</v>
      </c>
      <c r="H135" s="80">
        <f>INDEX(Inputs!$F$2:$V$507,MATCH(_xlfn.CONCAT($B$116,"_",$B135),Inputs!$X$2:$X$507, 0),MATCH(Forecasts!H$117,F_Inputs[[#Headers],[2013-14]:[2029-30]],0))</f>
        <v>8.7303470013610109</v>
      </c>
      <c r="I135" s="80">
        <f>INDEX(Inputs!$F$2:$V$507,MATCH(_xlfn.CONCAT($B$116,"_",$B135),Inputs!$X$2:$X$507, 0),MATCH(Forecasts!I$117,F_Inputs[[#Headers],[2013-14]:[2029-30]],0))</f>
        <v>8.4619348517187589</v>
      </c>
      <c r="J135" s="80">
        <f>INDEX(Inputs!$F$2:$V$507,MATCH(_xlfn.CONCAT($B$116,"_",$B135),Inputs!$X$2:$X$507, 0),MATCH(Forecasts!J$117,F_Inputs[[#Headers],[2013-14]:[2029-30]],0))</f>
        <v>8.4619348517187589</v>
      </c>
      <c r="K135" s="80">
        <f>INDEX(Inputs!$F$2:$V$507,MATCH(_xlfn.CONCAT($B$116,"_",$B135),Inputs!$X$2:$X$507, 0),MATCH(Forecasts!K$117,F_Inputs[[#Headers],[2013-14]:[2029-30]],0))</f>
        <v>8.4619348517187589</v>
      </c>
      <c r="L135" s="80">
        <f>INDEX(Inputs!$F$2:$V$507,MATCH(_xlfn.CONCAT($B$116,"_",$B135),Inputs!$X$2:$X$507, 0),MATCH(Forecasts!L$117,F_Inputs[[#Headers],[2013-14]:[2029-30]],0))</f>
        <v>8.4619348517187589</v>
      </c>
      <c r="M135" s="80">
        <f>INDEX(Inputs!$F$2:$V$507,MATCH(_xlfn.CONCAT($B$116,"_",$B135),Inputs!$X$2:$X$507, 0),MATCH(Forecasts!M$117,F_Inputs[[#Headers],[2013-14]:[2029-30]],0))</f>
        <v>8.4619348517187589</v>
      </c>
      <c r="N135" s="81">
        <f t="shared" si="75"/>
        <v>8.4619348517187589</v>
      </c>
      <c r="O135" s="81">
        <f t="shared" si="75"/>
        <v>8.4619348517187589</v>
      </c>
      <c r="P135" s="81">
        <f t="shared" si="75"/>
        <v>8.4619348517187589</v>
      </c>
      <c r="Q135" s="81">
        <f t="shared" si="75"/>
        <v>8.4619348517187589</v>
      </c>
      <c r="R135" s="81">
        <f t="shared" si="75"/>
        <v>8.4619348517187589</v>
      </c>
      <c r="S135" s="81">
        <f t="shared" si="75"/>
        <v>8.4619348517187589</v>
      </c>
      <c r="T135" s="82">
        <f t="shared" si="76"/>
        <v>8.4619348517187589</v>
      </c>
      <c r="U135" s="82">
        <f t="shared" si="76"/>
        <v>8.4619348517187589</v>
      </c>
      <c r="V135" s="82">
        <f t="shared" si="76"/>
        <v>8.4619348517187589</v>
      </c>
      <c r="W135" s="82">
        <f t="shared" si="76"/>
        <v>8.4619348517187589</v>
      </c>
      <c r="X135" s="82">
        <f t="shared" si="76"/>
        <v>8.4619348517187589</v>
      </c>
      <c r="Y135" s="82">
        <f t="shared" si="76"/>
        <v>8.4619348517187589</v>
      </c>
      <c r="Z135" s="78">
        <f t="shared" si="68"/>
        <v>8.4619348517187589</v>
      </c>
      <c r="AA135" s="78">
        <f t="shared" si="69"/>
        <v>8.4619348517187589</v>
      </c>
      <c r="AB135" s="78">
        <f t="shared" si="70"/>
        <v>8.4619348517187589</v>
      </c>
      <c r="AC135" s="78">
        <f t="shared" si="71"/>
        <v>8.4619348517187589</v>
      </c>
      <c r="AD135" s="78">
        <f t="shared" si="72"/>
        <v>8.4619348517187589</v>
      </c>
      <c r="AE135" s="78">
        <f t="shared" si="73"/>
        <v>8.4619348517187589</v>
      </c>
      <c r="AF135" s="60" t="s">
        <v>119</v>
      </c>
      <c r="AG135" s="60" t="s">
        <v>119</v>
      </c>
      <c r="AH135" s="61" t="str">
        <f t="shared" si="74"/>
        <v>OK</v>
      </c>
    </row>
    <row r="136" spans="1:38">
      <c r="B136" s="55" t="s">
        <v>105</v>
      </c>
      <c r="C136" s="80">
        <f>INDEX(Inputs!$F$2:$V$507,MATCH(_xlfn.CONCAT($B$116,"_",$B136),Inputs!$X$2:$X$507, 0),MATCH(Forecasts!C$117,F_Inputs[[#Headers],[2013-14]:[2029-30]],0))</f>
        <v>16.09338019615495</v>
      </c>
      <c r="D136" s="80">
        <f>INDEX(Inputs!$F$2:$V$507,MATCH(_xlfn.CONCAT($B$116,"_",$B136),Inputs!$X$2:$X$507, 0),MATCH(Forecasts!D$117,F_Inputs[[#Headers],[2013-14]:[2029-30]],0))</f>
        <v>16.095245676465343</v>
      </c>
      <c r="E136" s="80">
        <f>INDEX(Inputs!$F$2:$V$507,MATCH(_xlfn.CONCAT($B$116,"_",$B136),Inputs!$X$2:$X$507, 0),MATCH(Forecasts!E$117,F_Inputs[[#Headers],[2013-14]:[2029-30]],0))</f>
        <v>16.113949355159296</v>
      </c>
      <c r="F136" s="80">
        <f>INDEX(Inputs!$F$2:$V$507,MATCH(_xlfn.CONCAT($B$116,"_",$B136),Inputs!$X$2:$X$507, 0),MATCH(Forecasts!F$117,F_Inputs[[#Headers],[2013-14]:[2029-30]],0))</f>
        <v>15.706214323255262</v>
      </c>
      <c r="G136" s="80">
        <f>INDEX(Inputs!$F$2:$V$507,MATCH(_xlfn.CONCAT($B$116,"_",$B136),Inputs!$X$2:$X$507, 0),MATCH(Forecasts!G$117,F_Inputs[[#Headers],[2013-14]:[2029-30]],0))</f>
        <v>15.287942202590637</v>
      </c>
      <c r="H136" s="80">
        <f>INDEX(Inputs!$F$2:$V$507,MATCH(_xlfn.CONCAT($B$116,"_",$B136),Inputs!$X$2:$X$507, 0),MATCH(Forecasts!H$117,F_Inputs[[#Headers],[2013-14]:[2029-30]],0))</f>
        <v>14.870765556242786</v>
      </c>
      <c r="I136" s="80">
        <f>INDEX(Inputs!$F$2:$V$507,MATCH(_xlfn.CONCAT($B$116,"_",$B136),Inputs!$X$2:$X$507, 0),MATCH(Forecasts!I$117,F_Inputs[[#Headers],[2013-14]:[2029-30]],0))</f>
        <v>14.44830264768931</v>
      </c>
      <c r="J136" s="80">
        <f>INDEX(Inputs!$F$2:$V$507,MATCH(_xlfn.CONCAT($B$116,"_",$B136),Inputs!$X$2:$X$507, 0),MATCH(Forecasts!J$117,F_Inputs[[#Headers],[2013-14]:[2029-30]],0))</f>
        <v>14.44830264768931</v>
      </c>
      <c r="K136" s="80">
        <f>INDEX(Inputs!$F$2:$V$507,MATCH(_xlfn.CONCAT($B$116,"_",$B136),Inputs!$X$2:$X$507, 0),MATCH(Forecasts!K$117,F_Inputs[[#Headers],[2013-14]:[2029-30]],0))</f>
        <v>14.44830264768931</v>
      </c>
      <c r="L136" s="80">
        <f>INDEX(Inputs!$F$2:$V$507,MATCH(_xlfn.CONCAT($B$116,"_",$B136),Inputs!$X$2:$X$507, 0),MATCH(Forecasts!L$117,F_Inputs[[#Headers],[2013-14]:[2029-30]],0))</f>
        <v>14.44830264768931</v>
      </c>
      <c r="M136" s="80">
        <f>INDEX(Inputs!$F$2:$V$507,MATCH(_xlfn.CONCAT($B$116,"_",$B136),Inputs!$X$2:$X$507, 0),MATCH(Forecasts!M$117,F_Inputs[[#Headers],[2013-14]:[2029-30]],0))</f>
        <v>14.44830264768931</v>
      </c>
      <c r="N136" s="81">
        <f t="shared" si="75"/>
        <v>14.44830264768931</v>
      </c>
      <c r="O136" s="81">
        <f t="shared" si="75"/>
        <v>14.44830264768931</v>
      </c>
      <c r="P136" s="81">
        <f t="shared" si="75"/>
        <v>14.44830264768931</v>
      </c>
      <c r="Q136" s="81">
        <f t="shared" si="75"/>
        <v>14.44830264768931</v>
      </c>
      <c r="R136" s="81">
        <f t="shared" si="75"/>
        <v>14.44830264768931</v>
      </c>
      <c r="S136" s="81">
        <f t="shared" si="75"/>
        <v>14.44830264768931</v>
      </c>
      <c r="T136" s="82">
        <f t="shared" si="76"/>
        <v>14.44830264768931</v>
      </c>
      <c r="U136" s="82">
        <f t="shared" si="76"/>
        <v>14.44830264768931</v>
      </c>
      <c r="V136" s="82">
        <f t="shared" si="76"/>
        <v>14.44830264768931</v>
      </c>
      <c r="W136" s="82">
        <f t="shared" si="76"/>
        <v>14.44830264768931</v>
      </c>
      <c r="X136" s="82">
        <f t="shared" si="76"/>
        <v>14.44830264768931</v>
      </c>
      <c r="Y136" s="82">
        <f t="shared" si="76"/>
        <v>14.44830264768931</v>
      </c>
      <c r="Z136" s="78">
        <f t="shared" si="68"/>
        <v>14.44830264768931</v>
      </c>
      <c r="AA136" s="78">
        <f t="shared" si="69"/>
        <v>14.44830264768931</v>
      </c>
      <c r="AB136" s="78">
        <f t="shared" si="70"/>
        <v>14.44830264768931</v>
      </c>
      <c r="AC136" s="78">
        <f t="shared" si="71"/>
        <v>14.44830264768931</v>
      </c>
      <c r="AD136" s="78">
        <f t="shared" si="72"/>
        <v>14.44830264768931</v>
      </c>
      <c r="AE136" s="78">
        <f t="shared" si="73"/>
        <v>14.44830264768931</v>
      </c>
      <c r="AF136" s="60" t="s">
        <v>119</v>
      </c>
      <c r="AG136" s="60" t="s">
        <v>119</v>
      </c>
      <c r="AH136" s="61" t="str">
        <f t="shared" si="74"/>
        <v>OK</v>
      </c>
    </row>
    <row r="137" spans="1:38">
      <c r="B137" s="65" t="s">
        <v>126</v>
      </c>
      <c r="C137" s="87">
        <f t="shared" ref="C137:H137" si="77">AVERAGE(C119:C136)</f>
        <v>11.978876071375318</v>
      </c>
      <c r="D137" s="87">
        <f t="shared" si="77"/>
        <v>11.959962661780846</v>
      </c>
      <c r="E137" s="87">
        <f t="shared" si="77"/>
        <v>11.95549348968472</v>
      </c>
      <c r="F137" s="87">
        <f t="shared" si="77"/>
        <v>11.605096394537206</v>
      </c>
      <c r="G137" s="87">
        <f t="shared" si="77"/>
        <v>11.277647741832499</v>
      </c>
      <c r="H137" s="87">
        <f t="shared" si="77"/>
        <v>12.461309341212349</v>
      </c>
      <c r="I137" s="87">
        <f t="shared" ref="I137:AE137" si="78">AVERAGE(I119:I136)</f>
        <v>12.106668198653338</v>
      </c>
      <c r="J137" s="87">
        <f t="shared" si="78"/>
        <v>12.106668198653338</v>
      </c>
      <c r="K137" s="87">
        <f t="shared" si="78"/>
        <v>12.106668198653338</v>
      </c>
      <c r="L137" s="87">
        <f t="shared" si="78"/>
        <v>12.106668198653338</v>
      </c>
      <c r="M137" s="127">
        <f t="shared" si="78"/>
        <v>12.106668198653338</v>
      </c>
      <c r="N137" s="127">
        <f t="shared" si="78"/>
        <v>12.106668198653338</v>
      </c>
      <c r="O137" s="127">
        <f t="shared" si="78"/>
        <v>12.106668198653338</v>
      </c>
      <c r="P137" s="127">
        <f t="shared" si="78"/>
        <v>12.106668198653338</v>
      </c>
      <c r="Q137" s="127">
        <f t="shared" si="78"/>
        <v>12.106668198653338</v>
      </c>
      <c r="R137" s="127">
        <f t="shared" si="78"/>
        <v>12.106668198653338</v>
      </c>
      <c r="S137" s="127">
        <f t="shared" si="78"/>
        <v>12.106668198653338</v>
      </c>
      <c r="T137" s="127">
        <f t="shared" si="78"/>
        <v>12.106668198653338</v>
      </c>
      <c r="U137" s="87">
        <f t="shared" si="78"/>
        <v>12.106668198653338</v>
      </c>
      <c r="V137" s="87">
        <f t="shared" si="78"/>
        <v>12.106668198653338</v>
      </c>
      <c r="W137" s="87">
        <f t="shared" si="78"/>
        <v>12.106668198653338</v>
      </c>
      <c r="X137" s="87">
        <f t="shared" si="78"/>
        <v>12.106668198653338</v>
      </c>
      <c r="Y137" s="87">
        <f t="shared" si="78"/>
        <v>12.106668198653338</v>
      </c>
      <c r="Z137" s="87">
        <f t="shared" si="78"/>
        <v>12.106668198653338</v>
      </c>
      <c r="AA137" s="87">
        <f t="shared" si="78"/>
        <v>12.106668198653338</v>
      </c>
      <c r="AB137" s="87">
        <f t="shared" si="78"/>
        <v>12.106668198653338</v>
      </c>
      <c r="AC137" s="87">
        <f t="shared" si="78"/>
        <v>12.106668198653338</v>
      </c>
      <c r="AD137" s="87">
        <f t="shared" si="78"/>
        <v>12.106668198653338</v>
      </c>
      <c r="AE137" s="87">
        <f t="shared" si="78"/>
        <v>12.106668198653338</v>
      </c>
      <c r="AG137" s="99"/>
      <c r="AH137" s="38"/>
    </row>
    <row r="138" spans="1:38">
      <c r="AG138" s="99"/>
      <c r="AH138" s="38"/>
    </row>
    <row r="139" spans="1:38" s="36" customFormat="1">
      <c r="A139" s="35" t="s">
        <v>142</v>
      </c>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98"/>
      <c r="AH139" s="37"/>
      <c r="AI139" s="37"/>
      <c r="AJ139" s="37"/>
      <c r="AK139" s="37"/>
      <c r="AL139" s="37"/>
    </row>
    <row r="140" spans="1:38">
      <c r="AG140" s="99"/>
      <c r="AH140" s="38"/>
    </row>
    <row r="141" spans="1:38">
      <c r="B141" s="39" t="s">
        <v>143</v>
      </c>
      <c r="AG141" s="99"/>
      <c r="AH141" s="38"/>
    </row>
    <row r="142" spans="1:38">
      <c r="B142" s="43" t="s">
        <v>144</v>
      </c>
      <c r="AG142" s="99"/>
      <c r="AH142" s="38"/>
    </row>
    <row r="143" spans="1:38" ht="15" customHeight="1">
      <c r="B143" s="38" t="s">
        <v>37</v>
      </c>
      <c r="C143" s="147" t="s">
        <v>117</v>
      </c>
      <c r="D143" s="147"/>
      <c r="E143" s="147"/>
      <c r="F143" s="147"/>
      <c r="G143" s="147"/>
      <c r="H143" s="147"/>
      <c r="I143" s="147"/>
      <c r="J143" s="147"/>
      <c r="K143" s="147"/>
      <c r="L143" s="147"/>
      <c r="M143" s="147"/>
      <c r="N143" s="148" t="s">
        <v>118</v>
      </c>
      <c r="O143" s="148"/>
      <c r="P143" s="148"/>
      <c r="Q143" s="148"/>
      <c r="R143" s="148"/>
      <c r="S143" s="148"/>
      <c r="T143" s="141" t="s">
        <v>119</v>
      </c>
      <c r="U143" s="141"/>
      <c r="V143" s="141"/>
      <c r="W143" s="141"/>
      <c r="X143" s="141"/>
      <c r="Y143" s="142"/>
      <c r="Z143" s="143" t="s">
        <v>120</v>
      </c>
      <c r="AA143" s="143"/>
      <c r="AB143" s="143"/>
      <c r="AC143" s="143"/>
      <c r="AD143" s="143"/>
      <c r="AE143" s="144"/>
      <c r="AF143" s="138" t="s">
        <v>121</v>
      </c>
      <c r="AG143" s="139" t="s">
        <v>140</v>
      </c>
      <c r="AH143" s="138" t="s">
        <v>141</v>
      </c>
    </row>
    <row r="144" spans="1:38" ht="17.25" customHeight="1">
      <c r="B144" s="44"/>
      <c r="C144" s="45" t="s">
        <v>18</v>
      </c>
      <c r="D144" s="45" t="s">
        <v>19</v>
      </c>
      <c r="E144" s="45" t="s">
        <v>20</v>
      </c>
      <c r="F144" s="45" t="s">
        <v>21</v>
      </c>
      <c r="G144" s="45" t="s">
        <v>22</v>
      </c>
      <c r="H144" s="45" t="s">
        <v>23</v>
      </c>
      <c r="I144" s="45" t="s">
        <v>24</v>
      </c>
      <c r="J144" s="45" t="s">
        <v>25</v>
      </c>
      <c r="K144" s="45" t="s">
        <v>26</v>
      </c>
      <c r="L144" s="45" t="s">
        <v>27</v>
      </c>
      <c r="M144" s="123" t="s">
        <v>28</v>
      </c>
      <c r="N144" s="46" t="s">
        <v>29</v>
      </c>
      <c r="O144" s="46" t="s">
        <v>30</v>
      </c>
      <c r="P144" s="46" t="s">
        <v>31</v>
      </c>
      <c r="Q144" s="46" t="s">
        <v>32</v>
      </c>
      <c r="R144" s="46" t="s">
        <v>33</v>
      </c>
      <c r="S144" s="46" t="s">
        <v>34</v>
      </c>
      <c r="T144" s="47" t="s">
        <v>29</v>
      </c>
      <c r="U144" s="47" t="s">
        <v>30</v>
      </c>
      <c r="V144" s="47" t="s">
        <v>31</v>
      </c>
      <c r="W144" s="47" t="s">
        <v>32</v>
      </c>
      <c r="X144" s="47" t="s">
        <v>33</v>
      </c>
      <c r="Y144" s="47" t="s">
        <v>34</v>
      </c>
      <c r="Z144" s="48" t="s">
        <v>29</v>
      </c>
      <c r="AA144" s="48" t="s">
        <v>30</v>
      </c>
      <c r="AB144" s="48" t="s">
        <v>31</v>
      </c>
      <c r="AC144" s="48" t="s">
        <v>32</v>
      </c>
      <c r="AD144" s="48" t="s">
        <v>33</v>
      </c>
      <c r="AE144" s="48" t="s">
        <v>34</v>
      </c>
      <c r="AF144" s="138"/>
      <c r="AG144" s="139"/>
      <c r="AH144" s="138"/>
    </row>
    <row r="145" spans="2:38" s="49" customFormat="1">
      <c r="B145" s="76" t="s">
        <v>124</v>
      </c>
      <c r="C145" s="51">
        <v>1</v>
      </c>
      <c r="D145" s="51">
        <v>2</v>
      </c>
      <c r="E145" s="51">
        <v>3</v>
      </c>
      <c r="F145" s="51">
        <v>4</v>
      </c>
      <c r="G145" s="51">
        <v>5</v>
      </c>
      <c r="H145" s="51">
        <v>6</v>
      </c>
      <c r="I145" s="51">
        <v>7</v>
      </c>
      <c r="J145" s="51">
        <v>8</v>
      </c>
      <c r="K145" s="51">
        <v>9</v>
      </c>
      <c r="L145" s="51">
        <v>10</v>
      </c>
      <c r="M145" s="124">
        <v>11</v>
      </c>
      <c r="N145" s="52">
        <v>12</v>
      </c>
      <c r="O145" s="52">
        <v>13</v>
      </c>
      <c r="P145" s="52">
        <v>14</v>
      </c>
      <c r="Q145" s="52">
        <v>15</v>
      </c>
      <c r="R145" s="52">
        <v>16</v>
      </c>
      <c r="S145" s="52">
        <v>17</v>
      </c>
      <c r="T145" s="53">
        <v>12</v>
      </c>
      <c r="U145" s="53">
        <v>13</v>
      </c>
      <c r="V145" s="53">
        <v>14</v>
      </c>
      <c r="W145" s="53">
        <v>15</v>
      </c>
      <c r="X145" s="53">
        <v>16</v>
      </c>
      <c r="Y145" s="53">
        <v>17</v>
      </c>
      <c r="Z145" s="54">
        <v>12</v>
      </c>
      <c r="AA145" s="54">
        <v>13</v>
      </c>
      <c r="AB145" s="54">
        <v>14</v>
      </c>
      <c r="AC145" s="54">
        <v>15</v>
      </c>
      <c r="AD145" s="54">
        <v>16</v>
      </c>
      <c r="AE145" s="54">
        <v>17</v>
      </c>
      <c r="AG145" s="100"/>
      <c r="AI145" s="38"/>
      <c r="AJ145" s="38"/>
      <c r="AK145" s="38"/>
      <c r="AL145" s="38"/>
    </row>
    <row r="146" spans="2:38">
      <c r="B146" s="55" t="s">
        <v>92</v>
      </c>
      <c r="C146" s="80">
        <f>INDEX(F_Inputs[[2013-14]:[2029-30]],MATCH(_xlfn.CONCAT($B$143,"_",$B146), Inputs!$X$2:$X$507, 0),MATCH(Forecasts!C$144, F_Inputs[[#Headers],[2013-14]:[2029-30]],0))</f>
        <v>0</v>
      </c>
      <c r="D146" s="80">
        <f>INDEX(F_Inputs[[2013-14]:[2029-30]],MATCH(_xlfn.CONCAT($B$143,"_",$B146), Inputs!$X$2:$X$507, 0),MATCH(Forecasts!D$144, F_Inputs[[#Headers],[2013-14]:[2029-30]],0))</f>
        <v>0</v>
      </c>
      <c r="E146" s="80">
        <f>INDEX(F_Inputs[[2013-14]:[2029-30]],MATCH(_xlfn.CONCAT($B$143,"_",$B146), Inputs!$X$2:$X$507, 0),MATCH(Forecasts!E$144, F_Inputs[[#Headers],[2013-14]:[2029-30]],0))</f>
        <v>0</v>
      </c>
      <c r="F146" s="80">
        <f>INDEX(F_Inputs[[2013-14]:[2029-30]],MATCH(_xlfn.CONCAT($B$143,"_",$B146), Inputs!$X$2:$X$507, 0),MATCH(Forecasts!F$144, F_Inputs[[#Headers],[2013-14]:[2029-30]],0))</f>
        <v>0</v>
      </c>
      <c r="G146" s="80">
        <f>INDEX(F_Inputs[[2013-14]:[2029-30]],MATCH(_xlfn.CONCAT($B$143,"_",$B146), Inputs!$X$2:$X$507, 0),MATCH(Forecasts!G$144, F_Inputs[[#Headers],[2013-14]:[2029-30]],0))</f>
        <v>0</v>
      </c>
      <c r="H146" s="80">
        <f>INDEX(F_Inputs[[2013-14]:[2029-30]],MATCH(_xlfn.CONCAT($B$143,"_",$B146), Inputs!$X$2:$X$507, 0),MATCH(Forecasts!H$144, F_Inputs[[#Headers],[2013-14]:[2029-30]],0))</f>
        <v>0</v>
      </c>
      <c r="I146" s="80">
        <f>INDEX(F_Inputs[[2013-14]:[2029-30]],MATCH(_xlfn.CONCAT($B$143,"_",$B146), Inputs!$X$2:$X$507, 0),MATCH(Forecasts!I$144, F_Inputs[[#Headers],[2013-14]:[2029-30]],0))</f>
        <v>1</v>
      </c>
      <c r="J146" s="80">
        <f>INDEX(F_Inputs[[2013-14]:[2029-30]],MATCH(_xlfn.CONCAT($B$143,"_",$B146), Inputs!$X$2:$X$507, 0),MATCH(Forecasts!J$144, F_Inputs[[#Headers],[2013-14]:[2029-30]],0))</f>
        <v>0</v>
      </c>
      <c r="K146" s="80">
        <f>INDEX(F_Inputs[[2013-14]:[2029-30]],MATCH(_xlfn.CONCAT($B$143,"_",$B146), Inputs!$X$2:$X$507, 0),MATCH(Forecasts!K$144, F_Inputs[[#Headers],[2013-14]:[2029-30]],0))</f>
        <v>0</v>
      </c>
      <c r="L146" s="80">
        <f>INDEX(F_Inputs[[2013-14]:[2029-30]],MATCH(_xlfn.CONCAT($B$143,"_",$B146), Inputs!$X$2:$X$507, 0),MATCH(Forecasts!L$144, F_Inputs[[#Headers],[2013-14]:[2029-30]],0))</f>
        <v>0</v>
      </c>
      <c r="M146" s="80">
        <f>INDEX(F_Inputs[[2013-14]:[2029-30]],MATCH(_xlfn.CONCAT($B$143,"_",$B146), Inputs!$X$2:$X$507, 0),MATCH(Forecasts!M$144, F_Inputs[[#Headers],[2013-14]:[2029-30]],0))</f>
        <v>0</v>
      </c>
      <c r="N146" s="81">
        <f>INDEX(F_Inputs[[2013-14]:[2029-30]],MATCH(_xlfn.CONCAT($B$143,"_",$B146), Inputs!$X$2:$X$507, 0),MATCH(Forecasts!N$144, F_Inputs[[#Headers],[2013-14]:[2029-30]],0))</f>
        <v>0</v>
      </c>
      <c r="O146" s="81">
        <f>INDEX(F_Inputs[[2013-14]:[2029-30]],MATCH(_xlfn.CONCAT($B$143,"_",$B146), Inputs!$X$2:$X$507, 0),MATCH(Forecasts!O$144, F_Inputs[[#Headers],[2013-14]:[2029-30]],0))</f>
        <v>0</v>
      </c>
      <c r="P146" s="81">
        <f>INDEX(F_Inputs[[2013-14]:[2029-30]],MATCH(_xlfn.CONCAT($B$143,"_",$B146), Inputs!$X$2:$X$507, 0),MATCH(Forecasts!P$144, F_Inputs[[#Headers],[2013-14]:[2029-30]],0))</f>
        <v>0</v>
      </c>
      <c r="Q146" s="81">
        <f>INDEX(F_Inputs[[2013-14]:[2029-30]],MATCH(_xlfn.CONCAT($B$143,"_",$B146), Inputs!$X$2:$X$507, 0),MATCH(Forecasts!Q$144, F_Inputs[[#Headers],[2013-14]:[2029-30]],0))</f>
        <v>0</v>
      </c>
      <c r="R146" s="81">
        <f>INDEX(F_Inputs[[2013-14]:[2029-30]],MATCH(_xlfn.CONCAT($B$143,"_",$B146), Inputs!$X$2:$X$507, 0),MATCH(Forecasts!R$144, F_Inputs[[#Headers],[2013-14]:[2029-30]],0))</f>
        <v>0</v>
      </c>
      <c r="S146" s="81">
        <f>INDEX(F_Inputs[[2013-14]:[2029-30]],MATCH(_xlfn.CONCAT($B$143,"_",$B146), Inputs!$X$2:$X$507, 0),MATCH(Forecasts!S$144, F_Inputs[[#Headers],[2013-14]:[2029-30]],0))</f>
        <v>0</v>
      </c>
      <c r="T146" s="88">
        <f t="shared" ref="T146:Y162" si="79">IF(T$144= "2019-20", 1, 0)</f>
        <v>0</v>
      </c>
      <c r="U146" s="88">
        <f t="shared" si="79"/>
        <v>0</v>
      </c>
      <c r="V146" s="88">
        <f t="shared" si="79"/>
        <v>0</v>
      </c>
      <c r="W146" s="88">
        <f t="shared" si="79"/>
        <v>0</v>
      </c>
      <c r="X146" s="88">
        <f t="shared" si="79"/>
        <v>0</v>
      </c>
      <c r="Y146" s="88">
        <f t="shared" si="79"/>
        <v>0</v>
      </c>
      <c r="Z146" s="89">
        <f t="shared" ref="Z146:Z163" si="80">IF($AF146="Company forecast", N146, IF($AF146="Ofwat forecast", T146))</f>
        <v>0</v>
      </c>
      <c r="AA146" s="89">
        <f t="shared" ref="AA146:AA163" si="81">IF($AF146="Company forecast", O146, IF($AF146="Ofwat forecast", U146))</f>
        <v>0</v>
      </c>
      <c r="AB146" s="89">
        <f t="shared" ref="AB146:AB163" si="82">IF($AF146="Company forecast", P146, IF($AF146="Ofwat forecast", V146))</f>
        <v>0</v>
      </c>
      <c r="AC146" s="89">
        <f t="shared" ref="AC146:AC163" si="83">IF($AF146="Company forecast", Q146, IF($AF146="Ofwat forecast", W146))</f>
        <v>0</v>
      </c>
      <c r="AD146" s="89">
        <f t="shared" ref="AD146:AD163" si="84">IF($AF146="Company forecast", R146, IF($AF146="Ofwat forecast", X146))</f>
        <v>0</v>
      </c>
      <c r="AE146" s="89">
        <f t="shared" ref="AE146:AE163" si="85">IF($AF146="Company forecast", S146, IF($AF146="Ofwat forecast", Y146))</f>
        <v>0</v>
      </c>
      <c r="AF146" s="60" t="s">
        <v>119</v>
      </c>
      <c r="AG146" s="60" t="s">
        <v>119</v>
      </c>
      <c r="AH146" s="61" t="str">
        <f t="shared" ref="AH146:AH163" si="86">IF(AF146=AG146, "OK", "error")</f>
        <v>OK</v>
      </c>
    </row>
    <row r="147" spans="2:38">
      <c r="B147" s="55" t="s">
        <v>98</v>
      </c>
      <c r="C147" s="80">
        <f>INDEX(F_Inputs[[2013-14]:[2029-30]],MATCH(_xlfn.CONCAT($B$143,"_",$B147), Inputs!$X$2:$X$507, 0),MATCH(Forecasts!C$144, F_Inputs[[#Headers],[2013-14]:[2029-30]],0))</f>
        <v>0</v>
      </c>
      <c r="D147" s="80">
        <f>INDEX(F_Inputs[[2013-14]:[2029-30]],MATCH(_xlfn.CONCAT($B$143,"_",$B147), Inputs!$X$2:$X$507, 0),MATCH(Forecasts!D$144, F_Inputs[[#Headers],[2013-14]:[2029-30]],0))</f>
        <v>0</v>
      </c>
      <c r="E147" s="80">
        <f>INDEX(F_Inputs[[2013-14]:[2029-30]],MATCH(_xlfn.CONCAT($B$143,"_",$B147), Inputs!$X$2:$X$507, 0),MATCH(Forecasts!E$144, F_Inputs[[#Headers],[2013-14]:[2029-30]],0))</f>
        <v>0</v>
      </c>
      <c r="F147" s="80">
        <f>INDEX(F_Inputs[[2013-14]:[2029-30]],MATCH(_xlfn.CONCAT($B$143,"_",$B147), Inputs!$X$2:$X$507, 0),MATCH(Forecasts!F$144, F_Inputs[[#Headers],[2013-14]:[2029-30]],0))</f>
        <v>0</v>
      </c>
      <c r="G147" s="80">
        <f>INDEX(F_Inputs[[2013-14]:[2029-30]],MATCH(_xlfn.CONCAT($B$143,"_",$B147), Inputs!$X$2:$X$507, 0),MATCH(Forecasts!G$144, F_Inputs[[#Headers],[2013-14]:[2029-30]],0))</f>
        <v>0</v>
      </c>
      <c r="H147" s="80">
        <f>INDEX(F_Inputs[[2013-14]:[2029-30]],MATCH(_xlfn.CONCAT($B$143,"_",$B147), Inputs!$X$2:$X$507, 0),MATCH(Forecasts!H$144, F_Inputs[[#Headers],[2013-14]:[2029-30]],0))</f>
        <v>0</v>
      </c>
      <c r="I147" s="80">
        <f>INDEX(F_Inputs[[2013-14]:[2029-30]],MATCH(_xlfn.CONCAT($B$143,"_",$B147), Inputs!$X$2:$X$507, 0),MATCH(Forecasts!I$144, F_Inputs[[#Headers],[2013-14]:[2029-30]],0))</f>
        <v>1</v>
      </c>
      <c r="J147" s="80">
        <f>INDEX(F_Inputs[[2013-14]:[2029-30]],MATCH(_xlfn.CONCAT($B$143,"_",$B147), Inputs!$X$2:$X$507, 0),MATCH(Forecasts!J$144, F_Inputs[[#Headers],[2013-14]:[2029-30]],0))</f>
        <v>0</v>
      </c>
      <c r="K147" s="80">
        <f>INDEX(F_Inputs[[2013-14]:[2029-30]],MATCH(_xlfn.CONCAT($B$143,"_",$B147), Inputs!$X$2:$X$507, 0),MATCH(Forecasts!K$144, F_Inputs[[#Headers],[2013-14]:[2029-30]],0))</f>
        <v>0</v>
      </c>
      <c r="L147" s="80">
        <f>INDEX(F_Inputs[[2013-14]:[2029-30]],MATCH(_xlfn.CONCAT($B$143,"_",$B147), Inputs!$X$2:$X$507, 0),MATCH(Forecasts!L$144, F_Inputs[[#Headers],[2013-14]:[2029-30]],0))</f>
        <v>0</v>
      </c>
      <c r="M147" s="80">
        <f>INDEX(F_Inputs[[2013-14]:[2029-30]],MATCH(_xlfn.CONCAT($B$143,"_",$B147), Inputs!$X$2:$X$507, 0),MATCH(Forecasts!M$144, F_Inputs[[#Headers],[2013-14]:[2029-30]],0))</f>
        <v>0</v>
      </c>
      <c r="N147" s="81">
        <f>INDEX(F_Inputs[[2013-14]:[2029-30]],MATCH(_xlfn.CONCAT($B$143,"_",$B147), Inputs!$X$2:$X$507, 0),MATCH(Forecasts!N$144, F_Inputs[[#Headers],[2013-14]:[2029-30]],0))</f>
        <v>0</v>
      </c>
      <c r="O147" s="81">
        <f>INDEX(F_Inputs[[2013-14]:[2029-30]],MATCH(_xlfn.CONCAT($B$143,"_",$B147), Inputs!$X$2:$X$507, 0),MATCH(Forecasts!O$144, F_Inputs[[#Headers],[2013-14]:[2029-30]],0))</f>
        <v>0</v>
      </c>
      <c r="P147" s="81">
        <f>INDEX(F_Inputs[[2013-14]:[2029-30]],MATCH(_xlfn.CONCAT($B$143,"_",$B147), Inputs!$X$2:$X$507, 0),MATCH(Forecasts!P$144, F_Inputs[[#Headers],[2013-14]:[2029-30]],0))</f>
        <v>0</v>
      </c>
      <c r="Q147" s="81">
        <f>INDEX(F_Inputs[[2013-14]:[2029-30]],MATCH(_xlfn.CONCAT($B$143,"_",$B147), Inputs!$X$2:$X$507, 0),MATCH(Forecasts!Q$144, F_Inputs[[#Headers],[2013-14]:[2029-30]],0))</f>
        <v>0</v>
      </c>
      <c r="R147" s="81">
        <f>INDEX(F_Inputs[[2013-14]:[2029-30]],MATCH(_xlfn.CONCAT($B$143,"_",$B147), Inputs!$X$2:$X$507, 0),MATCH(Forecasts!R$144, F_Inputs[[#Headers],[2013-14]:[2029-30]],0))</f>
        <v>0</v>
      </c>
      <c r="S147" s="81">
        <f>INDEX(F_Inputs[[2013-14]:[2029-30]],MATCH(_xlfn.CONCAT($B$143,"_",$B147), Inputs!$X$2:$X$507, 0),MATCH(Forecasts!S$144, F_Inputs[[#Headers],[2013-14]:[2029-30]],0))</f>
        <v>0</v>
      </c>
      <c r="T147" s="88">
        <f t="shared" si="79"/>
        <v>0</v>
      </c>
      <c r="U147" s="88">
        <f t="shared" si="79"/>
        <v>0</v>
      </c>
      <c r="V147" s="88">
        <f t="shared" si="79"/>
        <v>0</v>
      </c>
      <c r="W147" s="88">
        <f t="shared" si="79"/>
        <v>0</v>
      </c>
      <c r="X147" s="88">
        <f t="shared" si="79"/>
        <v>0</v>
      </c>
      <c r="Y147" s="88">
        <f t="shared" si="79"/>
        <v>0</v>
      </c>
      <c r="Z147" s="89">
        <f t="shared" si="80"/>
        <v>0</v>
      </c>
      <c r="AA147" s="89">
        <f t="shared" si="81"/>
        <v>0</v>
      </c>
      <c r="AB147" s="89">
        <f t="shared" si="82"/>
        <v>0</v>
      </c>
      <c r="AC147" s="89">
        <f t="shared" si="83"/>
        <v>0</v>
      </c>
      <c r="AD147" s="89">
        <f t="shared" si="84"/>
        <v>0</v>
      </c>
      <c r="AE147" s="89">
        <f t="shared" si="85"/>
        <v>0</v>
      </c>
      <c r="AF147" s="60" t="s">
        <v>119</v>
      </c>
      <c r="AG147" s="60" t="s">
        <v>119</v>
      </c>
      <c r="AH147" s="61" t="str">
        <f t="shared" si="86"/>
        <v>OK</v>
      </c>
    </row>
    <row r="148" spans="2:38">
      <c r="B148" s="55" t="s">
        <v>99</v>
      </c>
      <c r="C148" s="80">
        <f>INDEX(F_Inputs[[2013-14]:[2029-30]],MATCH(_xlfn.CONCAT($B$143,"_",$B148), Inputs!$X$2:$X$507, 0),MATCH(Forecasts!C$144, F_Inputs[[#Headers],[2013-14]:[2029-30]],0))</f>
        <v>0</v>
      </c>
      <c r="D148" s="80">
        <f>INDEX(F_Inputs[[2013-14]:[2029-30]],MATCH(_xlfn.CONCAT($B$143,"_",$B148), Inputs!$X$2:$X$507, 0),MATCH(Forecasts!D$144, F_Inputs[[#Headers],[2013-14]:[2029-30]],0))</f>
        <v>0</v>
      </c>
      <c r="E148" s="80">
        <f>INDEX(F_Inputs[[2013-14]:[2029-30]],MATCH(_xlfn.CONCAT($B$143,"_",$B148), Inputs!$X$2:$X$507, 0),MATCH(Forecasts!E$144, F_Inputs[[#Headers],[2013-14]:[2029-30]],0))</f>
        <v>0</v>
      </c>
      <c r="F148" s="80">
        <f>INDEX(F_Inputs[[2013-14]:[2029-30]],MATCH(_xlfn.CONCAT($B$143,"_",$B148), Inputs!$X$2:$X$507, 0),MATCH(Forecasts!F$144, F_Inputs[[#Headers],[2013-14]:[2029-30]],0))</f>
        <v>0</v>
      </c>
      <c r="G148" s="80">
        <f>INDEX(F_Inputs[[2013-14]:[2029-30]],MATCH(_xlfn.CONCAT($B$143,"_",$B148), Inputs!$X$2:$X$507, 0),MATCH(Forecasts!G$144, F_Inputs[[#Headers],[2013-14]:[2029-30]],0))</f>
        <v>0</v>
      </c>
      <c r="H148" s="80">
        <f>INDEX(F_Inputs[[2013-14]:[2029-30]],MATCH(_xlfn.CONCAT($B$143,"_",$B148), Inputs!$X$2:$X$507, 0),MATCH(Forecasts!H$144, F_Inputs[[#Headers],[2013-14]:[2029-30]],0))</f>
        <v>0</v>
      </c>
      <c r="I148" s="80">
        <f>INDEX(F_Inputs[[2013-14]:[2029-30]],MATCH(_xlfn.CONCAT($B$143,"_",$B148), Inputs!$X$2:$X$507, 0),MATCH(Forecasts!I$144, F_Inputs[[#Headers],[2013-14]:[2029-30]],0))</f>
        <v>1</v>
      </c>
      <c r="J148" s="80">
        <f>INDEX(F_Inputs[[2013-14]:[2029-30]],MATCH(_xlfn.CONCAT($B$143,"_",$B148), Inputs!$X$2:$X$507, 0),MATCH(Forecasts!J$144, F_Inputs[[#Headers],[2013-14]:[2029-30]],0))</f>
        <v>0</v>
      </c>
      <c r="K148" s="80">
        <f>INDEX(F_Inputs[[2013-14]:[2029-30]],MATCH(_xlfn.CONCAT($B$143,"_",$B148), Inputs!$X$2:$X$507, 0),MATCH(Forecasts!K$144, F_Inputs[[#Headers],[2013-14]:[2029-30]],0))</f>
        <v>0</v>
      </c>
      <c r="L148" s="80">
        <f>INDEX(F_Inputs[[2013-14]:[2029-30]],MATCH(_xlfn.CONCAT($B$143,"_",$B148), Inputs!$X$2:$X$507, 0),MATCH(Forecasts!L$144, F_Inputs[[#Headers],[2013-14]:[2029-30]],0))</f>
        <v>0</v>
      </c>
      <c r="M148" s="80">
        <f>INDEX(F_Inputs[[2013-14]:[2029-30]],MATCH(_xlfn.CONCAT($B$143,"_",$B148), Inputs!$X$2:$X$507, 0),MATCH(Forecasts!M$144, F_Inputs[[#Headers],[2013-14]:[2029-30]],0))</f>
        <v>0</v>
      </c>
      <c r="N148" s="81">
        <f>INDEX(F_Inputs[[2013-14]:[2029-30]],MATCH(_xlfn.CONCAT($B$143,"_",$B148), Inputs!$X$2:$X$507, 0),MATCH(Forecasts!N$144, F_Inputs[[#Headers],[2013-14]:[2029-30]],0))</f>
        <v>0</v>
      </c>
      <c r="O148" s="81">
        <f>INDEX(F_Inputs[[2013-14]:[2029-30]],MATCH(_xlfn.CONCAT($B$143,"_",$B148), Inputs!$X$2:$X$507, 0),MATCH(Forecasts!O$144, F_Inputs[[#Headers],[2013-14]:[2029-30]],0))</f>
        <v>0</v>
      </c>
      <c r="P148" s="81">
        <f>INDEX(F_Inputs[[2013-14]:[2029-30]],MATCH(_xlfn.CONCAT($B$143,"_",$B148), Inputs!$X$2:$X$507, 0),MATCH(Forecasts!P$144, F_Inputs[[#Headers],[2013-14]:[2029-30]],0))</f>
        <v>0</v>
      </c>
      <c r="Q148" s="81">
        <f>INDEX(F_Inputs[[2013-14]:[2029-30]],MATCH(_xlfn.CONCAT($B$143,"_",$B148), Inputs!$X$2:$X$507, 0),MATCH(Forecasts!Q$144, F_Inputs[[#Headers],[2013-14]:[2029-30]],0))</f>
        <v>0</v>
      </c>
      <c r="R148" s="81">
        <f>INDEX(F_Inputs[[2013-14]:[2029-30]],MATCH(_xlfn.CONCAT($B$143,"_",$B148), Inputs!$X$2:$X$507, 0),MATCH(Forecasts!R$144, F_Inputs[[#Headers],[2013-14]:[2029-30]],0))</f>
        <v>0</v>
      </c>
      <c r="S148" s="81">
        <f>INDEX(F_Inputs[[2013-14]:[2029-30]],MATCH(_xlfn.CONCAT($B$143,"_",$B148), Inputs!$X$2:$X$507, 0),MATCH(Forecasts!S$144, F_Inputs[[#Headers],[2013-14]:[2029-30]],0))</f>
        <v>0</v>
      </c>
      <c r="T148" s="88">
        <f t="shared" si="79"/>
        <v>0</v>
      </c>
      <c r="U148" s="88">
        <f t="shared" si="79"/>
        <v>0</v>
      </c>
      <c r="V148" s="88">
        <f t="shared" si="79"/>
        <v>0</v>
      </c>
      <c r="W148" s="88">
        <f t="shared" si="79"/>
        <v>0</v>
      </c>
      <c r="X148" s="88">
        <f t="shared" si="79"/>
        <v>0</v>
      </c>
      <c r="Y148" s="88">
        <f t="shared" si="79"/>
        <v>0</v>
      </c>
      <c r="Z148" s="89">
        <f t="shared" si="80"/>
        <v>0</v>
      </c>
      <c r="AA148" s="89">
        <f t="shared" si="81"/>
        <v>0</v>
      </c>
      <c r="AB148" s="89">
        <f t="shared" si="82"/>
        <v>0</v>
      </c>
      <c r="AC148" s="89">
        <f t="shared" si="83"/>
        <v>0</v>
      </c>
      <c r="AD148" s="89">
        <f t="shared" si="84"/>
        <v>0</v>
      </c>
      <c r="AE148" s="89">
        <f t="shared" si="85"/>
        <v>0</v>
      </c>
      <c r="AF148" s="60" t="s">
        <v>119</v>
      </c>
      <c r="AG148" s="60" t="s">
        <v>119</v>
      </c>
      <c r="AH148" s="61" t="str">
        <f t="shared" si="86"/>
        <v>OK</v>
      </c>
    </row>
    <row r="149" spans="2:38">
      <c r="B149" s="55" t="s">
        <v>104</v>
      </c>
      <c r="C149" s="80">
        <f>INDEX(F_Inputs[[2013-14]:[2029-30]],MATCH(_xlfn.CONCAT($B$143,"_",$B149), Inputs!$X$2:$X$507, 0),MATCH(Forecasts!C$144, F_Inputs[[#Headers],[2013-14]:[2029-30]],0))</f>
        <v>0</v>
      </c>
      <c r="D149" s="80">
        <f>INDEX(F_Inputs[[2013-14]:[2029-30]],MATCH(_xlfn.CONCAT($B$143,"_",$B149), Inputs!$X$2:$X$507, 0),MATCH(Forecasts!D$144, F_Inputs[[#Headers],[2013-14]:[2029-30]],0))</f>
        <v>0</v>
      </c>
      <c r="E149" s="80">
        <f>INDEX(F_Inputs[[2013-14]:[2029-30]],MATCH(_xlfn.CONCAT($B$143,"_",$B149), Inputs!$X$2:$X$507, 0),MATCH(Forecasts!E$144, F_Inputs[[#Headers],[2013-14]:[2029-30]],0))</f>
        <v>0</v>
      </c>
      <c r="F149" s="80">
        <f>INDEX(F_Inputs[[2013-14]:[2029-30]],MATCH(_xlfn.CONCAT($B$143,"_",$B149), Inputs!$X$2:$X$507, 0),MATCH(Forecasts!F$144, F_Inputs[[#Headers],[2013-14]:[2029-30]],0))</f>
        <v>0</v>
      </c>
      <c r="G149" s="80">
        <f>INDEX(F_Inputs[[2013-14]:[2029-30]],MATCH(_xlfn.CONCAT($B$143,"_",$B149), Inputs!$X$2:$X$507, 0),MATCH(Forecasts!G$144, F_Inputs[[#Headers],[2013-14]:[2029-30]],0))</f>
        <v>0</v>
      </c>
      <c r="H149" s="80">
        <f>INDEX(F_Inputs[[2013-14]:[2029-30]],MATCH(_xlfn.CONCAT($B$143,"_",$B149), Inputs!$X$2:$X$507, 0),MATCH(Forecasts!H$144, F_Inputs[[#Headers],[2013-14]:[2029-30]],0))</f>
        <v>0</v>
      </c>
      <c r="I149" s="80">
        <f>INDEX(F_Inputs[[2013-14]:[2029-30]],MATCH(_xlfn.CONCAT($B$143,"_",$B149), Inputs!$X$2:$X$507, 0),MATCH(Forecasts!I$144, F_Inputs[[#Headers],[2013-14]:[2029-30]],0))</f>
        <v>1</v>
      </c>
      <c r="J149" s="80">
        <f>INDEX(F_Inputs[[2013-14]:[2029-30]],MATCH(_xlfn.CONCAT($B$143,"_",$B149), Inputs!$X$2:$X$507, 0),MATCH(Forecasts!J$144, F_Inputs[[#Headers],[2013-14]:[2029-30]],0))</f>
        <v>0</v>
      </c>
      <c r="K149" s="80">
        <f>INDEX(F_Inputs[[2013-14]:[2029-30]],MATCH(_xlfn.CONCAT($B$143,"_",$B149), Inputs!$X$2:$X$507, 0),MATCH(Forecasts!K$144, F_Inputs[[#Headers],[2013-14]:[2029-30]],0))</f>
        <v>0</v>
      </c>
      <c r="L149" s="80">
        <f>INDEX(F_Inputs[[2013-14]:[2029-30]],MATCH(_xlfn.CONCAT($B$143,"_",$B149), Inputs!$X$2:$X$507, 0),MATCH(Forecasts!L$144, F_Inputs[[#Headers],[2013-14]:[2029-30]],0))</f>
        <v>0</v>
      </c>
      <c r="M149" s="80">
        <f>INDEX(F_Inputs[[2013-14]:[2029-30]],MATCH(_xlfn.CONCAT($B$143,"_",$B149), Inputs!$X$2:$X$507, 0),MATCH(Forecasts!M$144, F_Inputs[[#Headers],[2013-14]:[2029-30]],0))</f>
        <v>0</v>
      </c>
      <c r="N149" s="81">
        <f>INDEX(F_Inputs[[2013-14]:[2029-30]],MATCH(_xlfn.CONCAT($B$143,"_",$B149), Inputs!$X$2:$X$507, 0),MATCH(Forecasts!N$144, F_Inputs[[#Headers],[2013-14]:[2029-30]],0))</f>
        <v>0</v>
      </c>
      <c r="O149" s="81">
        <f>INDEX(F_Inputs[[2013-14]:[2029-30]],MATCH(_xlfn.CONCAT($B$143,"_",$B149), Inputs!$X$2:$X$507, 0),MATCH(Forecasts!O$144, F_Inputs[[#Headers],[2013-14]:[2029-30]],0))</f>
        <v>0</v>
      </c>
      <c r="P149" s="81">
        <f>INDEX(F_Inputs[[2013-14]:[2029-30]],MATCH(_xlfn.CONCAT($B$143,"_",$B149), Inputs!$X$2:$X$507, 0),MATCH(Forecasts!P$144, F_Inputs[[#Headers],[2013-14]:[2029-30]],0))</f>
        <v>0</v>
      </c>
      <c r="Q149" s="81">
        <f>INDEX(F_Inputs[[2013-14]:[2029-30]],MATCH(_xlfn.CONCAT($B$143,"_",$B149), Inputs!$X$2:$X$507, 0),MATCH(Forecasts!Q$144, F_Inputs[[#Headers],[2013-14]:[2029-30]],0))</f>
        <v>0</v>
      </c>
      <c r="R149" s="81">
        <f>INDEX(F_Inputs[[2013-14]:[2029-30]],MATCH(_xlfn.CONCAT($B$143,"_",$B149), Inputs!$X$2:$X$507, 0),MATCH(Forecasts!R$144, F_Inputs[[#Headers],[2013-14]:[2029-30]],0))</f>
        <v>0</v>
      </c>
      <c r="S149" s="81">
        <f>INDEX(F_Inputs[[2013-14]:[2029-30]],MATCH(_xlfn.CONCAT($B$143,"_",$B149), Inputs!$X$2:$X$507, 0),MATCH(Forecasts!S$144, F_Inputs[[#Headers],[2013-14]:[2029-30]],0))</f>
        <v>0</v>
      </c>
      <c r="T149" s="88">
        <f t="shared" si="79"/>
        <v>0</v>
      </c>
      <c r="U149" s="88">
        <f t="shared" si="79"/>
        <v>0</v>
      </c>
      <c r="V149" s="88">
        <f t="shared" si="79"/>
        <v>0</v>
      </c>
      <c r="W149" s="88">
        <f t="shared" si="79"/>
        <v>0</v>
      </c>
      <c r="X149" s="88">
        <f t="shared" si="79"/>
        <v>0</v>
      </c>
      <c r="Y149" s="88">
        <f t="shared" si="79"/>
        <v>0</v>
      </c>
      <c r="Z149" s="89">
        <f t="shared" si="80"/>
        <v>0</v>
      </c>
      <c r="AA149" s="89">
        <f t="shared" si="81"/>
        <v>0</v>
      </c>
      <c r="AB149" s="89">
        <f t="shared" si="82"/>
        <v>0</v>
      </c>
      <c r="AC149" s="89">
        <f t="shared" si="83"/>
        <v>0</v>
      </c>
      <c r="AD149" s="89">
        <f t="shared" si="84"/>
        <v>0</v>
      </c>
      <c r="AE149" s="89">
        <f t="shared" si="85"/>
        <v>0</v>
      </c>
      <c r="AF149" s="60" t="s">
        <v>119</v>
      </c>
      <c r="AG149" s="60" t="s">
        <v>119</v>
      </c>
      <c r="AH149" s="61" t="str">
        <f t="shared" si="86"/>
        <v>OK</v>
      </c>
    </row>
    <row r="150" spans="2:38">
      <c r="B150" s="55" t="s">
        <v>106</v>
      </c>
      <c r="C150" s="80">
        <f>INDEX(F_Inputs[[2013-14]:[2029-30]],MATCH(_xlfn.CONCAT($B$143,"_",$B150), Inputs!$X$2:$X$507, 0),MATCH(Forecasts!C$144, F_Inputs[[#Headers],[2013-14]:[2029-30]],0))</f>
        <v>0</v>
      </c>
      <c r="D150" s="80">
        <f>INDEX(F_Inputs[[2013-14]:[2029-30]],MATCH(_xlfn.CONCAT($B$143,"_",$B150), Inputs!$X$2:$X$507, 0),MATCH(Forecasts!D$144, F_Inputs[[#Headers],[2013-14]:[2029-30]],0))</f>
        <v>0</v>
      </c>
      <c r="E150" s="80">
        <f>INDEX(F_Inputs[[2013-14]:[2029-30]],MATCH(_xlfn.CONCAT($B$143,"_",$B150), Inputs!$X$2:$X$507, 0),MATCH(Forecasts!E$144, F_Inputs[[#Headers],[2013-14]:[2029-30]],0))</f>
        <v>0</v>
      </c>
      <c r="F150" s="80">
        <f>INDEX(F_Inputs[[2013-14]:[2029-30]],MATCH(_xlfn.CONCAT($B$143,"_",$B150), Inputs!$X$2:$X$507, 0),MATCH(Forecasts!F$144, F_Inputs[[#Headers],[2013-14]:[2029-30]],0))</f>
        <v>0</v>
      </c>
      <c r="G150" s="80">
        <f>INDEX(F_Inputs[[2013-14]:[2029-30]],MATCH(_xlfn.CONCAT($B$143,"_",$B150), Inputs!$X$2:$X$507, 0),MATCH(Forecasts!G$144, F_Inputs[[#Headers],[2013-14]:[2029-30]],0))</f>
        <v>0</v>
      </c>
      <c r="H150" s="80">
        <f>INDEX(F_Inputs[[2013-14]:[2029-30]],MATCH(_xlfn.CONCAT($B$143,"_",$B150), Inputs!$X$2:$X$507, 0),MATCH(Forecasts!H$144, F_Inputs[[#Headers],[2013-14]:[2029-30]],0))</f>
        <v>0</v>
      </c>
      <c r="I150" s="80">
        <f>INDEX(F_Inputs[[2013-14]:[2029-30]],MATCH(_xlfn.CONCAT($B$143,"_",$B150), Inputs!$X$2:$X$507, 0),MATCH(Forecasts!I$144, F_Inputs[[#Headers],[2013-14]:[2029-30]],0))</f>
        <v>1</v>
      </c>
      <c r="J150" s="80">
        <f>INDEX(F_Inputs[[2013-14]:[2029-30]],MATCH(_xlfn.CONCAT($B$143,"_",$B150), Inputs!$X$2:$X$507, 0),MATCH(Forecasts!J$144, F_Inputs[[#Headers],[2013-14]:[2029-30]],0))</f>
        <v>0</v>
      </c>
      <c r="K150" s="80">
        <f>INDEX(F_Inputs[[2013-14]:[2029-30]],MATCH(_xlfn.CONCAT($B$143,"_",$B150), Inputs!$X$2:$X$507, 0),MATCH(Forecasts!K$144, F_Inputs[[#Headers],[2013-14]:[2029-30]],0))</f>
        <v>0</v>
      </c>
      <c r="L150" s="80">
        <f>INDEX(F_Inputs[[2013-14]:[2029-30]],MATCH(_xlfn.CONCAT($B$143,"_",$B150), Inputs!$X$2:$X$507, 0),MATCH(Forecasts!L$144, F_Inputs[[#Headers],[2013-14]:[2029-30]],0))</f>
        <v>0</v>
      </c>
      <c r="M150" s="80">
        <f>INDEX(F_Inputs[[2013-14]:[2029-30]],MATCH(_xlfn.CONCAT($B$143,"_",$B150), Inputs!$X$2:$X$507, 0),MATCH(Forecasts!M$144, F_Inputs[[#Headers],[2013-14]:[2029-30]],0))</f>
        <v>0</v>
      </c>
      <c r="N150" s="81">
        <f>INDEX(F_Inputs[[2013-14]:[2029-30]],MATCH(_xlfn.CONCAT($B$143,"_",$B150), Inputs!$X$2:$X$507, 0),MATCH(Forecasts!N$144, F_Inputs[[#Headers],[2013-14]:[2029-30]],0))</f>
        <v>0</v>
      </c>
      <c r="O150" s="81">
        <f>INDEX(F_Inputs[[2013-14]:[2029-30]],MATCH(_xlfn.CONCAT($B$143,"_",$B150), Inputs!$X$2:$X$507, 0),MATCH(Forecasts!O$144, F_Inputs[[#Headers],[2013-14]:[2029-30]],0))</f>
        <v>0</v>
      </c>
      <c r="P150" s="81">
        <f>INDEX(F_Inputs[[2013-14]:[2029-30]],MATCH(_xlfn.CONCAT($B$143,"_",$B150), Inputs!$X$2:$X$507, 0),MATCH(Forecasts!P$144, F_Inputs[[#Headers],[2013-14]:[2029-30]],0))</f>
        <v>0</v>
      </c>
      <c r="Q150" s="81">
        <f>INDEX(F_Inputs[[2013-14]:[2029-30]],MATCH(_xlfn.CONCAT($B$143,"_",$B150), Inputs!$X$2:$X$507, 0),MATCH(Forecasts!Q$144, F_Inputs[[#Headers],[2013-14]:[2029-30]],0))</f>
        <v>0</v>
      </c>
      <c r="R150" s="81">
        <f>INDEX(F_Inputs[[2013-14]:[2029-30]],MATCH(_xlfn.CONCAT($B$143,"_",$B150), Inputs!$X$2:$X$507, 0),MATCH(Forecasts!R$144, F_Inputs[[#Headers],[2013-14]:[2029-30]],0))</f>
        <v>0</v>
      </c>
      <c r="S150" s="81">
        <f>INDEX(F_Inputs[[2013-14]:[2029-30]],MATCH(_xlfn.CONCAT($B$143,"_",$B150), Inputs!$X$2:$X$507, 0),MATCH(Forecasts!S$144, F_Inputs[[#Headers],[2013-14]:[2029-30]],0))</f>
        <v>0</v>
      </c>
      <c r="T150" s="88">
        <f t="shared" si="79"/>
        <v>0</v>
      </c>
      <c r="U150" s="88">
        <f t="shared" si="79"/>
        <v>0</v>
      </c>
      <c r="V150" s="88">
        <f t="shared" si="79"/>
        <v>0</v>
      </c>
      <c r="W150" s="88">
        <f t="shared" si="79"/>
        <v>0</v>
      </c>
      <c r="X150" s="88">
        <f t="shared" si="79"/>
        <v>0</v>
      </c>
      <c r="Y150" s="88">
        <f t="shared" si="79"/>
        <v>0</v>
      </c>
      <c r="Z150" s="89">
        <f t="shared" si="80"/>
        <v>0</v>
      </c>
      <c r="AA150" s="89">
        <f t="shared" si="81"/>
        <v>0</v>
      </c>
      <c r="AB150" s="89">
        <f t="shared" si="82"/>
        <v>0</v>
      </c>
      <c r="AC150" s="89">
        <f t="shared" si="83"/>
        <v>0</v>
      </c>
      <c r="AD150" s="89">
        <f t="shared" si="84"/>
        <v>0</v>
      </c>
      <c r="AE150" s="89">
        <f t="shared" si="85"/>
        <v>0</v>
      </c>
      <c r="AF150" s="60" t="s">
        <v>119</v>
      </c>
      <c r="AG150" s="60" t="s">
        <v>119</v>
      </c>
      <c r="AH150" s="61" t="str">
        <f t="shared" si="86"/>
        <v>OK</v>
      </c>
    </row>
    <row r="151" spans="2:38">
      <c r="B151" s="55" t="s">
        <v>97</v>
      </c>
      <c r="C151" s="80">
        <f>INDEX(F_Inputs[[2013-14]:[2029-30]],MATCH(_xlfn.CONCAT($B$143,"_",$B151), Inputs!$X$2:$X$507, 0),MATCH(Forecasts!C$144, F_Inputs[[#Headers],[2013-14]:[2029-30]],0))</f>
        <v>0</v>
      </c>
      <c r="D151" s="80">
        <f>INDEX(F_Inputs[[2013-14]:[2029-30]],MATCH(_xlfn.CONCAT($B$143,"_",$B151), Inputs!$X$2:$X$507, 0),MATCH(Forecasts!D$144, F_Inputs[[#Headers],[2013-14]:[2029-30]],0))</f>
        <v>0</v>
      </c>
      <c r="E151" s="80">
        <f>INDEX(F_Inputs[[2013-14]:[2029-30]],MATCH(_xlfn.CONCAT($B$143,"_",$B151), Inputs!$X$2:$X$507, 0),MATCH(Forecasts!E$144, F_Inputs[[#Headers],[2013-14]:[2029-30]],0))</f>
        <v>0</v>
      </c>
      <c r="F151" s="80">
        <f>INDEX(F_Inputs[[2013-14]:[2029-30]],MATCH(_xlfn.CONCAT($B$143,"_",$B151), Inputs!$X$2:$X$507, 0),MATCH(Forecasts!F$144, F_Inputs[[#Headers],[2013-14]:[2029-30]],0))</f>
        <v>0</v>
      </c>
      <c r="G151" s="80">
        <f>INDEX(F_Inputs[[2013-14]:[2029-30]],MATCH(_xlfn.CONCAT($B$143,"_",$B151), Inputs!$X$2:$X$507, 0),MATCH(Forecasts!G$144, F_Inputs[[#Headers],[2013-14]:[2029-30]],0))</f>
        <v>0</v>
      </c>
      <c r="H151" s="80">
        <f>INDEX(F_Inputs[[2013-14]:[2029-30]],MATCH(_xlfn.CONCAT($B$143,"_",$B151), Inputs!$X$2:$X$507, 0),MATCH(Forecasts!H$144, F_Inputs[[#Headers],[2013-14]:[2029-30]],0))</f>
        <v>0</v>
      </c>
      <c r="I151" s="80">
        <f>INDEX(F_Inputs[[2013-14]:[2029-30]],MATCH(_xlfn.CONCAT($B$143,"_",$B151), Inputs!$X$2:$X$507, 0),MATCH(Forecasts!I$144, F_Inputs[[#Headers],[2013-14]:[2029-30]],0))</f>
        <v>1</v>
      </c>
      <c r="J151" s="80">
        <f>INDEX(F_Inputs[[2013-14]:[2029-30]],MATCH(_xlfn.CONCAT($B$143,"_",$B151), Inputs!$X$2:$X$507, 0),MATCH(Forecasts!J$144, F_Inputs[[#Headers],[2013-14]:[2029-30]],0))</f>
        <v>0</v>
      </c>
      <c r="K151" s="80">
        <f>INDEX(F_Inputs[[2013-14]:[2029-30]],MATCH(_xlfn.CONCAT($B$143,"_",$B151), Inputs!$X$2:$X$507, 0),MATCH(Forecasts!K$144, F_Inputs[[#Headers],[2013-14]:[2029-30]],0))</f>
        <v>0</v>
      </c>
      <c r="L151" s="80">
        <f>INDEX(F_Inputs[[2013-14]:[2029-30]],MATCH(_xlfn.CONCAT($B$143,"_",$B151), Inputs!$X$2:$X$507, 0),MATCH(Forecasts!L$144, F_Inputs[[#Headers],[2013-14]:[2029-30]],0))</f>
        <v>0</v>
      </c>
      <c r="M151" s="80">
        <f>INDEX(F_Inputs[[2013-14]:[2029-30]],MATCH(_xlfn.CONCAT($B$143,"_",$B151), Inputs!$X$2:$X$507, 0),MATCH(Forecasts!M$144, F_Inputs[[#Headers],[2013-14]:[2029-30]],0))</f>
        <v>0</v>
      </c>
      <c r="N151" s="81">
        <f>INDEX(F_Inputs[[2013-14]:[2029-30]],MATCH(_xlfn.CONCAT($B$143,"_",$B151), Inputs!$X$2:$X$507, 0),MATCH(Forecasts!N$144, F_Inputs[[#Headers],[2013-14]:[2029-30]],0))</f>
        <v>0</v>
      </c>
      <c r="O151" s="81">
        <f>INDEX(F_Inputs[[2013-14]:[2029-30]],MATCH(_xlfn.CONCAT($B$143,"_",$B151), Inputs!$X$2:$X$507, 0),MATCH(Forecasts!O$144, F_Inputs[[#Headers],[2013-14]:[2029-30]],0))</f>
        <v>0</v>
      </c>
      <c r="P151" s="81">
        <f>INDEX(F_Inputs[[2013-14]:[2029-30]],MATCH(_xlfn.CONCAT($B$143,"_",$B151), Inputs!$X$2:$X$507, 0),MATCH(Forecasts!P$144, F_Inputs[[#Headers],[2013-14]:[2029-30]],0))</f>
        <v>0</v>
      </c>
      <c r="Q151" s="81">
        <f>INDEX(F_Inputs[[2013-14]:[2029-30]],MATCH(_xlfn.CONCAT($B$143,"_",$B151), Inputs!$X$2:$X$507, 0),MATCH(Forecasts!Q$144, F_Inputs[[#Headers],[2013-14]:[2029-30]],0))</f>
        <v>0</v>
      </c>
      <c r="R151" s="81">
        <f>INDEX(F_Inputs[[2013-14]:[2029-30]],MATCH(_xlfn.CONCAT($B$143,"_",$B151), Inputs!$X$2:$X$507, 0),MATCH(Forecasts!R$144, F_Inputs[[#Headers],[2013-14]:[2029-30]],0))</f>
        <v>0</v>
      </c>
      <c r="S151" s="81">
        <f>INDEX(F_Inputs[[2013-14]:[2029-30]],MATCH(_xlfn.CONCAT($B$143,"_",$B151), Inputs!$X$2:$X$507, 0),MATCH(Forecasts!S$144, F_Inputs[[#Headers],[2013-14]:[2029-30]],0))</f>
        <v>0</v>
      </c>
      <c r="T151" s="88">
        <f t="shared" si="79"/>
        <v>0</v>
      </c>
      <c r="U151" s="88">
        <f t="shared" si="79"/>
        <v>0</v>
      </c>
      <c r="V151" s="88">
        <f t="shared" si="79"/>
        <v>0</v>
      </c>
      <c r="W151" s="88">
        <f t="shared" si="79"/>
        <v>0</v>
      </c>
      <c r="X151" s="88">
        <f t="shared" si="79"/>
        <v>0</v>
      </c>
      <c r="Y151" s="88">
        <f t="shared" si="79"/>
        <v>0</v>
      </c>
      <c r="Z151" s="89">
        <f t="shared" si="80"/>
        <v>0</v>
      </c>
      <c r="AA151" s="89">
        <f t="shared" si="81"/>
        <v>0</v>
      </c>
      <c r="AB151" s="89">
        <f t="shared" si="82"/>
        <v>0</v>
      </c>
      <c r="AC151" s="89">
        <f t="shared" si="83"/>
        <v>0</v>
      </c>
      <c r="AD151" s="89">
        <f t="shared" si="84"/>
        <v>0</v>
      </c>
      <c r="AE151" s="89">
        <f t="shared" si="85"/>
        <v>0</v>
      </c>
      <c r="AF151" s="60" t="s">
        <v>119</v>
      </c>
      <c r="AG151" s="60" t="s">
        <v>119</v>
      </c>
      <c r="AH151" s="61" t="str">
        <f t="shared" si="86"/>
        <v>OK</v>
      </c>
    </row>
    <row r="152" spans="2:38">
      <c r="B152" s="55" t="s">
        <v>101</v>
      </c>
      <c r="C152" s="80">
        <f>INDEX(F_Inputs[[2013-14]:[2029-30]],MATCH(_xlfn.CONCAT($B$143,"_",$B152), Inputs!$X$2:$X$507, 0),MATCH(Forecasts!C$144, F_Inputs[[#Headers],[2013-14]:[2029-30]],0))</f>
        <v>0</v>
      </c>
      <c r="D152" s="80">
        <f>INDEX(F_Inputs[[2013-14]:[2029-30]],MATCH(_xlfn.CONCAT($B$143,"_",$B152), Inputs!$X$2:$X$507, 0),MATCH(Forecasts!D$144, F_Inputs[[#Headers],[2013-14]:[2029-30]],0))</f>
        <v>0</v>
      </c>
      <c r="E152" s="80">
        <f>INDEX(F_Inputs[[2013-14]:[2029-30]],MATCH(_xlfn.CONCAT($B$143,"_",$B152), Inputs!$X$2:$X$507, 0),MATCH(Forecasts!E$144, F_Inputs[[#Headers],[2013-14]:[2029-30]],0))</f>
        <v>0</v>
      </c>
      <c r="F152" s="80">
        <f>INDEX(F_Inputs[[2013-14]:[2029-30]],MATCH(_xlfn.CONCAT($B$143,"_",$B152), Inputs!$X$2:$X$507, 0),MATCH(Forecasts!F$144, F_Inputs[[#Headers],[2013-14]:[2029-30]],0))</f>
        <v>0</v>
      </c>
      <c r="G152" s="80">
        <f>INDEX(F_Inputs[[2013-14]:[2029-30]],MATCH(_xlfn.CONCAT($B$143,"_",$B152), Inputs!$X$2:$X$507, 0),MATCH(Forecasts!G$144, F_Inputs[[#Headers],[2013-14]:[2029-30]],0))</f>
        <v>0</v>
      </c>
      <c r="H152" s="80">
        <f>INDEX(F_Inputs[[2013-14]:[2029-30]],MATCH(_xlfn.CONCAT($B$143,"_",$B152), Inputs!$X$2:$X$507, 0),MATCH(Forecasts!H$144, F_Inputs[[#Headers],[2013-14]:[2029-30]],0))</f>
        <v>0</v>
      </c>
      <c r="I152" s="80">
        <f>INDEX(F_Inputs[[2013-14]:[2029-30]],MATCH(_xlfn.CONCAT($B$143,"_",$B152), Inputs!$X$2:$X$507, 0),MATCH(Forecasts!I$144, F_Inputs[[#Headers],[2013-14]:[2029-30]],0))</f>
        <v>1</v>
      </c>
      <c r="J152" s="80">
        <f>INDEX(F_Inputs[[2013-14]:[2029-30]],MATCH(_xlfn.CONCAT($B$143,"_",$B152), Inputs!$X$2:$X$507, 0),MATCH(Forecasts!J$144, F_Inputs[[#Headers],[2013-14]:[2029-30]],0))</f>
        <v>0</v>
      </c>
      <c r="K152" s="80">
        <f>INDEX(F_Inputs[[2013-14]:[2029-30]],MATCH(_xlfn.CONCAT($B$143,"_",$B152), Inputs!$X$2:$X$507, 0),MATCH(Forecasts!K$144, F_Inputs[[#Headers],[2013-14]:[2029-30]],0))</f>
        <v>0</v>
      </c>
      <c r="L152" s="80">
        <f>INDEX(F_Inputs[[2013-14]:[2029-30]],MATCH(_xlfn.CONCAT($B$143,"_",$B152), Inputs!$X$2:$X$507, 0),MATCH(Forecasts!L$144, F_Inputs[[#Headers],[2013-14]:[2029-30]],0))</f>
        <v>0</v>
      </c>
      <c r="M152" s="80">
        <f>INDEX(F_Inputs[[2013-14]:[2029-30]],MATCH(_xlfn.CONCAT($B$143,"_",$B152), Inputs!$X$2:$X$507, 0),MATCH(Forecasts!M$144, F_Inputs[[#Headers],[2013-14]:[2029-30]],0))</f>
        <v>0</v>
      </c>
      <c r="N152" s="81">
        <f>INDEX(F_Inputs[[2013-14]:[2029-30]],MATCH(_xlfn.CONCAT($B$143,"_",$B152), Inputs!$X$2:$X$507, 0),MATCH(Forecasts!N$144, F_Inputs[[#Headers],[2013-14]:[2029-30]],0))</f>
        <v>0</v>
      </c>
      <c r="O152" s="81">
        <f>INDEX(F_Inputs[[2013-14]:[2029-30]],MATCH(_xlfn.CONCAT($B$143,"_",$B152), Inputs!$X$2:$X$507, 0),MATCH(Forecasts!O$144, F_Inputs[[#Headers],[2013-14]:[2029-30]],0))</f>
        <v>0</v>
      </c>
      <c r="P152" s="81">
        <f>INDEX(F_Inputs[[2013-14]:[2029-30]],MATCH(_xlfn.CONCAT($B$143,"_",$B152), Inputs!$X$2:$X$507, 0),MATCH(Forecasts!P$144, F_Inputs[[#Headers],[2013-14]:[2029-30]],0))</f>
        <v>0</v>
      </c>
      <c r="Q152" s="81">
        <f>INDEX(F_Inputs[[2013-14]:[2029-30]],MATCH(_xlfn.CONCAT($B$143,"_",$B152), Inputs!$X$2:$X$507, 0),MATCH(Forecasts!Q$144, F_Inputs[[#Headers],[2013-14]:[2029-30]],0))</f>
        <v>0</v>
      </c>
      <c r="R152" s="81">
        <f>INDEX(F_Inputs[[2013-14]:[2029-30]],MATCH(_xlfn.CONCAT($B$143,"_",$B152), Inputs!$X$2:$X$507, 0),MATCH(Forecasts!R$144, F_Inputs[[#Headers],[2013-14]:[2029-30]],0))</f>
        <v>0</v>
      </c>
      <c r="S152" s="81">
        <f>INDEX(F_Inputs[[2013-14]:[2029-30]],MATCH(_xlfn.CONCAT($B$143,"_",$B152), Inputs!$X$2:$X$507, 0),MATCH(Forecasts!S$144, F_Inputs[[#Headers],[2013-14]:[2029-30]],0))</f>
        <v>0</v>
      </c>
      <c r="T152" s="88">
        <f t="shared" si="79"/>
        <v>0</v>
      </c>
      <c r="U152" s="88">
        <f t="shared" si="79"/>
        <v>0</v>
      </c>
      <c r="V152" s="88">
        <f t="shared" si="79"/>
        <v>0</v>
      </c>
      <c r="W152" s="88">
        <f t="shared" si="79"/>
        <v>0</v>
      </c>
      <c r="X152" s="88">
        <f t="shared" si="79"/>
        <v>0</v>
      </c>
      <c r="Y152" s="88">
        <f t="shared" si="79"/>
        <v>0</v>
      </c>
      <c r="Z152" s="89">
        <f t="shared" si="80"/>
        <v>0</v>
      </c>
      <c r="AA152" s="89">
        <f t="shared" si="81"/>
        <v>0</v>
      </c>
      <c r="AB152" s="89">
        <f t="shared" si="82"/>
        <v>0</v>
      </c>
      <c r="AC152" s="89">
        <f t="shared" si="83"/>
        <v>0</v>
      </c>
      <c r="AD152" s="89">
        <f t="shared" si="84"/>
        <v>0</v>
      </c>
      <c r="AE152" s="89">
        <f t="shared" si="85"/>
        <v>0</v>
      </c>
      <c r="AF152" s="60" t="s">
        <v>119</v>
      </c>
      <c r="AG152" s="60" t="s">
        <v>119</v>
      </c>
      <c r="AH152" s="61" t="str">
        <f t="shared" si="86"/>
        <v>OK</v>
      </c>
    </row>
    <row r="153" spans="2:38">
      <c r="B153" s="55" t="s">
        <v>108</v>
      </c>
      <c r="C153" s="80">
        <f>INDEX(F_Inputs[[2013-14]:[2029-30]],MATCH(_xlfn.CONCAT($B$143,"_",$B153), Inputs!$X$2:$X$507, 0),MATCH(Forecasts!C$144, F_Inputs[[#Headers],[2013-14]:[2029-30]],0))</f>
        <v>0</v>
      </c>
      <c r="D153" s="80">
        <f>INDEX(F_Inputs[[2013-14]:[2029-30]],MATCH(_xlfn.CONCAT($B$143,"_",$B153), Inputs!$X$2:$X$507, 0),MATCH(Forecasts!D$144, F_Inputs[[#Headers],[2013-14]:[2029-30]],0))</f>
        <v>0</v>
      </c>
      <c r="E153" s="80">
        <f>INDEX(F_Inputs[[2013-14]:[2029-30]],MATCH(_xlfn.CONCAT($B$143,"_",$B153), Inputs!$X$2:$X$507, 0),MATCH(Forecasts!E$144, F_Inputs[[#Headers],[2013-14]:[2029-30]],0))</f>
        <v>0</v>
      </c>
      <c r="F153" s="80">
        <f>INDEX(F_Inputs[[2013-14]:[2029-30]],MATCH(_xlfn.CONCAT($B$143,"_",$B153), Inputs!$X$2:$X$507, 0),MATCH(Forecasts!F$144, F_Inputs[[#Headers],[2013-14]:[2029-30]],0))</f>
        <v>0</v>
      </c>
      <c r="G153" s="80">
        <f>INDEX(F_Inputs[[2013-14]:[2029-30]],MATCH(_xlfn.CONCAT($B$143,"_",$B153), Inputs!$X$2:$X$507, 0),MATCH(Forecasts!G$144, F_Inputs[[#Headers],[2013-14]:[2029-30]],0))</f>
        <v>0</v>
      </c>
      <c r="H153" s="80">
        <f>INDEX(F_Inputs[[2013-14]:[2029-30]],MATCH(_xlfn.CONCAT($B$143,"_",$B153), Inputs!$X$2:$X$507, 0),MATCH(Forecasts!H$144, F_Inputs[[#Headers],[2013-14]:[2029-30]],0))</f>
        <v>0</v>
      </c>
      <c r="I153" s="80">
        <f>INDEX(F_Inputs[[2013-14]:[2029-30]],MATCH(_xlfn.CONCAT($B$143,"_",$B153), Inputs!$X$2:$X$507, 0),MATCH(Forecasts!I$144, F_Inputs[[#Headers],[2013-14]:[2029-30]],0))</f>
        <v>1</v>
      </c>
      <c r="J153" s="80">
        <f>INDEX(F_Inputs[[2013-14]:[2029-30]],MATCH(_xlfn.CONCAT($B$143,"_",$B153), Inputs!$X$2:$X$507, 0),MATCH(Forecasts!J$144, F_Inputs[[#Headers],[2013-14]:[2029-30]],0))</f>
        <v>0</v>
      </c>
      <c r="K153" s="80">
        <f>INDEX(F_Inputs[[2013-14]:[2029-30]],MATCH(_xlfn.CONCAT($B$143,"_",$B153), Inputs!$X$2:$X$507, 0),MATCH(Forecasts!K$144, F_Inputs[[#Headers],[2013-14]:[2029-30]],0))</f>
        <v>0</v>
      </c>
      <c r="L153" s="80">
        <f>INDEX(F_Inputs[[2013-14]:[2029-30]],MATCH(_xlfn.CONCAT($B$143,"_",$B153), Inputs!$X$2:$X$507, 0),MATCH(Forecasts!L$144, F_Inputs[[#Headers],[2013-14]:[2029-30]],0))</f>
        <v>0</v>
      </c>
      <c r="M153" s="80">
        <f>INDEX(F_Inputs[[2013-14]:[2029-30]],MATCH(_xlfn.CONCAT($B$143,"_",$B153), Inputs!$X$2:$X$507, 0),MATCH(Forecasts!M$144, F_Inputs[[#Headers],[2013-14]:[2029-30]],0))</f>
        <v>0</v>
      </c>
      <c r="N153" s="81">
        <f>INDEX(F_Inputs[[2013-14]:[2029-30]],MATCH(_xlfn.CONCAT($B$143,"_",$B153), Inputs!$X$2:$X$507, 0),MATCH(Forecasts!N$144, F_Inputs[[#Headers],[2013-14]:[2029-30]],0))</f>
        <v>0</v>
      </c>
      <c r="O153" s="81">
        <f>INDEX(F_Inputs[[2013-14]:[2029-30]],MATCH(_xlfn.CONCAT($B$143,"_",$B153), Inputs!$X$2:$X$507, 0),MATCH(Forecasts!O$144, F_Inputs[[#Headers],[2013-14]:[2029-30]],0))</f>
        <v>0</v>
      </c>
      <c r="P153" s="81">
        <f>INDEX(F_Inputs[[2013-14]:[2029-30]],MATCH(_xlfn.CONCAT($B$143,"_",$B153), Inputs!$X$2:$X$507, 0),MATCH(Forecasts!P$144, F_Inputs[[#Headers],[2013-14]:[2029-30]],0))</f>
        <v>0</v>
      </c>
      <c r="Q153" s="81">
        <f>INDEX(F_Inputs[[2013-14]:[2029-30]],MATCH(_xlfn.CONCAT($B$143,"_",$B153), Inputs!$X$2:$X$507, 0),MATCH(Forecasts!Q$144, F_Inputs[[#Headers],[2013-14]:[2029-30]],0))</f>
        <v>0</v>
      </c>
      <c r="R153" s="81">
        <f>INDEX(F_Inputs[[2013-14]:[2029-30]],MATCH(_xlfn.CONCAT($B$143,"_",$B153), Inputs!$X$2:$X$507, 0),MATCH(Forecasts!R$144, F_Inputs[[#Headers],[2013-14]:[2029-30]],0))</f>
        <v>0</v>
      </c>
      <c r="S153" s="81">
        <f>INDEX(F_Inputs[[2013-14]:[2029-30]],MATCH(_xlfn.CONCAT($B$143,"_",$B153), Inputs!$X$2:$X$507, 0),MATCH(Forecasts!S$144, F_Inputs[[#Headers],[2013-14]:[2029-30]],0))</f>
        <v>0</v>
      </c>
      <c r="T153" s="88">
        <f t="shared" si="79"/>
        <v>0</v>
      </c>
      <c r="U153" s="88">
        <f t="shared" si="79"/>
        <v>0</v>
      </c>
      <c r="V153" s="88">
        <f t="shared" si="79"/>
        <v>0</v>
      </c>
      <c r="W153" s="88">
        <f t="shared" si="79"/>
        <v>0</v>
      </c>
      <c r="X153" s="88">
        <f t="shared" si="79"/>
        <v>0</v>
      </c>
      <c r="Y153" s="88">
        <f t="shared" si="79"/>
        <v>0</v>
      </c>
      <c r="Z153" s="89">
        <f t="shared" si="80"/>
        <v>0</v>
      </c>
      <c r="AA153" s="89">
        <f t="shared" si="81"/>
        <v>0</v>
      </c>
      <c r="AB153" s="89">
        <f t="shared" si="82"/>
        <v>0</v>
      </c>
      <c r="AC153" s="89">
        <f t="shared" si="83"/>
        <v>0</v>
      </c>
      <c r="AD153" s="89">
        <f t="shared" si="84"/>
        <v>0</v>
      </c>
      <c r="AE153" s="89">
        <f t="shared" si="85"/>
        <v>0</v>
      </c>
      <c r="AF153" s="60" t="s">
        <v>119</v>
      </c>
      <c r="AG153" s="60" t="s">
        <v>119</v>
      </c>
      <c r="AH153" s="61" t="str">
        <f t="shared" si="86"/>
        <v>OK</v>
      </c>
    </row>
    <row r="154" spans="2:38">
      <c r="B154" s="55" t="s">
        <v>110</v>
      </c>
      <c r="C154" s="80">
        <f>INDEX(F_Inputs[[2013-14]:[2029-30]],MATCH(_xlfn.CONCAT($B$143,"_",$B154), Inputs!$X$2:$X$507, 0),MATCH(Forecasts!C$144, F_Inputs[[#Headers],[2013-14]:[2029-30]],0))</f>
        <v>0</v>
      </c>
      <c r="D154" s="80">
        <f>INDEX(F_Inputs[[2013-14]:[2029-30]],MATCH(_xlfn.CONCAT($B$143,"_",$B154), Inputs!$X$2:$X$507, 0),MATCH(Forecasts!D$144, F_Inputs[[#Headers],[2013-14]:[2029-30]],0))</f>
        <v>0</v>
      </c>
      <c r="E154" s="80">
        <f>INDEX(F_Inputs[[2013-14]:[2029-30]],MATCH(_xlfn.CONCAT($B$143,"_",$B154), Inputs!$X$2:$X$507, 0),MATCH(Forecasts!E$144, F_Inputs[[#Headers],[2013-14]:[2029-30]],0))</f>
        <v>0</v>
      </c>
      <c r="F154" s="80">
        <f>INDEX(F_Inputs[[2013-14]:[2029-30]],MATCH(_xlfn.CONCAT($B$143,"_",$B154), Inputs!$X$2:$X$507, 0),MATCH(Forecasts!F$144, F_Inputs[[#Headers],[2013-14]:[2029-30]],0))</f>
        <v>0</v>
      </c>
      <c r="G154" s="80">
        <f>INDEX(F_Inputs[[2013-14]:[2029-30]],MATCH(_xlfn.CONCAT($B$143,"_",$B154), Inputs!$X$2:$X$507, 0),MATCH(Forecasts!G$144, F_Inputs[[#Headers],[2013-14]:[2029-30]],0))</f>
        <v>0</v>
      </c>
      <c r="H154" s="80">
        <f>INDEX(F_Inputs[[2013-14]:[2029-30]],MATCH(_xlfn.CONCAT($B$143,"_",$B154), Inputs!$X$2:$X$507, 0),MATCH(Forecasts!H$144, F_Inputs[[#Headers],[2013-14]:[2029-30]],0))</f>
        <v>0</v>
      </c>
      <c r="I154" s="80">
        <f>INDEX(F_Inputs[[2013-14]:[2029-30]],MATCH(_xlfn.CONCAT($B$143,"_",$B154), Inputs!$X$2:$X$507, 0),MATCH(Forecasts!I$144, F_Inputs[[#Headers],[2013-14]:[2029-30]],0))</f>
        <v>1</v>
      </c>
      <c r="J154" s="80">
        <f>INDEX(F_Inputs[[2013-14]:[2029-30]],MATCH(_xlfn.CONCAT($B$143,"_",$B154), Inputs!$X$2:$X$507, 0),MATCH(Forecasts!J$144, F_Inputs[[#Headers],[2013-14]:[2029-30]],0))</f>
        <v>0</v>
      </c>
      <c r="K154" s="80">
        <f>INDEX(F_Inputs[[2013-14]:[2029-30]],MATCH(_xlfn.CONCAT($B$143,"_",$B154), Inputs!$X$2:$X$507, 0),MATCH(Forecasts!K$144, F_Inputs[[#Headers],[2013-14]:[2029-30]],0))</f>
        <v>0</v>
      </c>
      <c r="L154" s="80">
        <f>INDEX(F_Inputs[[2013-14]:[2029-30]],MATCH(_xlfn.CONCAT($B$143,"_",$B154), Inputs!$X$2:$X$507, 0),MATCH(Forecasts!L$144, F_Inputs[[#Headers],[2013-14]:[2029-30]],0))</f>
        <v>0</v>
      </c>
      <c r="M154" s="80">
        <f>INDEX(F_Inputs[[2013-14]:[2029-30]],MATCH(_xlfn.CONCAT($B$143,"_",$B154), Inputs!$X$2:$X$507, 0),MATCH(Forecasts!M$144, F_Inputs[[#Headers],[2013-14]:[2029-30]],0))</f>
        <v>0</v>
      </c>
      <c r="N154" s="81">
        <f>INDEX(F_Inputs[[2013-14]:[2029-30]],MATCH(_xlfn.CONCAT($B$143,"_",$B154), Inputs!$X$2:$X$507, 0),MATCH(Forecasts!N$144, F_Inputs[[#Headers],[2013-14]:[2029-30]],0))</f>
        <v>0</v>
      </c>
      <c r="O154" s="81">
        <f>INDEX(F_Inputs[[2013-14]:[2029-30]],MATCH(_xlfn.CONCAT($B$143,"_",$B154), Inputs!$X$2:$X$507, 0),MATCH(Forecasts!O$144, F_Inputs[[#Headers],[2013-14]:[2029-30]],0))</f>
        <v>0</v>
      </c>
      <c r="P154" s="81">
        <f>INDEX(F_Inputs[[2013-14]:[2029-30]],MATCH(_xlfn.CONCAT($B$143,"_",$B154), Inputs!$X$2:$X$507, 0),MATCH(Forecasts!P$144, F_Inputs[[#Headers],[2013-14]:[2029-30]],0))</f>
        <v>0</v>
      </c>
      <c r="Q154" s="81">
        <f>INDEX(F_Inputs[[2013-14]:[2029-30]],MATCH(_xlfn.CONCAT($B$143,"_",$B154), Inputs!$X$2:$X$507, 0),MATCH(Forecasts!Q$144, F_Inputs[[#Headers],[2013-14]:[2029-30]],0))</f>
        <v>0</v>
      </c>
      <c r="R154" s="81">
        <f>INDEX(F_Inputs[[2013-14]:[2029-30]],MATCH(_xlfn.CONCAT($B$143,"_",$B154), Inputs!$X$2:$X$507, 0),MATCH(Forecasts!R$144, F_Inputs[[#Headers],[2013-14]:[2029-30]],0))</f>
        <v>0</v>
      </c>
      <c r="S154" s="81">
        <f>INDEX(F_Inputs[[2013-14]:[2029-30]],MATCH(_xlfn.CONCAT($B$143,"_",$B154), Inputs!$X$2:$X$507, 0),MATCH(Forecasts!S$144, F_Inputs[[#Headers],[2013-14]:[2029-30]],0))</f>
        <v>0</v>
      </c>
      <c r="T154" s="88">
        <f t="shared" si="79"/>
        <v>0</v>
      </c>
      <c r="U154" s="88">
        <f t="shared" si="79"/>
        <v>0</v>
      </c>
      <c r="V154" s="88">
        <f t="shared" si="79"/>
        <v>0</v>
      </c>
      <c r="W154" s="88">
        <f t="shared" si="79"/>
        <v>0</v>
      </c>
      <c r="X154" s="88">
        <f t="shared" si="79"/>
        <v>0</v>
      </c>
      <c r="Y154" s="88">
        <f t="shared" si="79"/>
        <v>0</v>
      </c>
      <c r="Z154" s="89">
        <f t="shared" si="80"/>
        <v>0</v>
      </c>
      <c r="AA154" s="89">
        <f t="shared" si="81"/>
        <v>0</v>
      </c>
      <c r="AB154" s="89">
        <f t="shared" si="82"/>
        <v>0</v>
      </c>
      <c r="AC154" s="89">
        <f t="shared" si="83"/>
        <v>0</v>
      </c>
      <c r="AD154" s="89">
        <f t="shared" si="84"/>
        <v>0</v>
      </c>
      <c r="AE154" s="89">
        <f t="shared" si="85"/>
        <v>0</v>
      </c>
      <c r="AF154" s="60" t="s">
        <v>119</v>
      </c>
      <c r="AG154" s="60" t="s">
        <v>119</v>
      </c>
      <c r="AH154" s="61" t="str">
        <f t="shared" si="86"/>
        <v>OK</v>
      </c>
    </row>
    <row r="155" spans="2:38">
      <c r="B155" s="55" t="s">
        <v>111</v>
      </c>
      <c r="C155" s="80">
        <f>INDEX(F_Inputs[[2013-14]:[2029-30]],MATCH(_xlfn.CONCAT($B$143,"_",$B155), Inputs!$X$2:$X$507, 0),MATCH(Forecasts!C$144, F_Inputs[[#Headers],[2013-14]:[2029-30]],0))</f>
        <v>0</v>
      </c>
      <c r="D155" s="80">
        <f>INDEX(F_Inputs[[2013-14]:[2029-30]],MATCH(_xlfn.CONCAT($B$143,"_",$B155), Inputs!$X$2:$X$507, 0),MATCH(Forecasts!D$144, F_Inputs[[#Headers],[2013-14]:[2029-30]],0))</f>
        <v>0</v>
      </c>
      <c r="E155" s="80">
        <f>INDEX(F_Inputs[[2013-14]:[2029-30]],MATCH(_xlfn.CONCAT($B$143,"_",$B155), Inputs!$X$2:$X$507, 0),MATCH(Forecasts!E$144, F_Inputs[[#Headers],[2013-14]:[2029-30]],0))</f>
        <v>0</v>
      </c>
      <c r="F155" s="80">
        <f>INDEX(F_Inputs[[2013-14]:[2029-30]],MATCH(_xlfn.CONCAT($B$143,"_",$B155), Inputs!$X$2:$X$507, 0),MATCH(Forecasts!F$144, F_Inputs[[#Headers],[2013-14]:[2029-30]],0))</f>
        <v>0</v>
      </c>
      <c r="G155" s="80">
        <f>INDEX(F_Inputs[[2013-14]:[2029-30]],MATCH(_xlfn.CONCAT($B$143,"_",$B155), Inputs!$X$2:$X$507, 0),MATCH(Forecasts!G$144, F_Inputs[[#Headers],[2013-14]:[2029-30]],0))</f>
        <v>0</v>
      </c>
      <c r="H155" s="80">
        <f>INDEX(F_Inputs[[2013-14]:[2029-30]],MATCH(_xlfn.CONCAT($B$143,"_",$B155), Inputs!$X$2:$X$507, 0),MATCH(Forecasts!H$144, F_Inputs[[#Headers],[2013-14]:[2029-30]],0))</f>
        <v>0</v>
      </c>
      <c r="I155" s="80">
        <f>INDEX(F_Inputs[[2013-14]:[2029-30]],MATCH(_xlfn.CONCAT($B$143,"_",$B155), Inputs!$X$2:$X$507, 0),MATCH(Forecasts!I$144, F_Inputs[[#Headers],[2013-14]:[2029-30]],0))</f>
        <v>1</v>
      </c>
      <c r="J155" s="80">
        <f>INDEX(F_Inputs[[2013-14]:[2029-30]],MATCH(_xlfn.CONCAT($B$143,"_",$B155), Inputs!$X$2:$X$507, 0),MATCH(Forecasts!J$144, F_Inputs[[#Headers],[2013-14]:[2029-30]],0))</f>
        <v>0</v>
      </c>
      <c r="K155" s="80">
        <f>INDEX(F_Inputs[[2013-14]:[2029-30]],MATCH(_xlfn.CONCAT($B$143,"_",$B155), Inputs!$X$2:$X$507, 0),MATCH(Forecasts!K$144, F_Inputs[[#Headers],[2013-14]:[2029-30]],0))</f>
        <v>0</v>
      </c>
      <c r="L155" s="80">
        <f>INDEX(F_Inputs[[2013-14]:[2029-30]],MATCH(_xlfn.CONCAT($B$143,"_",$B155), Inputs!$X$2:$X$507, 0),MATCH(Forecasts!L$144, F_Inputs[[#Headers],[2013-14]:[2029-30]],0))</f>
        <v>0</v>
      </c>
      <c r="M155" s="80">
        <f>INDEX(F_Inputs[[2013-14]:[2029-30]],MATCH(_xlfn.CONCAT($B$143,"_",$B155), Inputs!$X$2:$X$507, 0),MATCH(Forecasts!M$144, F_Inputs[[#Headers],[2013-14]:[2029-30]],0))</f>
        <v>0</v>
      </c>
      <c r="N155" s="81">
        <f>INDEX(F_Inputs[[2013-14]:[2029-30]],MATCH(_xlfn.CONCAT($B$143,"_",$B155), Inputs!$X$2:$X$507, 0),MATCH(Forecasts!N$144, F_Inputs[[#Headers],[2013-14]:[2029-30]],0))</f>
        <v>0</v>
      </c>
      <c r="O155" s="81">
        <f>INDEX(F_Inputs[[2013-14]:[2029-30]],MATCH(_xlfn.CONCAT($B$143,"_",$B155), Inputs!$X$2:$X$507, 0),MATCH(Forecasts!O$144, F_Inputs[[#Headers],[2013-14]:[2029-30]],0))</f>
        <v>0</v>
      </c>
      <c r="P155" s="81">
        <f>INDEX(F_Inputs[[2013-14]:[2029-30]],MATCH(_xlfn.CONCAT($B$143,"_",$B155), Inputs!$X$2:$X$507, 0),MATCH(Forecasts!P$144, F_Inputs[[#Headers],[2013-14]:[2029-30]],0))</f>
        <v>0</v>
      </c>
      <c r="Q155" s="81">
        <f>INDEX(F_Inputs[[2013-14]:[2029-30]],MATCH(_xlfn.CONCAT($B$143,"_",$B155), Inputs!$X$2:$X$507, 0),MATCH(Forecasts!Q$144, F_Inputs[[#Headers],[2013-14]:[2029-30]],0))</f>
        <v>0</v>
      </c>
      <c r="R155" s="81">
        <f>INDEX(F_Inputs[[2013-14]:[2029-30]],MATCH(_xlfn.CONCAT($B$143,"_",$B155), Inputs!$X$2:$X$507, 0),MATCH(Forecasts!R$144, F_Inputs[[#Headers],[2013-14]:[2029-30]],0))</f>
        <v>0</v>
      </c>
      <c r="S155" s="81">
        <f>INDEX(F_Inputs[[2013-14]:[2029-30]],MATCH(_xlfn.CONCAT($B$143,"_",$B155), Inputs!$X$2:$X$507, 0),MATCH(Forecasts!S$144, F_Inputs[[#Headers],[2013-14]:[2029-30]],0))</f>
        <v>0</v>
      </c>
      <c r="T155" s="88">
        <f t="shared" si="79"/>
        <v>0</v>
      </c>
      <c r="U155" s="88">
        <f t="shared" si="79"/>
        <v>0</v>
      </c>
      <c r="V155" s="88">
        <f t="shared" si="79"/>
        <v>0</v>
      </c>
      <c r="W155" s="88">
        <f t="shared" si="79"/>
        <v>0</v>
      </c>
      <c r="X155" s="88">
        <f t="shared" si="79"/>
        <v>0</v>
      </c>
      <c r="Y155" s="88">
        <f t="shared" si="79"/>
        <v>0</v>
      </c>
      <c r="Z155" s="89">
        <f t="shared" si="80"/>
        <v>0</v>
      </c>
      <c r="AA155" s="89">
        <f t="shared" si="81"/>
        <v>0</v>
      </c>
      <c r="AB155" s="89">
        <f t="shared" si="82"/>
        <v>0</v>
      </c>
      <c r="AC155" s="89">
        <f t="shared" si="83"/>
        <v>0</v>
      </c>
      <c r="AD155" s="89">
        <f t="shared" si="84"/>
        <v>0</v>
      </c>
      <c r="AE155" s="89">
        <f t="shared" si="85"/>
        <v>0</v>
      </c>
      <c r="AF155" s="60" t="s">
        <v>119</v>
      </c>
      <c r="AG155" s="60" t="s">
        <v>119</v>
      </c>
      <c r="AH155" s="61" t="str">
        <f t="shared" si="86"/>
        <v>OK</v>
      </c>
    </row>
    <row r="156" spans="2:38">
      <c r="B156" s="55" t="s">
        <v>112</v>
      </c>
      <c r="C156" s="80">
        <f>INDEX(F_Inputs[[2013-14]:[2029-30]],MATCH(_xlfn.CONCAT($B$143,"_",$B156), Inputs!$X$2:$X$507, 0),MATCH(Forecasts!C$144, F_Inputs[[#Headers],[2013-14]:[2029-30]],0))</f>
        <v>0</v>
      </c>
      <c r="D156" s="80">
        <f>INDEX(F_Inputs[[2013-14]:[2029-30]],MATCH(_xlfn.CONCAT($B$143,"_",$B156), Inputs!$X$2:$X$507, 0),MATCH(Forecasts!D$144, F_Inputs[[#Headers],[2013-14]:[2029-30]],0))</f>
        <v>0</v>
      </c>
      <c r="E156" s="80">
        <f>INDEX(F_Inputs[[2013-14]:[2029-30]],MATCH(_xlfn.CONCAT($B$143,"_",$B156), Inputs!$X$2:$X$507, 0),MATCH(Forecasts!E$144, F_Inputs[[#Headers],[2013-14]:[2029-30]],0))</f>
        <v>0</v>
      </c>
      <c r="F156" s="80">
        <f>INDEX(F_Inputs[[2013-14]:[2029-30]],MATCH(_xlfn.CONCAT($B$143,"_",$B156), Inputs!$X$2:$X$507, 0),MATCH(Forecasts!F$144, F_Inputs[[#Headers],[2013-14]:[2029-30]],0))</f>
        <v>0</v>
      </c>
      <c r="G156" s="80">
        <f>INDEX(F_Inputs[[2013-14]:[2029-30]],MATCH(_xlfn.CONCAT($B$143,"_",$B156), Inputs!$X$2:$X$507, 0),MATCH(Forecasts!G$144, F_Inputs[[#Headers],[2013-14]:[2029-30]],0))</f>
        <v>0</v>
      </c>
      <c r="H156" s="80">
        <f>INDEX(F_Inputs[[2013-14]:[2029-30]],MATCH(_xlfn.CONCAT($B$143,"_",$B156), Inputs!$X$2:$X$507, 0),MATCH(Forecasts!H$144, F_Inputs[[#Headers],[2013-14]:[2029-30]],0))</f>
        <v>0</v>
      </c>
      <c r="I156" s="80">
        <f>INDEX(F_Inputs[[2013-14]:[2029-30]],MATCH(_xlfn.CONCAT($B$143,"_",$B156), Inputs!$X$2:$X$507, 0),MATCH(Forecasts!I$144, F_Inputs[[#Headers],[2013-14]:[2029-30]],0))</f>
        <v>1</v>
      </c>
      <c r="J156" s="80">
        <f>INDEX(F_Inputs[[2013-14]:[2029-30]],MATCH(_xlfn.CONCAT($B$143,"_",$B156), Inputs!$X$2:$X$507, 0),MATCH(Forecasts!J$144, F_Inputs[[#Headers],[2013-14]:[2029-30]],0))</f>
        <v>0</v>
      </c>
      <c r="K156" s="80">
        <f>INDEX(F_Inputs[[2013-14]:[2029-30]],MATCH(_xlfn.CONCAT($B$143,"_",$B156), Inputs!$X$2:$X$507, 0),MATCH(Forecasts!K$144, F_Inputs[[#Headers],[2013-14]:[2029-30]],0))</f>
        <v>0</v>
      </c>
      <c r="L156" s="80">
        <f>INDEX(F_Inputs[[2013-14]:[2029-30]],MATCH(_xlfn.CONCAT($B$143,"_",$B156), Inputs!$X$2:$X$507, 0),MATCH(Forecasts!L$144, F_Inputs[[#Headers],[2013-14]:[2029-30]],0))</f>
        <v>0</v>
      </c>
      <c r="M156" s="80">
        <f>INDEX(F_Inputs[[2013-14]:[2029-30]],MATCH(_xlfn.CONCAT($B$143,"_",$B156), Inputs!$X$2:$X$507, 0),MATCH(Forecasts!M$144, F_Inputs[[#Headers],[2013-14]:[2029-30]],0))</f>
        <v>0</v>
      </c>
      <c r="N156" s="81">
        <f>INDEX(F_Inputs[[2013-14]:[2029-30]],MATCH(_xlfn.CONCAT($B$143,"_",$B156), Inputs!$X$2:$X$507, 0),MATCH(Forecasts!N$144, F_Inputs[[#Headers],[2013-14]:[2029-30]],0))</f>
        <v>0</v>
      </c>
      <c r="O156" s="81">
        <f>INDEX(F_Inputs[[2013-14]:[2029-30]],MATCH(_xlfn.CONCAT($B$143,"_",$B156), Inputs!$X$2:$X$507, 0),MATCH(Forecasts!O$144, F_Inputs[[#Headers],[2013-14]:[2029-30]],0))</f>
        <v>0</v>
      </c>
      <c r="P156" s="81">
        <f>INDEX(F_Inputs[[2013-14]:[2029-30]],MATCH(_xlfn.CONCAT($B$143,"_",$B156), Inputs!$X$2:$X$507, 0),MATCH(Forecasts!P$144, F_Inputs[[#Headers],[2013-14]:[2029-30]],0))</f>
        <v>0</v>
      </c>
      <c r="Q156" s="81">
        <f>INDEX(F_Inputs[[2013-14]:[2029-30]],MATCH(_xlfn.CONCAT($B$143,"_",$B156), Inputs!$X$2:$X$507, 0),MATCH(Forecasts!Q$144, F_Inputs[[#Headers],[2013-14]:[2029-30]],0))</f>
        <v>0</v>
      </c>
      <c r="R156" s="81">
        <f>INDEX(F_Inputs[[2013-14]:[2029-30]],MATCH(_xlfn.CONCAT($B$143,"_",$B156), Inputs!$X$2:$X$507, 0),MATCH(Forecasts!R$144, F_Inputs[[#Headers],[2013-14]:[2029-30]],0))</f>
        <v>0</v>
      </c>
      <c r="S156" s="81">
        <f>INDEX(F_Inputs[[2013-14]:[2029-30]],MATCH(_xlfn.CONCAT($B$143,"_",$B156), Inputs!$X$2:$X$507, 0),MATCH(Forecasts!S$144, F_Inputs[[#Headers],[2013-14]:[2029-30]],0))</f>
        <v>0</v>
      </c>
      <c r="T156" s="88">
        <f t="shared" si="79"/>
        <v>0</v>
      </c>
      <c r="U156" s="88">
        <f t="shared" si="79"/>
        <v>0</v>
      </c>
      <c r="V156" s="88">
        <f t="shared" si="79"/>
        <v>0</v>
      </c>
      <c r="W156" s="88">
        <f t="shared" si="79"/>
        <v>0</v>
      </c>
      <c r="X156" s="88">
        <f t="shared" si="79"/>
        <v>0</v>
      </c>
      <c r="Y156" s="88">
        <f t="shared" si="79"/>
        <v>0</v>
      </c>
      <c r="Z156" s="89">
        <f t="shared" si="80"/>
        <v>0</v>
      </c>
      <c r="AA156" s="89">
        <f t="shared" si="81"/>
        <v>0</v>
      </c>
      <c r="AB156" s="89">
        <f t="shared" si="82"/>
        <v>0</v>
      </c>
      <c r="AC156" s="89">
        <f t="shared" si="83"/>
        <v>0</v>
      </c>
      <c r="AD156" s="89">
        <f t="shared" si="84"/>
        <v>0</v>
      </c>
      <c r="AE156" s="89">
        <f t="shared" si="85"/>
        <v>0</v>
      </c>
      <c r="AF156" s="60" t="s">
        <v>119</v>
      </c>
      <c r="AG156" s="60" t="s">
        <v>119</v>
      </c>
      <c r="AH156" s="61" t="str">
        <f t="shared" si="86"/>
        <v>OK</v>
      </c>
    </row>
    <row r="157" spans="2:38">
      <c r="B157" s="55" t="s">
        <v>113</v>
      </c>
      <c r="C157" s="80">
        <f>INDEX(F_Inputs[[2013-14]:[2029-30]],MATCH(_xlfn.CONCAT($B$143,"_",$B157), Inputs!$X$2:$X$507, 0),MATCH(Forecasts!C$144, F_Inputs[[#Headers],[2013-14]:[2029-30]],0))</f>
        <v>0</v>
      </c>
      <c r="D157" s="80">
        <f>INDEX(F_Inputs[[2013-14]:[2029-30]],MATCH(_xlfn.CONCAT($B$143,"_",$B157), Inputs!$X$2:$X$507, 0),MATCH(Forecasts!D$144, F_Inputs[[#Headers],[2013-14]:[2029-30]],0))</f>
        <v>0</v>
      </c>
      <c r="E157" s="80">
        <f>INDEX(F_Inputs[[2013-14]:[2029-30]],MATCH(_xlfn.CONCAT($B$143,"_",$B157), Inputs!$X$2:$X$507, 0),MATCH(Forecasts!E$144, F_Inputs[[#Headers],[2013-14]:[2029-30]],0))</f>
        <v>0</v>
      </c>
      <c r="F157" s="80">
        <f>INDEX(F_Inputs[[2013-14]:[2029-30]],MATCH(_xlfn.CONCAT($B$143,"_",$B157), Inputs!$X$2:$X$507, 0),MATCH(Forecasts!F$144, F_Inputs[[#Headers],[2013-14]:[2029-30]],0))</f>
        <v>0</v>
      </c>
      <c r="G157" s="80">
        <f>INDEX(F_Inputs[[2013-14]:[2029-30]],MATCH(_xlfn.CONCAT($B$143,"_",$B157), Inputs!$X$2:$X$507, 0),MATCH(Forecasts!G$144, F_Inputs[[#Headers],[2013-14]:[2029-30]],0))</f>
        <v>0</v>
      </c>
      <c r="H157" s="80">
        <f>INDEX(F_Inputs[[2013-14]:[2029-30]],MATCH(_xlfn.CONCAT($B$143,"_",$B157), Inputs!$X$2:$X$507, 0),MATCH(Forecasts!H$144, F_Inputs[[#Headers],[2013-14]:[2029-30]],0))</f>
        <v>0</v>
      </c>
      <c r="I157" s="80">
        <f>INDEX(F_Inputs[[2013-14]:[2029-30]],MATCH(_xlfn.CONCAT($B$143,"_",$B157), Inputs!$X$2:$X$507, 0),MATCH(Forecasts!I$144, F_Inputs[[#Headers],[2013-14]:[2029-30]],0))</f>
        <v>1</v>
      </c>
      <c r="J157" s="80">
        <f>INDEX(F_Inputs[[2013-14]:[2029-30]],MATCH(_xlfn.CONCAT($B$143,"_",$B157), Inputs!$X$2:$X$507, 0),MATCH(Forecasts!J$144, F_Inputs[[#Headers],[2013-14]:[2029-30]],0))</f>
        <v>0</v>
      </c>
      <c r="K157" s="80">
        <f>INDEX(F_Inputs[[2013-14]:[2029-30]],MATCH(_xlfn.CONCAT($B$143,"_",$B157), Inputs!$X$2:$X$507, 0),MATCH(Forecasts!K$144, F_Inputs[[#Headers],[2013-14]:[2029-30]],0))</f>
        <v>0</v>
      </c>
      <c r="L157" s="80">
        <f>INDEX(F_Inputs[[2013-14]:[2029-30]],MATCH(_xlfn.CONCAT($B$143,"_",$B157), Inputs!$X$2:$X$507, 0),MATCH(Forecasts!L$144, F_Inputs[[#Headers],[2013-14]:[2029-30]],0))</f>
        <v>0</v>
      </c>
      <c r="M157" s="80">
        <f>INDEX(F_Inputs[[2013-14]:[2029-30]],MATCH(_xlfn.CONCAT($B$143,"_",$B157), Inputs!$X$2:$X$507, 0),MATCH(Forecasts!M$144, F_Inputs[[#Headers],[2013-14]:[2029-30]],0))</f>
        <v>0</v>
      </c>
      <c r="N157" s="81">
        <f>INDEX(F_Inputs[[2013-14]:[2029-30]],MATCH(_xlfn.CONCAT($B$143,"_",$B157), Inputs!$X$2:$X$507, 0),MATCH(Forecasts!N$144, F_Inputs[[#Headers],[2013-14]:[2029-30]],0))</f>
        <v>0</v>
      </c>
      <c r="O157" s="81">
        <f>INDEX(F_Inputs[[2013-14]:[2029-30]],MATCH(_xlfn.CONCAT($B$143,"_",$B157), Inputs!$X$2:$X$507, 0),MATCH(Forecasts!O$144, F_Inputs[[#Headers],[2013-14]:[2029-30]],0))</f>
        <v>0</v>
      </c>
      <c r="P157" s="81">
        <f>INDEX(F_Inputs[[2013-14]:[2029-30]],MATCH(_xlfn.CONCAT($B$143,"_",$B157), Inputs!$X$2:$X$507, 0),MATCH(Forecasts!P$144, F_Inputs[[#Headers],[2013-14]:[2029-30]],0))</f>
        <v>0</v>
      </c>
      <c r="Q157" s="81">
        <f>INDEX(F_Inputs[[2013-14]:[2029-30]],MATCH(_xlfn.CONCAT($B$143,"_",$B157), Inputs!$X$2:$X$507, 0),MATCH(Forecasts!Q$144, F_Inputs[[#Headers],[2013-14]:[2029-30]],0))</f>
        <v>0</v>
      </c>
      <c r="R157" s="81">
        <f>INDEX(F_Inputs[[2013-14]:[2029-30]],MATCH(_xlfn.CONCAT($B$143,"_",$B157), Inputs!$X$2:$X$507, 0),MATCH(Forecasts!R$144, F_Inputs[[#Headers],[2013-14]:[2029-30]],0))</f>
        <v>0</v>
      </c>
      <c r="S157" s="81">
        <f>INDEX(F_Inputs[[2013-14]:[2029-30]],MATCH(_xlfn.CONCAT($B$143,"_",$B157), Inputs!$X$2:$X$507, 0),MATCH(Forecasts!S$144, F_Inputs[[#Headers],[2013-14]:[2029-30]],0))</f>
        <v>0</v>
      </c>
      <c r="T157" s="88">
        <f t="shared" si="79"/>
        <v>0</v>
      </c>
      <c r="U157" s="88">
        <f t="shared" si="79"/>
        <v>0</v>
      </c>
      <c r="V157" s="88">
        <f t="shared" si="79"/>
        <v>0</v>
      </c>
      <c r="W157" s="88">
        <f t="shared" si="79"/>
        <v>0</v>
      </c>
      <c r="X157" s="88">
        <f t="shared" si="79"/>
        <v>0</v>
      </c>
      <c r="Y157" s="88">
        <f t="shared" si="79"/>
        <v>0</v>
      </c>
      <c r="Z157" s="89">
        <f t="shared" si="80"/>
        <v>0</v>
      </c>
      <c r="AA157" s="89">
        <f t="shared" si="81"/>
        <v>0</v>
      </c>
      <c r="AB157" s="89">
        <f t="shared" si="82"/>
        <v>0</v>
      </c>
      <c r="AC157" s="89">
        <f t="shared" si="83"/>
        <v>0</v>
      </c>
      <c r="AD157" s="89">
        <f t="shared" si="84"/>
        <v>0</v>
      </c>
      <c r="AE157" s="89">
        <f t="shared" si="85"/>
        <v>0</v>
      </c>
      <c r="AF157" s="60" t="s">
        <v>119</v>
      </c>
      <c r="AG157" s="60" t="s">
        <v>119</v>
      </c>
      <c r="AH157" s="61" t="str">
        <f t="shared" si="86"/>
        <v>OK</v>
      </c>
    </row>
    <row r="158" spans="2:38">
      <c r="B158" s="55" t="s">
        <v>36</v>
      </c>
      <c r="C158" s="80">
        <f>INDEX(F_Inputs[[2013-14]:[2029-30]],MATCH(_xlfn.CONCAT($B$143,"_",$B158), Inputs!$X$2:$X$507, 0),MATCH(Forecasts!C$144, F_Inputs[[#Headers],[2013-14]:[2029-30]],0))</f>
        <v>0</v>
      </c>
      <c r="D158" s="80">
        <f>INDEX(F_Inputs[[2013-14]:[2029-30]],MATCH(_xlfn.CONCAT($B$143,"_",$B158), Inputs!$X$2:$X$507, 0),MATCH(Forecasts!D$144, F_Inputs[[#Headers],[2013-14]:[2029-30]],0))</f>
        <v>0</v>
      </c>
      <c r="E158" s="80">
        <f>INDEX(F_Inputs[[2013-14]:[2029-30]],MATCH(_xlfn.CONCAT($B$143,"_",$B158), Inputs!$X$2:$X$507, 0),MATCH(Forecasts!E$144, F_Inputs[[#Headers],[2013-14]:[2029-30]],0))</f>
        <v>0</v>
      </c>
      <c r="F158" s="80">
        <f>INDEX(F_Inputs[[2013-14]:[2029-30]],MATCH(_xlfn.CONCAT($B$143,"_",$B158), Inputs!$X$2:$X$507, 0),MATCH(Forecasts!F$144, F_Inputs[[#Headers],[2013-14]:[2029-30]],0))</f>
        <v>0</v>
      </c>
      <c r="G158" s="80">
        <f>INDEX(F_Inputs[[2013-14]:[2029-30]],MATCH(_xlfn.CONCAT($B$143,"_",$B158), Inputs!$X$2:$X$507, 0),MATCH(Forecasts!G$144, F_Inputs[[#Headers],[2013-14]:[2029-30]],0))</f>
        <v>0</v>
      </c>
      <c r="H158" s="80">
        <f>INDEX(F_Inputs[[2013-14]:[2029-30]],MATCH(_xlfn.CONCAT($B$143,"_",$B158), Inputs!$X$2:$X$507, 0),MATCH(Forecasts!H$144, F_Inputs[[#Headers],[2013-14]:[2029-30]],0))</f>
        <v>0</v>
      </c>
      <c r="I158" s="80">
        <f>INDEX(F_Inputs[[2013-14]:[2029-30]],MATCH(_xlfn.CONCAT($B$143,"_",$B158), Inputs!$X$2:$X$507, 0),MATCH(Forecasts!I$144, F_Inputs[[#Headers],[2013-14]:[2029-30]],0))</f>
        <v>1</v>
      </c>
      <c r="J158" s="80">
        <f>INDEX(F_Inputs[[2013-14]:[2029-30]],MATCH(_xlfn.CONCAT($B$143,"_",$B158), Inputs!$X$2:$X$507, 0),MATCH(Forecasts!J$144, F_Inputs[[#Headers],[2013-14]:[2029-30]],0))</f>
        <v>0</v>
      </c>
      <c r="K158" s="80">
        <f>INDEX(F_Inputs[[2013-14]:[2029-30]],MATCH(_xlfn.CONCAT($B$143,"_",$B158), Inputs!$X$2:$X$507, 0),MATCH(Forecasts!K$144, F_Inputs[[#Headers],[2013-14]:[2029-30]],0))</f>
        <v>0</v>
      </c>
      <c r="L158" s="80">
        <f>INDEX(F_Inputs[[2013-14]:[2029-30]],MATCH(_xlfn.CONCAT($B$143,"_",$B158), Inputs!$X$2:$X$507, 0),MATCH(Forecasts!L$144, F_Inputs[[#Headers],[2013-14]:[2029-30]],0))</f>
        <v>0</v>
      </c>
      <c r="M158" s="80">
        <f>INDEX(F_Inputs[[2013-14]:[2029-30]],MATCH(_xlfn.CONCAT($B$143,"_",$B158), Inputs!$X$2:$X$507, 0),MATCH(Forecasts!M$144, F_Inputs[[#Headers],[2013-14]:[2029-30]],0))</f>
        <v>0</v>
      </c>
      <c r="N158" s="81">
        <f>INDEX(F_Inputs[[2013-14]:[2029-30]],MATCH(_xlfn.CONCAT($B$143,"_",$B158), Inputs!$X$2:$X$507, 0),MATCH(Forecasts!N$144, F_Inputs[[#Headers],[2013-14]:[2029-30]],0))</f>
        <v>0</v>
      </c>
      <c r="O158" s="81">
        <f>INDEX(F_Inputs[[2013-14]:[2029-30]],MATCH(_xlfn.CONCAT($B$143,"_",$B158), Inputs!$X$2:$X$507, 0),MATCH(Forecasts!O$144, F_Inputs[[#Headers],[2013-14]:[2029-30]],0))</f>
        <v>0</v>
      </c>
      <c r="P158" s="81">
        <f>INDEX(F_Inputs[[2013-14]:[2029-30]],MATCH(_xlfn.CONCAT($B$143,"_",$B158), Inputs!$X$2:$X$507, 0),MATCH(Forecasts!P$144, F_Inputs[[#Headers],[2013-14]:[2029-30]],0))</f>
        <v>0</v>
      </c>
      <c r="Q158" s="81">
        <f>INDEX(F_Inputs[[2013-14]:[2029-30]],MATCH(_xlfn.CONCAT($B$143,"_",$B158), Inputs!$X$2:$X$507, 0),MATCH(Forecasts!Q$144, F_Inputs[[#Headers],[2013-14]:[2029-30]],0))</f>
        <v>0</v>
      </c>
      <c r="R158" s="81">
        <f>INDEX(F_Inputs[[2013-14]:[2029-30]],MATCH(_xlfn.CONCAT($B$143,"_",$B158), Inputs!$X$2:$X$507, 0),MATCH(Forecasts!R$144, F_Inputs[[#Headers],[2013-14]:[2029-30]],0))</f>
        <v>0</v>
      </c>
      <c r="S158" s="81">
        <f>INDEX(F_Inputs[[2013-14]:[2029-30]],MATCH(_xlfn.CONCAT($B$143,"_",$B158), Inputs!$X$2:$X$507, 0),MATCH(Forecasts!S$144, F_Inputs[[#Headers],[2013-14]:[2029-30]],0))</f>
        <v>0</v>
      </c>
      <c r="T158" s="88">
        <f t="shared" si="79"/>
        <v>0</v>
      </c>
      <c r="U158" s="88">
        <f t="shared" si="79"/>
        <v>0</v>
      </c>
      <c r="V158" s="88">
        <f t="shared" si="79"/>
        <v>0</v>
      </c>
      <c r="W158" s="88">
        <f t="shared" si="79"/>
        <v>0</v>
      </c>
      <c r="X158" s="88">
        <f t="shared" si="79"/>
        <v>0</v>
      </c>
      <c r="Y158" s="88">
        <f t="shared" si="79"/>
        <v>0</v>
      </c>
      <c r="Z158" s="89">
        <f t="shared" si="80"/>
        <v>0</v>
      </c>
      <c r="AA158" s="89">
        <f t="shared" si="81"/>
        <v>0</v>
      </c>
      <c r="AB158" s="89">
        <f t="shared" si="82"/>
        <v>0</v>
      </c>
      <c r="AC158" s="89">
        <f t="shared" si="83"/>
        <v>0</v>
      </c>
      <c r="AD158" s="89">
        <f t="shared" si="84"/>
        <v>0</v>
      </c>
      <c r="AE158" s="89">
        <f t="shared" si="85"/>
        <v>0</v>
      </c>
      <c r="AF158" s="60" t="s">
        <v>119</v>
      </c>
      <c r="AG158" s="60" t="s">
        <v>119</v>
      </c>
      <c r="AH158" s="61" t="str">
        <f t="shared" si="86"/>
        <v>OK</v>
      </c>
    </row>
    <row r="159" spans="2:38">
      <c r="B159" s="55" t="s">
        <v>93</v>
      </c>
      <c r="C159" s="80">
        <f>INDEX(F_Inputs[[2013-14]:[2029-30]],MATCH(_xlfn.CONCAT($B$143,"_",$B159), Inputs!$X$2:$X$507, 0),MATCH(Forecasts!C$144, F_Inputs[[#Headers],[2013-14]:[2029-30]],0))</f>
        <v>0</v>
      </c>
      <c r="D159" s="80">
        <f>INDEX(F_Inputs[[2013-14]:[2029-30]],MATCH(_xlfn.CONCAT($B$143,"_",$B159), Inputs!$X$2:$X$507, 0),MATCH(Forecasts!D$144, F_Inputs[[#Headers],[2013-14]:[2029-30]],0))</f>
        <v>0</v>
      </c>
      <c r="E159" s="80">
        <f>INDEX(F_Inputs[[2013-14]:[2029-30]],MATCH(_xlfn.CONCAT($B$143,"_",$B159), Inputs!$X$2:$X$507, 0),MATCH(Forecasts!E$144, F_Inputs[[#Headers],[2013-14]:[2029-30]],0))</f>
        <v>0</v>
      </c>
      <c r="F159" s="80">
        <f>INDEX(F_Inputs[[2013-14]:[2029-30]],MATCH(_xlfn.CONCAT($B$143,"_",$B159), Inputs!$X$2:$X$507, 0),MATCH(Forecasts!F$144, F_Inputs[[#Headers],[2013-14]:[2029-30]],0))</f>
        <v>0</v>
      </c>
      <c r="G159" s="80">
        <f>INDEX(F_Inputs[[2013-14]:[2029-30]],MATCH(_xlfn.CONCAT($B$143,"_",$B159), Inputs!$X$2:$X$507, 0),MATCH(Forecasts!G$144, F_Inputs[[#Headers],[2013-14]:[2029-30]],0))</f>
        <v>0</v>
      </c>
      <c r="H159" s="80">
        <f>INDEX(F_Inputs[[2013-14]:[2029-30]],MATCH(_xlfn.CONCAT($B$143,"_",$B159), Inputs!$X$2:$X$507, 0),MATCH(Forecasts!H$144, F_Inputs[[#Headers],[2013-14]:[2029-30]],0))</f>
        <v>0</v>
      </c>
      <c r="I159" s="80">
        <f>INDEX(F_Inputs[[2013-14]:[2029-30]],MATCH(_xlfn.CONCAT($B$143,"_",$B159), Inputs!$X$2:$X$507, 0),MATCH(Forecasts!I$144, F_Inputs[[#Headers],[2013-14]:[2029-30]],0))</f>
        <v>1</v>
      </c>
      <c r="J159" s="80">
        <f>INDEX(F_Inputs[[2013-14]:[2029-30]],MATCH(_xlfn.CONCAT($B$143,"_",$B159), Inputs!$X$2:$X$507, 0),MATCH(Forecasts!J$144, F_Inputs[[#Headers],[2013-14]:[2029-30]],0))</f>
        <v>0</v>
      </c>
      <c r="K159" s="80">
        <f>INDEX(F_Inputs[[2013-14]:[2029-30]],MATCH(_xlfn.CONCAT($B$143,"_",$B159), Inputs!$X$2:$X$507, 0),MATCH(Forecasts!K$144, F_Inputs[[#Headers],[2013-14]:[2029-30]],0))</f>
        <v>0</v>
      </c>
      <c r="L159" s="80">
        <f>INDEX(F_Inputs[[2013-14]:[2029-30]],MATCH(_xlfn.CONCAT($B$143,"_",$B159), Inputs!$X$2:$X$507, 0),MATCH(Forecasts!L$144, F_Inputs[[#Headers],[2013-14]:[2029-30]],0))</f>
        <v>0</v>
      </c>
      <c r="M159" s="80">
        <f>INDEX(F_Inputs[[2013-14]:[2029-30]],MATCH(_xlfn.CONCAT($B$143,"_",$B159), Inputs!$X$2:$X$507, 0),MATCH(Forecasts!M$144, F_Inputs[[#Headers],[2013-14]:[2029-30]],0))</f>
        <v>0</v>
      </c>
      <c r="N159" s="81">
        <f>INDEX(F_Inputs[[2013-14]:[2029-30]],MATCH(_xlfn.CONCAT($B$143,"_",$B159), Inputs!$X$2:$X$507, 0),MATCH(Forecasts!N$144, F_Inputs[[#Headers],[2013-14]:[2029-30]],0))</f>
        <v>0</v>
      </c>
      <c r="O159" s="81">
        <f>INDEX(F_Inputs[[2013-14]:[2029-30]],MATCH(_xlfn.CONCAT($B$143,"_",$B159), Inputs!$X$2:$X$507, 0),MATCH(Forecasts!O$144, F_Inputs[[#Headers],[2013-14]:[2029-30]],0))</f>
        <v>0</v>
      </c>
      <c r="P159" s="81">
        <f>INDEX(F_Inputs[[2013-14]:[2029-30]],MATCH(_xlfn.CONCAT($B$143,"_",$B159), Inputs!$X$2:$X$507, 0),MATCH(Forecasts!P$144, F_Inputs[[#Headers],[2013-14]:[2029-30]],0))</f>
        <v>0</v>
      </c>
      <c r="Q159" s="81">
        <f>INDEX(F_Inputs[[2013-14]:[2029-30]],MATCH(_xlfn.CONCAT($B$143,"_",$B159), Inputs!$X$2:$X$507, 0),MATCH(Forecasts!Q$144, F_Inputs[[#Headers],[2013-14]:[2029-30]],0))</f>
        <v>0</v>
      </c>
      <c r="R159" s="81">
        <f>INDEX(F_Inputs[[2013-14]:[2029-30]],MATCH(_xlfn.CONCAT($B$143,"_",$B159), Inputs!$X$2:$X$507, 0),MATCH(Forecasts!R$144, F_Inputs[[#Headers],[2013-14]:[2029-30]],0))</f>
        <v>0</v>
      </c>
      <c r="S159" s="81">
        <f>INDEX(F_Inputs[[2013-14]:[2029-30]],MATCH(_xlfn.CONCAT($B$143,"_",$B159), Inputs!$X$2:$X$507, 0),MATCH(Forecasts!S$144, F_Inputs[[#Headers],[2013-14]:[2029-30]],0))</f>
        <v>0</v>
      </c>
      <c r="T159" s="88">
        <f t="shared" si="79"/>
        <v>0</v>
      </c>
      <c r="U159" s="88">
        <f t="shared" si="79"/>
        <v>0</v>
      </c>
      <c r="V159" s="88">
        <f t="shared" si="79"/>
        <v>0</v>
      </c>
      <c r="W159" s="88">
        <f t="shared" si="79"/>
        <v>0</v>
      </c>
      <c r="X159" s="88">
        <f t="shared" si="79"/>
        <v>0</v>
      </c>
      <c r="Y159" s="88">
        <f t="shared" si="79"/>
        <v>0</v>
      </c>
      <c r="Z159" s="89">
        <f t="shared" si="80"/>
        <v>0</v>
      </c>
      <c r="AA159" s="89">
        <f t="shared" si="81"/>
        <v>0</v>
      </c>
      <c r="AB159" s="89">
        <f t="shared" si="82"/>
        <v>0</v>
      </c>
      <c r="AC159" s="89">
        <f t="shared" si="83"/>
        <v>0</v>
      </c>
      <c r="AD159" s="89">
        <f t="shared" si="84"/>
        <v>0</v>
      </c>
      <c r="AE159" s="89">
        <f t="shared" si="85"/>
        <v>0</v>
      </c>
      <c r="AF159" s="60" t="s">
        <v>119</v>
      </c>
      <c r="AG159" s="60" t="s">
        <v>119</v>
      </c>
      <c r="AH159" s="61" t="str">
        <f t="shared" si="86"/>
        <v>OK</v>
      </c>
    </row>
    <row r="160" spans="2:38">
      <c r="B160" s="55" t="s">
        <v>100</v>
      </c>
      <c r="C160" s="80">
        <f>INDEX(F_Inputs[[2013-14]:[2029-30]],MATCH(_xlfn.CONCAT($B$143,"_",$B160), Inputs!$X$2:$X$507, 0),MATCH(Forecasts!C$144, F_Inputs[[#Headers],[2013-14]:[2029-30]],0))</f>
        <v>0</v>
      </c>
      <c r="D160" s="80">
        <f>INDEX(F_Inputs[[2013-14]:[2029-30]],MATCH(_xlfn.CONCAT($B$143,"_",$B160), Inputs!$X$2:$X$507, 0),MATCH(Forecasts!D$144, F_Inputs[[#Headers],[2013-14]:[2029-30]],0))</f>
        <v>0</v>
      </c>
      <c r="E160" s="80">
        <f>INDEX(F_Inputs[[2013-14]:[2029-30]],MATCH(_xlfn.CONCAT($B$143,"_",$B160), Inputs!$X$2:$X$507, 0),MATCH(Forecasts!E$144, F_Inputs[[#Headers],[2013-14]:[2029-30]],0))</f>
        <v>0</v>
      </c>
      <c r="F160" s="80">
        <f>INDEX(F_Inputs[[2013-14]:[2029-30]],MATCH(_xlfn.CONCAT($B$143,"_",$B160), Inputs!$X$2:$X$507, 0),MATCH(Forecasts!F$144, F_Inputs[[#Headers],[2013-14]:[2029-30]],0))</f>
        <v>0</v>
      </c>
      <c r="G160" s="80">
        <f>INDEX(F_Inputs[[2013-14]:[2029-30]],MATCH(_xlfn.CONCAT($B$143,"_",$B160), Inputs!$X$2:$X$507, 0),MATCH(Forecasts!G$144, F_Inputs[[#Headers],[2013-14]:[2029-30]],0))</f>
        <v>0</v>
      </c>
      <c r="H160" s="80">
        <f>INDEX(F_Inputs[[2013-14]:[2029-30]],MATCH(_xlfn.CONCAT($B$143,"_",$B160), Inputs!$X$2:$X$507, 0),MATCH(Forecasts!H$144, F_Inputs[[#Headers],[2013-14]:[2029-30]],0))</f>
        <v>0</v>
      </c>
      <c r="I160" s="80">
        <f>INDEX(F_Inputs[[2013-14]:[2029-30]],MATCH(_xlfn.CONCAT($B$143,"_",$B160), Inputs!$X$2:$X$507, 0),MATCH(Forecasts!I$144, F_Inputs[[#Headers],[2013-14]:[2029-30]],0))</f>
        <v>1</v>
      </c>
      <c r="J160" s="80">
        <f>INDEX(F_Inputs[[2013-14]:[2029-30]],MATCH(_xlfn.CONCAT($B$143,"_",$B160), Inputs!$X$2:$X$507, 0),MATCH(Forecasts!J$144, F_Inputs[[#Headers],[2013-14]:[2029-30]],0))</f>
        <v>0</v>
      </c>
      <c r="K160" s="80">
        <f>INDEX(F_Inputs[[2013-14]:[2029-30]],MATCH(_xlfn.CONCAT($B$143,"_",$B160), Inputs!$X$2:$X$507, 0),MATCH(Forecasts!K$144, F_Inputs[[#Headers],[2013-14]:[2029-30]],0))</f>
        <v>0</v>
      </c>
      <c r="L160" s="80">
        <f>INDEX(F_Inputs[[2013-14]:[2029-30]],MATCH(_xlfn.CONCAT($B$143,"_",$B160), Inputs!$X$2:$X$507, 0),MATCH(Forecasts!L$144, F_Inputs[[#Headers],[2013-14]:[2029-30]],0))</f>
        <v>0</v>
      </c>
      <c r="M160" s="80">
        <f>INDEX(F_Inputs[[2013-14]:[2029-30]],MATCH(_xlfn.CONCAT($B$143,"_",$B160), Inputs!$X$2:$X$507, 0),MATCH(Forecasts!M$144, F_Inputs[[#Headers],[2013-14]:[2029-30]],0))</f>
        <v>0</v>
      </c>
      <c r="N160" s="81">
        <f>INDEX(F_Inputs[[2013-14]:[2029-30]],MATCH(_xlfn.CONCAT($B$143,"_",$B160), Inputs!$X$2:$X$507, 0),MATCH(Forecasts!N$144, F_Inputs[[#Headers],[2013-14]:[2029-30]],0))</f>
        <v>0</v>
      </c>
      <c r="O160" s="81">
        <f>INDEX(F_Inputs[[2013-14]:[2029-30]],MATCH(_xlfn.CONCAT($B$143,"_",$B160), Inputs!$X$2:$X$507, 0),MATCH(Forecasts!O$144, F_Inputs[[#Headers],[2013-14]:[2029-30]],0))</f>
        <v>0</v>
      </c>
      <c r="P160" s="81">
        <f>INDEX(F_Inputs[[2013-14]:[2029-30]],MATCH(_xlfn.CONCAT($B$143,"_",$B160), Inputs!$X$2:$X$507, 0),MATCH(Forecasts!P$144, F_Inputs[[#Headers],[2013-14]:[2029-30]],0))</f>
        <v>0</v>
      </c>
      <c r="Q160" s="81">
        <f>INDEX(F_Inputs[[2013-14]:[2029-30]],MATCH(_xlfn.CONCAT($B$143,"_",$B160), Inputs!$X$2:$X$507, 0),MATCH(Forecasts!Q$144, F_Inputs[[#Headers],[2013-14]:[2029-30]],0))</f>
        <v>0</v>
      </c>
      <c r="R160" s="81">
        <f>INDEX(F_Inputs[[2013-14]:[2029-30]],MATCH(_xlfn.CONCAT($B$143,"_",$B160), Inputs!$X$2:$X$507, 0),MATCH(Forecasts!R$144, F_Inputs[[#Headers],[2013-14]:[2029-30]],0))</f>
        <v>0</v>
      </c>
      <c r="S160" s="81">
        <f>INDEX(F_Inputs[[2013-14]:[2029-30]],MATCH(_xlfn.CONCAT($B$143,"_",$B160), Inputs!$X$2:$X$507, 0),MATCH(Forecasts!S$144, F_Inputs[[#Headers],[2013-14]:[2029-30]],0))</f>
        <v>0</v>
      </c>
      <c r="T160" s="88">
        <f t="shared" si="79"/>
        <v>0</v>
      </c>
      <c r="U160" s="88">
        <f t="shared" si="79"/>
        <v>0</v>
      </c>
      <c r="V160" s="88">
        <f t="shared" si="79"/>
        <v>0</v>
      </c>
      <c r="W160" s="88">
        <f t="shared" si="79"/>
        <v>0</v>
      </c>
      <c r="X160" s="88">
        <f t="shared" si="79"/>
        <v>0</v>
      </c>
      <c r="Y160" s="88">
        <f t="shared" si="79"/>
        <v>0</v>
      </c>
      <c r="Z160" s="89">
        <f t="shared" si="80"/>
        <v>0</v>
      </c>
      <c r="AA160" s="89">
        <f t="shared" si="81"/>
        <v>0</v>
      </c>
      <c r="AB160" s="89">
        <f t="shared" si="82"/>
        <v>0</v>
      </c>
      <c r="AC160" s="89">
        <f t="shared" si="83"/>
        <v>0</v>
      </c>
      <c r="AD160" s="89">
        <f t="shared" si="84"/>
        <v>0</v>
      </c>
      <c r="AE160" s="89">
        <f t="shared" si="85"/>
        <v>0</v>
      </c>
      <c r="AF160" s="60" t="s">
        <v>119</v>
      </c>
      <c r="AG160" s="60" t="s">
        <v>119</v>
      </c>
      <c r="AH160" s="61" t="str">
        <f t="shared" si="86"/>
        <v>OK</v>
      </c>
    </row>
    <row r="161" spans="1:38">
      <c r="B161" s="55" t="s">
        <v>102</v>
      </c>
      <c r="C161" s="80">
        <f>INDEX(F_Inputs[[2013-14]:[2029-30]],MATCH(_xlfn.CONCAT($B$143,"_",$B161), Inputs!$X$2:$X$507, 0),MATCH(Forecasts!C$144, F_Inputs[[#Headers],[2013-14]:[2029-30]],0))</f>
        <v>0</v>
      </c>
      <c r="D161" s="80">
        <f>INDEX(F_Inputs[[2013-14]:[2029-30]],MATCH(_xlfn.CONCAT($B$143,"_",$B161), Inputs!$X$2:$X$507, 0),MATCH(Forecasts!D$144, F_Inputs[[#Headers],[2013-14]:[2029-30]],0))</f>
        <v>0</v>
      </c>
      <c r="E161" s="80">
        <f>INDEX(F_Inputs[[2013-14]:[2029-30]],MATCH(_xlfn.CONCAT($B$143,"_",$B161), Inputs!$X$2:$X$507, 0),MATCH(Forecasts!E$144, F_Inputs[[#Headers],[2013-14]:[2029-30]],0))</f>
        <v>0</v>
      </c>
      <c r="F161" s="80">
        <f>INDEX(F_Inputs[[2013-14]:[2029-30]],MATCH(_xlfn.CONCAT($B$143,"_",$B161), Inputs!$X$2:$X$507, 0),MATCH(Forecasts!F$144, F_Inputs[[#Headers],[2013-14]:[2029-30]],0))</f>
        <v>0</v>
      </c>
      <c r="G161" s="80">
        <f>INDEX(F_Inputs[[2013-14]:[2029-30]],MATCH(_xlfn.CONCAT($B$143,"_",$B161), Inputs!$X$2:$X$507, 0),MATCH(Forecasts!G$144, F_Inputs[[#Headers],[2013-14]:[2029-30]],0))</f>
        <v>0</v>
      </c>
      <c r="H161" s="80">
        <f>INDEX(F_Inputs[[2013-14]:[2029-30]],MATCH(_xlfn.CONCAT($B$143,"_",$B161), Inputs!$X$2:$X$507, 0),MATCH(Forecasts!H$144, F_Inputs[[#Headers],[2013-14]:[2029-30]],0))</f>
        <v>0</v>
      </c>
      <c r="I161" s="80">
        <f>INDEX(F_Inputs[[2013-14]:[2029-30]],MATCH(_xlfn.CONCAT($B$143,"_",$B161), Inputs!$X$2:$X$507, 0),MATCH(Forecasts!I$144, F_Inputs[[#Headers],[2013-14]:[2029-30]],0))</f>
        <v>1</v>
      </c>
      <c r="J161" s="80">
        <f>INDEX(F_Inputs[[2013-14]:[2029-30]],MATCH(_xlfn.CONCAT($B$143,"_",$B161), Inputs!$X$2:$X$507, 0),MATCH(Forecasts!J$144, F_Inputs[[#Headers],[2013-14]:[2029-30]],0))</f>
        <v>0</v>
      </c>
      <c r="K161" s="80">
        <f>INDEX(F_Inputs[[2013-14]:[2029-30]],MATCH(_xlfn.CONCAT($B$143,"_",$B161), Inputs!$X$2:$X$507, 0),MATCH(Forecasts!K$144, F_Inputs[[#Headers],[2013-14]:[2029-30]],0))</f>
        <v>0</v>
      </c>
      <c r="L161" s="80">
        <f>INDEX(F_Inputs[[2013-14]:[2029-30]],MATCH(_xlfn.CONCAT($B$143,"_",$B161), Inputs!$X$2:$X$507, 0),MATCH(Forecasts!L$144, F_Inputs[[#Headers],[2013-14]:[2029-30]],0))</f>
        <v>0</v>
      </c>
      <c r="M161" s="80">
        <f>INDEX(F_Inputs[[2013-14]:[2029-30]],MATCH(_xlfn.CONCAT($B$143,"_",$B161), Inputs!$X$2:$X$507, 0),MATCH(Forecasts!M$144, F_Inputs[[#Headers],[2013-14]:[2029-30]],0))</f>
        <v>0</v>
      </c>
      <c r="N161" s="81">
        <f>INDEX(F_Inputs[[2013-14]:[2029-30]],MATCH(_xlfn.CONCAT($B$143,"_",$B161), Inputs!$X$2:$X$507, 0),MATCH(Forecasts!N$144, F_Inputs[[#Headers],[2013-14]:[2029-30]],0))</f>
        <v>0</v>
      </c>
      <c r="O161" s="81">
        <f>INDEX(F_Inputs[[2013-14]:[2029-30]],MATCH(_xlfn.CONCAT($B$143,"_",$B161), Inputs!$X$2:$X$507, 0),MATCH(Forecasts!O$144, F_Inputs[[#Headers],[2013-14]:[2029-30]],0))</f>
        <v>0</v>
      </c>
      <c r="P161" s="81">
        <f>INDEX(F_Inputs[[2013-14]:[2029-30]],MATCH(_xlfn.CONCAT($B$143,"_",$B161), Inputs!$X$2:$X$507, 0),MATCH(Forecasts!P$144, F_Inputs[[#Headers],[2013-14]:[2029-30]],0))</f>
        <v>0</v>
      </c>
      <c r="Q161" s="81">
        <f>INDEX(F_Inputs[[2013-14]:[2029-30]],MATCH(_xlfn.CONCAT($B$143,"_",$B161), Inputs!$X$2:$X$507, 0),MATCH(Forecasts!Q$144, F_Inputs[[#Headers],[2013-14]:[2029-30]],0))</f>
        <v>0</v>
      </c>
      <c r="R161" s="81">
        <f>INDEX(F_Inputs[[2013-14]:[2029-30]],MATCH(_xlfn.CONCAT($B$143,"_",$B161), Inputs!$X$2:$X$507, 0),MATCH(Forecasts!R$144, F_Inputs[[#Headers],[2013-14]:[2029-30]],0))</f>
        <v>0</v>
      </c>
      <c r="S161" s="81">
        <f>INDEX(F_Inputs[[2013-14]:[2029-30]],MATCH(_xlfn.CONCAT($B$143,"_",$B161), Inputs!$X$2:$X$507, 0),MATCH(Forecasts!S$144, F_Inputs[[#Headers],[2013-14]:[2029-30]],0))</f>
        <v>0</v>
      </c>
      <c r="T161" s="88">
        <f t="shared" si="79"/>
        <v>0</v>
      </c>
      <c r="U161" s="88">
        <f t="shared" si="79"/>
        <v>0</v>
      </c>
      <c r="V161" s="88">
        <f t="shared" si="79"/>
        <v>0</v>
      </c>
      <c r="W161" s="88">
        <f t="shared" si="79"/>
        <v>0</v>
      </c>
      <c r="X161" s="88">
        <f t="shared" si="79"/>
        <v>0</v>
      </c>
      <c r="Y161" s="88">
        <f t="shared" si="79"/>
        <v>0</v>
      </c>
      <c r="Z161" s="89">
        <f t="shared" si="80"/>
        <v>0</v>
      </c>
      <c r="AA161" s="89">
        <f t="shared" si="81"/>
        <v>0</v>
      </c>
      <c r="AB161" s="89">
        <f t="shared" si="82"/>
        <v>0</v>
      </c>
      <c r="AC161" s="89">
        <f t="shared" si="83"/>
        <v>0</v>
      </c>
      <c r="AD161" s="89">
        <f t="shared" si="84"/>
        <v>0</v>
      </c>
      <c r="AE161" s="89">
        <f t="shared" si="85"/>
        <v>0</v>
      </c>
      <c r="AF161" s="60" t="s">
        <v>119</v>
      </c>
      <c r="AG161" s="60" t="s">
        <v>119</v>
      </c>
      <c r="AH161" s="61" t="str">
        <f t="shared" si="86"/>
        <v>OK</v>
      </c>
    </row>
    <row r="162" spans="1:38">
      <c r="B162" s="55" t="s">
        <v>103</v>
      </c>
      <c r="C162" s="80">
        <f>INDEX(F_Inputs[[2013-14]:[2029-30]],MATCH(_xlfn.CONCAT($B$143,"_",$B162), Inputs!$X$2:$X$507, 0),MATCH(Forecasts!C$144, F_Inputs[[#Headers],[2013-14]:[2029-30]],0))</f>
        <v>0</v>
      </c>
      <c r="D162" s="80">
        <f>INDEX(F_Inputs[[2013-14]:[2029-30]],MATCH(_xlfn.CONCAT($B$143,"_",$B162), Inputs!$X$2:$X$507, 0),MATCH(Forecasts!D$144, F_Inputs[[#Headers],[2013-14]:[2029-30]],0))</f>
        <v>0</v>
      </c>
      <c r="E162" s="80">
        <f>INDEX(F_Inputs[[2013-14]:[2029-30]],MATCH(_xlfn.CONCAT($B$143,"_",$B162), Inputs!$X$2:$X$507, 0),MATCH(Forecasts!E$144, F_Inputs[[#Headers],[2013-14]:[2029-30]],0))</f>
        <v>0</v>
      </c>
      <c r="F162" s="80">
        <f>INDEX(F_Inputs[[2013-14]:[2029-30]],MATCH(_xlfn.CONCAT($B$143,"_",$B162), Inputs!$X$2:$X$507, 0),MATCH(Forecasts!F$144, F_Inputs[[#Headers],[2013-14]:[2029-30]],0))</f>
        <v>0</v>
      </c>
      <c r="G162" s="80">
        <f>INDEX(F_Inputs[[2013-14]:[2029-30]],MATCH(_xlfn.CONCAT($B$143,"_",$B162), Inputs!$X$2:$X$507, 0),MATCH(Forecasts!G$144, F_Inputs[[#Headers],[2013-14]:[2029-30]],0))</f>
        <v>0</v>
      </c>
      <c r="H162" s="80">
        <f>INDEX(F_Inputs[[2013-14]:[2029-30]],MATCH(_xlfn.CONCAT($B$143,"_",$B162), Inputs!$X$2:$X$507, 0),MATCH(Forecasts!H$144, F_Inputs[[#Headers],[2013-14]:[2029-30]],0))</f>
        <v>0</v>
      </c>
      <c r="I162" s="80">
        <f>INDEX(F_Inputs[[2013-14]:[2029-30]],MATCH(_xlfn.CONCAT($B$143,"_",$B162), Inputs!$X$2:$X$507, 0),MATCH(Forecasts!I$144, F_Inputs[[#Headers],[2013-14]:[2029-30]],0))</f>
        <v>1</v>
      </c>
      <c r="J162" s="80">
        <f>INDEX(F_Inputs[[2013-14]:[2029-30]],MATCH(_xlfn.CONCAT($B$143,"_",$B162), Inputs!$X$2:$X$507, 0),MATCH(Forecasts!J$144, F_Inputs[[#Headers],[2013-14]:[2029-30]],0))</f>
        <v>0</v>
      </c>
      <c r="K162" s="80">
        <f>INDEX(F_Inputs[[2013-14]:[2029-30]],MATCH(_xlfn.CONCAT($B$143,"_",$B162), Inputs!$X$2:$X$507, 0),MATCH(Forecasts!K$144, F_Inputs[[#Headers],[2013-14]:[2029-30]],0))</f>
        <v>0</v>
      </c>
      <c r="L162" s="80">
        <f>INDEX(F_Inputs[[2013-14]:[2029-30]],MATCH(_xlfn.CONCAT($B$143,"_",$B162), Inputs!$X$2:$X$507, 0),MATCH(Forecasts!L$144, F_Inputs[[#Headers],[2013-14]:[2029-30]],0))</f>
        <v>0</v>
      </c>
      <c r="M162" s="80">
        <f>INDEX(F_Inputs[[2013-14]:[2029-30]],MATCH(_xlfn.CONCAT($B$143,"_",$B162), Inputs!$X$2:$X$507, 0),MATCH(Forecasts!M$144, F_Inputs[[#Headers],[2013-14]:[2029-30]],0))</f>
        <v>0</v>
      </c>
      <c r="N162" s="81">
        <f>INDEX(F_Inputs[[2013-14]:[2029-30]],MATCH(_xlfn.CONCAT($B$143,"_",$B162), Inputs!$X$2:$X$507, 0),MATCH(Forecasts!N$144, F_Inputs[[#Headers],[2013-14]:[2029-30]],0))</f>
        <v>0</v>
      </c>
      <c r="O162" s="81">
        <f>INDEX(F_Inputs[[2013-14]:[2029-30]],MATCH(_xlfn.CONCAT($B$143,"_",$B162), Inputs!$X$2:$X$507, 0),MATCH(Forecasts!O$144, F_Inputs[[#Headers],[2013-14]:[2029-30]],0))</f>
        <v>0</v>
      </c>
      <c r="P162" s="81">
        <f>INDEX(F_Inputs[[2013-14]:[2029-30]],MATCH(_xlfn.CONCAT($B$143,"_",$B162), Inputs!$X$2:$X$507, 0),MATCH(Forecasts!P$144, F_Inputs[[#Headers],[2013-14]:[2029-30]],0))</f>
        <v>0</v>
      </c>
      <c r="Q162" s="81">
        <f>INDEX(F_Inputs[[2013-14]:[2029-30]],MATCH(_xlfn.CONCAT($B$143,"_",$B162), Inputs!$X$2:$X$507, 0),MATCH(Forecasts!Q$144, F_Inputs[[#Headers],[2013-14]:[2029-30]],0))</f>
        <v>0</v>
      </c>
      <c r="R162" s="81">
        <f>INDEX(F_Inputs[[2013-14]:[2029-30]],MATCH(_xlfn.CONCAT($B$143,"_",$B162), Inputs!$X$2:$X$507, 0),MATCH(Forecasts!R$144, F_Inputs[[#Headers],[2013-14]:[2029-30]],0))</f>
        <v>0</v>
      </c>
      <c r="S162" s="81">
        <f>INDEX(F_Inputs[[2013-14]:[2029-30]],MATCH(_xlfn.CONCAT($B$143,"_",$B162), Inputs!$X$2:$X$507, 0),MATCH(Forecasts!S$144, F_Inputs[[#Headers],[2013-14]:[2029-30]],0))</f>
        <v>0</v>
      </c>
      <c r="T162" s="88">
        <f t="shared" si="79"/>
        <v>0</v>
      </c>
      <c r="U162" s="88">
        <f t="shared" si="79"/>
        <v>0</v>
      </c>
      <c r="V162" s="88">
        <f t="shared" si="79"/>
        <v>0</v>
      </c>
      <c r="W162" s="88">
        <f t="shared" si="79"/>
        <v>0</v>
      </c>
      <c r="X162" s="88">
        <f t="shared" si="79"/>
        <v>0</v>
      </c>
      <c r="Y162" s="88">
        <f t="shared" si="79"/>
        <v>0</v>
      </c>
      <c r="Z162" s="89">
        <f t="shared" si="80"/>
        <v>0</v>
      </c>
      <c r="AA162" s="89">
        <f t="shared" si="81"/>
        <v>0</v>
      </c>
      <c r="AB162" s="89">
        <f t="shared" si="82"/>
        <v>0</v>
      </c>
      <c r="AC162" s="89">
        <f t="shared" si="83"/>
        <v>0</v>
      </c>
      <c r="AD162" s="89">
        <f t="shared" si="84"/>
        <v>0</v>
      </c>
      <c r="AE162" s="89">
        <f t="shared" si="85"/>
        <v>0</v>
      </c>
      <c r="AF162" s="60" t="s">
        <v>119</v>
      </c>
      <c r="AG162" s="60" t="s">
        <v>119</v>
      </c>
      <c r="AH162" s="61" t="str">
        <f t="shared" si="86"/>
        <v>OK</v>
      </c>
    </row>
    <row r="163" spans="1:38">
      <c r="B163" s="55" t="s">
        <v>105</v>
      </c>
      <c r="C163" s="80">
        <f>INDEX(F_Inputs[[2013-14]:[2029-30]],MATCH(_xlfn.CONCAT($B$143,"_",$B163), Inputs!$X$2:$X$507, 0),MATCH(Forecasts!C$144, F_Inputs[[#Headers],[2013-14]:[2029-30]],0))</f>
        <v>0</v>
      </c>
      <c r="D163" s="80">
        <f>INDEX(F_Inputs[[2013-14]:[2029-30]],MATCH(_xlfn.CONCAT($B$143,"_",$B163), Inputs!$X$2:$X$507, 0),MATCH(Forecasts!D$144, F_Inputs[[#Headers],[2013-14]:[2029-30]],0))</f>
        <v>0</v>
      </c>
      <c r="E163" s="80">
        <f>INDEX(F_Inputs[[2013-14]:[2029-30]],MATCH(_xlfn.CONCAT($B$143,"_",$B163), Inputs!$X$2:$X$507, 0),MATCH(Forecasts!E$144, F_Inputs[[#Headers],[2013-14]:[2029-30]],0))</f>
        <v>0</v>
      </c>
      <c r="F163" s="80">
        <f>INDEX(F_Inputs[[2013-14]:[2029-30]],MATCH(_xlfn.CONCAT($B$143,"_",$B163), Inputs!$X$2:$X$507, 0),MATCH(Forecasts!F$144, F_Inputs[[#Headers],[2013-14]:[2029-30]],0))</f>
        <v>0</v>
      </c>
      <c r="G163" s="80">
        <f>INDEX(F_Inputs[[2013-14]:[2029-30]],MATCH(_xlfn.CONCAT($B$143,"_",$B163), Inputs!$X$2:$X$507, 0),MATCH(Forecasts!G$144, F_Inputs[[#Headers],[2013-14]:[2029-30]],0))</f>
        <v>0</v>
      </c>
      <c r="H163" s="80">
        <f>INDEX(F_Inputs[[2013-14]:[2029-30]],MATCH(_xlfn.CONCAT($B$143,"_",$B163), Inputs!$X$2:$X$507, 0),MATCH(Forecasts!H$144, F_Inputs[[#Headers],[2013-14]:[2029-30]],0))</f>
        <v>0</v>
      </c>
      <c r="I163" s="80">
        <f>INDEX(F_Inputs[[2013-14]:[2029-30]],MATCH(_xlfn.CONCAT($B$143,"_",$B163), Inputs!$X$2:$X$507, 0),MATCH(Forecasts!I$144, F_Inputs[[#Headers],[2013-14]:[2029-30]],0))</f>
        <v>1</v>
      </c>
      <c r="J163" s="80">
        <f>INDEX(F_Inputs[[2013-14]:[2029-30]],MATCH(_xlfn.CONCAT($B$143,"_",$B163), Inputs!$X$2:$X$507, 0),MATCH(Forecasts!J$144, F_Inputs[[#Headers],[2013-14]:[2029-30]],0))</f>
        <v>0</v>
      </c>
      <c r="K163" s="80">
        <f>INDEX(F_Inputs[[2013-14]:[2029-30]],MATCH(_xlfn.CONCAT($B$143,"_",$B163), Inputs!$X$2:$X$507, 0),MATCH(Forecasts!K$144, F_Inputs[[#Headers],[2013-14]:[2029-30]],0))</f>
        <v>0</v>
      </c>
      <c r="L163" s="80">
        <f>INDEX(F_Inputs[[2013-14]:[2029-30]],MATCH(_xlfn.CONCAT($B$143,"_",$B163), Inputs!$X$2:$X$507, 0),MATCH(Forecasts!L$144, F_Inputs[[#Headers],[2013-14]:[2029-30]],0))</f>
        <v>0</v>
      </c>
      <c r="M163" s="80">
        <f>INDEX(F_Inputs[[2013-14]:[2029-30]],MATCH(_xlfn.CONCAT($B$143,"_",$B163), Inputs!$X$2:$X$507, 0),MATCH(Forecasts!M$144, F_Inputs[[#Headers],[2013-14]:[2029-30]],0))</f>
        <v>0</v>
      </c>
      <c r="N163" s="81">
        <f>INDEX(F_Inputs[[2013-14]:[2029-30]],MATCH(_xlfn.CONCAT($B$143,"_",$B163), Inputs!$X$2:$X$507, 0),MATCH(Forecasts!N$144, F_Inputs[[#Headers],[2013-14]:[2029-30]],0))</f>
        <v>0</v>
      </c>
      <c r="O163" s="81">
        <f>INDEX(F_Inputs[[2013-14]:[2029-30]],MATCH(_xlfn.CONCAT($B$143,"_",$B163), Inputs!$X$2:$X$507, 0),MATCH(Forecasts!O$144, F_Inputs[[#Headers],[2013-14]:[2029-30]],0))</f>
        <v>0</v>
      </c>
      <c r="P163" s="81">
        <f>INDEX(F_Inputs[[2013-14]:[2029-30]],MATCH(_xlfn.CONCAT($B$143,"_",$B163), Inputs!$X$2:$X$507, 0),MATCH(Forecasts!P$144, F_Inputs[[#Headers],[2013-14]:[2029-30]],0))</f>
        <v>0</v>
      </c>
      <c r="Q163" s="81">
        <f>INDEX(F_Inputs[[2013-14]:[2029-30]],MATCH(_xlfn.CONCAT($B$143,"_",$B163), Inputs!$X$2:$X$507, 0),MATCH(Forecasts!Q$144, F_Inputs[[#Headers],[2013-14]:[2029-30]],0))</f>
        <v>0</v>
      </c>
      <c r="R163" s="81">
        <f>INDEX(F_Inputs[[2013-14]:[2029-30]],MATCH(_xlfn.CONCAT($B$143,"_",$B163), Inputs!$X$2:$X$507, 0),MATCH(Forecasts!R$144, F_Inputs[[#Headers],[2013-14]:[2029-30]],0))</f>
        <v>0</v>
      </c>
      <c r="S163" s="81">
        <f>INDEX(F_Inputs[[2013-14]:[2029-30]],MATCH(_xlfn.CONCAT($B$143,"_",$B163), Inputs!$X$2:$X$507, 0),MATCH(Forecasts!S$144, F_Inputs[[#Headers],[2013-14]:[2029-30]],0))</f>
        <v>0</v>
      </c>
      <c r="T163" s="88">
        <f t="shared" ref="T163:Y163" si="87">IF(T$144= "2019-20", 1, 0)</f>
        <v>0</v>
      </c>
      <c r="U163" s="88">
        <f t="shared" si="87"/>
        <v>0</v>
      </c>
      <c r="V163" s="88">
        <f t="shared" si="87"/>
        <v>0</v>
      </c>
      <c r="W163" s="88">
        <f t="shared" si="87"/>
        <v>0</v>
      </c>
      <c r="X163" s="88">
        <f t="shared" si="87"/>
        <v>0</v>
      </c>
      <c r="Y163" s="88">
        <f t="shared" si="87"/>
        <v>0</v>
      </c>
      <c r="Z163" s="89">
        <f t="shared" si="80"/>
        <v>0</v>
      </c>
      <c r="AA163" s="89">
        <f t="shared" si="81"/>
        <v>0</v>
      </c>
      <c r="AB163" s="89">
        <f t="shared" si="82"/>
        <v>0</v>
      </c>
      <c r="AC163" s="89">
        <f t="shared" si="83"/>
        <v>0</v>
      </c>
      <c r="AD163" s="89">
        <f t="shared" si="84"/>
        <v>0</v>
      </c>
      <c r="AE163" s="89">
        <f t="shared" si="85"/>
        <v>0</v>
      </c>
      <c r="AF163" s="60" t="s">
        <v>119</v>
      </c>
      <c r="AG163" s="60" t="s">
        <v>119</v>
      </c>
      <c r="AH163" s="61" t="str">
        <f t="shared" si="86"/>
        <v>OK</v>
      </c>
    </row>
    <row r="164" spans="1:38">
      <c r="B164" s="65" t="s">
        <v>126</v>
      </c>
      <c r="C164" s="90">
        <f t="shared" ref="C164:H164" si="88">AVERAGE(C146:C163)</f>
        <v>0</v>
      </c>
      <c r="D164" s="90">
        <f t="shared" si="88"/>
        <v>0</v>
      </c>
      <c r="E164" s="90">
        <f t="shared" si="88"/>
        <v>0</v>
      </c>
      <c r="F164" s="90">
        <f t="shared" si="88"/>
        <v>0</v>
      </c>
      <c r="G164" s="90">
        <f t="shared" si="88"/>
        <v>0</v>
      </c>
      <c r="H164" s="90">
        <f t="shared" si="88"/>
        <v>0</v>
      </c>
      <c r="I164" s="90">
        <f t="shared" ref="I164" si="89">AVERAGE(I146:I163)</f>
        <v>1</v>
      </c>
      <c r="J164" s="90">
        <f>AVERAGE(J146:J163)</f>
        <v>0</v>
      </c>
      <c r="K164" s="90">
        <f>AVERAGE(K146:K163)</f>
        <v>0</v>
      </c>
      <c r="L164" s="90">
        <f>AVERAGE(L146:L163)</f>
        <v>0</v>
      </c>
      <c r="M164" s="128">
        <f t="shared" ref="M164:S164" si="90">AVERAGE(M146:M163)</f>
        <v>0</v>
      </c>
      <c r="N164" s="128">
        <f t="shared" si="90"/>
        <v>0</v>
      </c>
      <c r="O164" s="128">
        <f t="shared" si="90"/>
        <v>0</v>
      </c>
      <c r="P164" s="128">
        <f t="shared" si="90"/>
        <v>0</v>
      </c>
      <c r="Q164" s="128">
        <f t="shared" si="90"/>
        <v>0</v>
      </c>
      <c r="R164" s="128">
        <f t="shared" si="90"/>
        <v>0</v>
      </c>
      <c r="S164" s="128">
        <f t="shared" si="90"/>
        <v>0</v>
      </c>
      <c r="T164" s="90">
        <f t="shared" ref="T164:Y164" si="91">AVERAGE(T146:T163)</f>
        <v>0</v>
      </c>
      <c r="U164" s="90">
        <f t="shared" si="91"/>
        <v>0</v>
      </c>
      <c r="V164" s="90">
        <f t="shared" si="91"/>
        <v>0</v>
      </c>
      <c r="W164" s="90">
        <f t="shared" si="91"/>
        <v>0</v>
      </c>
      <c r="X164" s="90">
        <f t="shared" si="91"/>
        <v>0</v>
      </c>
      <c r="Y164" s="91">
        <f t="shared" si="91"/>
        <v>0</v>
      </c>
      <c r="Z164" s="91">
        <f t="shared" ref="Z164" si="92">AVERAGE(Z146:Z163)</f>
        <v>0</v>
      </c>
      <c r="AA164" s="91">
        <f t="shared" ref="AA164" si="93">AVERAGE(AA146:AA163)</f>
        <v>0</v>
      </c>
      <c r="AB164" s="91">
        <f t="shared" ref="AB164" si="94">AVERAGE(AB146:AB163)</f>
        <v>0</v>
      </c>
      <c r="AC164" s="91">
        <f t="shared" ref="AC164" si="95">AVERAGE(AC146:AC163)</f>
        <v>0</v>
      </c>
      <c r="AD164" s="91">
        <f t="shared" ref="AD164" si="96">AVERAGE(AD146:AD163)</f>
        <v>0</v>
      </c>
      <c r="AE164" s="91">
        <f t="shared" ref="AE164" si="97">AVERAGE(AE146:AE163)</f>
        <v>0</v>
      </c>
      <c r="AG164" s="99"/>
      <c r="AH164" s="38"/>
    </row>
    <row r="165" spans="1:38">
      <c r="AG165" s="99"/>
      <c r="AH165" s="38"/>
    </row>
    <row r="166" spans="1:38" s="36" customFormat="1">
      <c r="A166" s="35" t="s">
        <v>145</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98"/>
      <c r="AH166" s="37"/>
      <c r="AI166" s="37"/>
      <c r="AJ166" s="37"/>
      <c r="AK166" s="37"/>
      <c r="AL166" s="37"/>
    </row>
    <row r="167" spans="1:38">
      <c r="AG167" s="99"/>
      <c r="AH167" s="38"/>
    </row>
    <row r="168" spans="1:38">
      <c r="B168" s="39" t="s">
        <v>143</v>
      </c>
      <c r="AG168" s="99"/>
      <c r="AH168" s="38"/>
    </row>
    <row r="169" spans="1:38">
      <c r="B169" s="43" t="s">
        <v>146</v>
      </c>
      <c r="AG169" s="99"/>
      <c r="AH169" s="38"/>
    </row>
    <row r="170" spans="1:38" ht="15" customHeight="1">
      <c r="B170" s="38" t="s">
        <v>41</v>
      </c>
      <c r="C170" s="147" t="s">
        <v>117</v>
      </c>
      <c r="D170" s="147"/>
      <c r="E170" s="147"/>
      <c r="F170" s="147"/>
      <c r="G170" s="147"/>
      <c r="H170" s="147"/>
      <c r="I170" s="147"/>
      <c r="J170" s="147"/>
      <c r="K170" s="147"/>
      <c r="L170" s="147"/>
      <c r="M170" s="147"/>
      <c r="N170" s="148" t="s">
        <v>118</v>
      </c>
      <c r="O170" s="148"/>
      <c r="P170" s="148"/>
      <c r="Q170" s="148"/>
      <c r="R170" s="148"/>
      <c r="S170" s="148"/>
      <c r="T170" s="141" t="s">
        <v>119</v>
      </c>
      <c r="U170" s="141"/>
      <c r="V170" s="141"/>
      <c r="W170" s="141"/>
      <c r="X170" s="141"/>
      <c r="Y170" s="142"/>
      <c r="Z170" s="143" t="s">
        <v>120</v>
      </c>
      <c r="AA170" s="143"/>
      <c r="AB170" s="143"/>
      <c r="AC170" s="143"/>
      <c r="AD170" s="143"/>
      <c r="AE170" s="144"/>
      <c r="AF170" s="138" t="s">
        <v>121</v>
      </c>
      <c r="AG170" s="139" t="s">
        <v>140</v>
      </c>
      <c r="AH170" s="138" t="s">
        <v>141</v>
      </c>
    </row>
    <row r="171" spans="1:38" ht="17.25" customHeight="1">
      <c r="B171" s="44"/>
      <c r="C171" s="45" t="s">
        <v>18</v>
      </c>
      <c r="D171" s="45" t="s">
        <v>19</v>
      </c>
      <c r="E171" s="45" t="s">
        <v>20</v>
      </c>
      <c r="F171" s="45" t="s">
        <v>21</v>
      </c>
      <c r="G171" s="45" t="s">
        <v>22</v>
      </c>
      <c r="H171" s="45" t="s">
        <v>23</v>
      </c>
      <c r="I171" s="45" t="s">
        <v>24</v>
      </c>
      <c r="J171" s="45" t="s">
        <v>25</v>
      </c>
      <c r="K171" s="45" t="s">
        <v>26</v>
      </c>
      <c r="L171" s="45" t="s">
        <v>27</v>
      </c>
      <c r="M171" s="123" t="s">
        <v>28</v>
      </c>
      <c r="N171" s="46" t="s">
        <v>29</v>
      </c>
      <c r="O171" s="46" t="s">
        <v>30</v>
      </c>
      <c r="P171" s="46" t="s">
        <v>31</v>
      </c>
      <c r="Q171" s="46" t="s">
        <v>32</v>
      </c>
      <c r="R171" s="46" t="s">
        <v>33</v>
      </c>
      <c r="S171" s="46" t="s">
        <v>34</v>
      </c>
      <c r="T171" s="47" t="s">
        <v>29</v>
      </c>
      <c r="U171" s="47" t="s">
        <v>30</v>
      </c>
      <c r="V171" s="47" t="s">
        <v>31</v>
      </c>
      <c r="W171" s="47" t="s">
        <v>32</v>
      </c>
      <c r="X171" s="47" t="s">
        <v>33</v>
      </c>
      <c r="Y171" s="47" t="s">
        <v>34</v>
      </c>
      <c r="Z171" s="48" t="s">
        <v>29</v>
      </c>
      <c r="AA171" s="48" t="s">
        <v>30</v>
      </c>
      <c r="AB171" s="48" t="s">
        <v>31</v>
      </c>
      <c r="AC171" s="48" t="s">
        <v>32</v>
      </c>
      <c r="AD171" s="48" t="s">
        <v>33</v>
      </c>
      <c r="AE171" s="48" t="s">
        <v>34</v>
      </c>
      <c r="AF171" s="138"/>
      <c r="AG171" s="139"/>
      <c r="AH171" s="138"/>
    </row>
    <row r="172" spans="1:38" s="49" customFormat="1">
      <c r="B172" s="76" t="s">
        <v>124</v>
      </c>
      <c r="C172" s="51">
        <v>1</v>
      </c>
      <c r="D172" s="51">
        <v>2</v>
      </c>
      <c r="E172" s="51">
        <v>3</v>
      </c>
      <c r="F172" s="51">
        <v>4</v>
      </c>
      <c r="G172" s="51">
        <v>5</v>
      </c>
      <c r="H172" s="51">
        <v>6</v>
      </c>
      <c r="I172" s="51">
        <v>7</v>
      </c>
      <c r="J172" s="51">
        <v>8</v>
      </c>
      <c r="K172" s="51">
        <v>9</v>
      </c>
      <c r="L172" s="51">
        <v>10</v>
      </c>
      <c r="M172" s="124">
        <v>11</v>
      </c>
      <c r="N172" s="52">
        <v>12</v>
      </c>
      <c r="O172" s="52">
        <v>13</v>
      </c>
      <c r="P172" s="52">
        <v>14</v>
      </c>
      <c r="Q172" s="52">
        <v>15</v>
      </c>
      <c r="R172" s="52">
        <v>16</v>
      </c>
      <c r="S172" s="52">
        <v>17</v>
      </c>
      <c r="T172" s="53">
        <v>12</v>
      </c>
      <c r="U172" s="53">
        <v>13</v>
      </c>
      <c r="V172" s="53">
        <v>14</v>
      </c>
      <c r="W172" s="53">
        <v>15</v>
      </c>
      <c r="X172" s="53">
        <v>16</v>
      </c>
      <c r="Y172" s="53">
        <v>17</v>
      </c>
      <c r="Z172" s="54">
        <v>12</v>
      </c>
      <c r="AA172" s="54">
        <v>13</v>
      </c>
      <c r="AB172" s="54">
        <v>14</v>
      </c>
      <c r="AC172" s="54">
        <v>15</v>
      </c>
      <c r="AD172" s="54">
        <v>16</v>
      </c>
      <c r="AE172" s="54">
        <v>17</v>
      </c>
      <c r="AG172" s="100"/>
      <c r="AI172" s="38"/>
      <c r="AJ172" s="38"/>
      <c r="AK172" s="38"/>
      <c r="AL172" s="38"/>
    </row>
    <row r="173" spans="1:38">
      <c r="B173" s="55" t="s">
        <v>92</v>
      </c>
      <c r="C173" s="80">
        <f>INDEX(F_Inputs[[2013-14]:[2029-30]],MATCH(_xlfn.CONCAT($B$170,"_",$B173),Inputs!$X$2:$X$507, 0),MATCH(Forecasts!C$171,F_Inputs[[#Headers],[2013-14]:[2029-30]],0))</f>
        <v>0</v>
      </c>
      <c r="D173" s="80">
        <f>INDEX(F_Inputs[[2013-14]:[2029-30]],MATCH(_xlfn.CONCAT($B$170,"_",$B173),Inputs!$X$2:$X$507, 0),MATCH(Forecasts!D$171,F_Inputs[[#Headers],[2013-14]:[2029-30]],0))</f>
        <v>0</v>
      </c>
      <c r="E173" s="80">
        <f>INDEX(F_Inputs[[2013-14]:[2029-30]],MATCH(_xlfn.CONCAT($B$170,"_",$B173),Inputs!$X$2:$X$507, 0),MATCH(Forecasts!E$171,F_Inputs[[#Headers],[2013-14]:[2029-30]],0))</f>
        <v>0</v>
      </c>
      <c r="F173" s="80">
        <f>INDEX(F_Inputs[[2013-14]:[2029-30]],MATCH(_xlfn.CONCAT($B$170,"_",$B173),Inputs!$X$2:$X$507, 0),MATCH(Forecasts!F$171,F_Inputs[[#Headers],[2013-14]:[2029-30]],0))</f>
        <v>0</v>
      </c>
      <c r="G173" s="80">
        <f>INDEX(F_Inputs[[2013-14]:[2029-30]],MATCH(_xlfn.CONCAT($B$170,"_",$B173),Inputs!$X$2:$X$507, 0),MATCH(Forecasts!G$171,F_Inputs[[#Headers],[2013-14]:[2029-30]],0))</f>
        <v>0</v>
      </c>
      <c r="H173" s="80">
        <f>INDEX(F_Inputs[[2013-14]:[2029-30]],MATCH(_xlfn.CONCAT($B$170,"_",$B173),Inputs!$X$2:$X$507, 0),MATCH(Forecasts!H$171,F_Inputs[[#Headers],[2013-14]:[2029-30]],0))</f>
        <v>0</v>
      </c>
      <c r="I173" s="80">
        <f>INDEX(F_Inputs[[2013-14]:[2029-30]],MATCH(_xlfn.CONCAT($B$170,"_",$B173),Inputs!$X$2:$X$507, 0),MATCH(Forecasts!I$171,F_Inputs[[#Headers],[2013-14]:[2029-30]],0))</f>
        <v>0</v>
      </c>
      <c r="J173" s="80">
        <f>INDEX(F_Inputs[[2013-14]:[2029-30]],MATCH(_xlfn.CONCAT($B$170,"_",$B173),Inputs!$X$2:$X$507, 0),MATCH(Forecasts!J$171,F_Inputs[[#Headers],[2013-14]:[2029-30]],0))</f>
        <v>1</v>
      </c>
      <c r="K173" s="80">
        <f>INDEX(F_Inputs[[2013-14]:[2029-30]],MATCH(_xlfn.CONCAT($B$170,"_",$B173),Inputs!$X$2:$X$507, 0),MATCH(Forecasts!K$171,F_Inputs[[#Headers],[2013-14]:[2029-30]],0))</f>
        <v>0</v>
      </c>
      <c r="L173" s="80">
        <f>INDEX(F_Inputs[[2013-14]:[2029-30]],MATCH(_xlfn.CONCAT($B$170,"_",$B173),Inputs!$X$2:$X$507, 0),MATCH(Forecasts!L$171,F_Inputs[[#Headers],[2013-14]:[2029-30]],0))</f>
        <v>0</v>
      </c>
      <c r="M173" s="80">
        <f>INDEX(F_Inputs[[2013-14]:[2029-30]],MATCH(_xlfn.CONCAT($B$170,"_",$B173),Inputs!$X$2:$X$507, 0),MATCH(Forecasts!M$171,F_Inputs[[#Headers],[2013-14]:[2029-30]],0))</f>
        <v>0</v>
      </c>
      <c r="N173" s="81">
        <f>INDEX(F_Inputs[[2013-14]:[2029-30]],MATCH(_xlfn.CONCAT($B$170,"_",$B173),Inputs!$X$2:$X$507, 0),MATCH(Forecasts!N$171,F_Inputs[[#Headers],[2013-14]:[2029-30]],0))</f>
        <v>0</v>
      </c>
      <c r="O173" s="81">
        <f>INDEX(F_Inputs[[2013-14]:[2029-30]],MATCH(_xlfn.CONCAT($B$170,"_",$B173),Inputs!$X$2:$X$507, 0),MATCH(Forecasts!O$171,F_Inputs[[#Headers],[2013-14]:[2029-30]],0))</f>
        <v>0</v>
      </c>
      <c r="P173" s="81">
        <f>INDEX(F_Inputs[[2013-14]:[2029-30]],MATCH(_xlfn.CONCAT($B$170,"_",$B173),Inputs!$X$2:$X$507, 0),MATCH(Forecasts!P$171,F_Inputs[[#Headers],[2013-14]:[2029-30]],0))</f>
        <v>0</v>
      </c>
      <c r="Q173" s="81">
        <f>INDEX(F_Inputs[[2013-14]:[2029-30]],MATCH(_xlfn.CONCAT($B$170,"_",$B173),Inputs!$X$2:$X$507, 0),MATCH(Forecasts!Q$171,F_Inputs[[#Headers],[2013-14]:[2029-30]],0))</f>
        <v>0</v>
      </c>
      <c r="R173" s="81">
        <f>INDEX(F_Inputs[[2013-14]:[2029-30]],MATCH(_xlfn.CONCAT($B$170,"_",$B173),Inputs!$X$2:$X$507, 0),MATCH(Forecasts!R$171,F_Inputs[[#Headers],[2013-14]:[2029-30]],0))</f>
        <v>0</v>
      </c>
      <c r="S173" s="81">
        <f>INDEX(F_Inputs[[2013-14]:[2029-30]],MATCH(_xlfn.CONCAT($B$170,"_",$B173),Inputs!$X$2:$X$507, 0),MATCH(Forecasts!S$171,F_Inputs[[#Headers],[2013-14]:[2029-30]],0))</f>
        <v>0</v>
      </c>
      <c r="T173" s="92">
        <f t="shared" ref="T173:Y173" si="98">IF( T$171 = "2020-21", 1, 0)</f>
        <v>0</v>
      </c>
      <c r="U173" s="92">
        <f t="shared" si="98"/>
        <v>0</v>
      </c>
      <c r="V173" s="92">
        <f t="shared" si="98"/>
        <v>0</v>
      </c>
      <c r="W173" s="92">
        <f t="shared" si="98"/>
        <v>0</v>
      </c>
      <c r="X173" s="92">
        <f t="shared" si="98"/>
        <v>0</v>
      </c>
      <c r="Y173" s="92">
        <f t="shared" si="98"/>
        <v>0</v>
      </c>
      <c r="Z173" s="89">
        <f t="shared" ref="Z173:Z190" si="99">IF($AF173="Company forecast", N173, IF($AF173="Ofwat forecast", T173))</f>
        <v>0</v>
      </c>
      <c r="AA173" s="89">
        <f t="shared" ref="AA173:AA190" si="100">IF($AF173="Company forecast", O173, IF($AF173="Ofwat forecast", U173))</f>
        <v>0</v>
      </c>
      <c r="AB173" s="89">
        <f t="shared" ref="AB173:AB190" si="101">IF($AF173="Company forecast", P173, IF($AF173="Ofwat forecast", V173))</f>
        <v>0</v>
      </c>
      <c r="AC173" s="89">
        <f t="shared" ref="AC173:AC190" si="102">IF($AF173="Company forecast", Q173, IF($AF173="Ofwat forecast", W173))</f>
        <v>0</v>
      </c>
      <c r="AD173" s="89">
        <f t="shared" ref="AD173:AD190" si="103">IF($AF173="Company forecast", R173, IF($AF173="Ofwat forecast", X173))</f>
        <v>0</v>
      </c>
      <c r="AE173" s="89">
        <f t="shared" ref="AE173:AE190" si="104">IF($AF173="Company forecast", S173, IF($AF173="Ofwat forecast", Y173))</f>
        <v>0</v>
      </c>
      <c r="AF173" s="60" t="s">
        <v>119</v>
      </c>
      <c r="AG173" s="60" t="s">
        <v>119</v>
      </c>
      <c r="AH173" s="61" t="str">
        <f t="shared" ref="AH173:AH190" si="105">IF(AF173=AG173, "OK", "error")</f>
        <v>OK</v>
      </c>
    </row>
    <row r="174" spans="1:38">
      <c r="B174" s="55" t="s">
        <v>98</v>
      </c>
      <c r="C174" s="80">
        <f>INDEX(F_Inputs[[2013-14]:[2029-30]],MATCH(_xlfn.CONCAT($B$170,"_",$B174),Inputs!$X$2:$X$507, 0),MATCH(Forecasts!C$171,F_Inputs[[#Headers],[2013-14]:[2029-30]],0))</f>
        <v>0</v>
      </c>
      <c r="D174" s="80">
        <f>INDEX(F_Inputs[[2013-14]:[2029-30]],MATCH(_xlfn.CONCAT($B$170,"_",$B174),Inputs!$X$2:$X$507, 0),MATCH(Forecasts!D$171,F_Inputs[[#Headers],[2013-14]:[2029-30]],0))</f>
        <v>0</v>
      </c>
      <c r="E174" s="80">
        <f>INDEX(F_Inputs[[2013-14]:[2029-30]],MATCH(_xlfn.CONCAT($B$170,"_",$B174),Inputs!$X$2:$X$507, 0),MATCH(Forecasts!E$171,F_Inputs[[#Headers],[2013-14]:[2029-30]],0))</f>
        <v>0</v>
      </c>
      <c r="F174" s="80">
        <f>INDEX(F_Inputs[[2013-14]:[2029-30]],MATCH(_xlfn.CONCAT($B$170,"_",$B174),Inputs!$X$2:$X$507, 0),MATCH(Forecasts!F$171,F_Inputs[[#Headers],[2013-14]:[2029-30]],0))</f>
        <v>0</v>
      </c>
      <c r="G174" s="80">
        <f>INDEX(F_Inputs[[2013-14]:[2029-30]],MATCH(_xlfn.CONCAT($B$170,"_",$B174),Inputs!$X$2:$X$507, 0),MATCH(Forecasts!G$171,F_Inputs[[#Headers],[2013-14]:[2029-30]],0))</f>
        <v>0</v>
      </c>
      <c r="H174" s="80">
        <f>INDEX(F_Inputs[[2013-14]:[2029-30]],MATCH(_xlfn.CONCAT($B$170,"_",$B174),Inputs!$X$2:$X$507, 0),MATCH(Forecasts!H$171,F_Inputs[[#Headers],[2013-14]:[2029-30]],0))</f>
        <v>0</v>
      </c>
      <c r="I174" s="80">
        <f>INDEX(F_Inputs[[2013-14]:[2029-30]],MATCH(_xlfn.CONCAT($B$170,"_",$B174),Inputs!$X$2:$X$507, 0),MATCH(Forecasts!I$171,F_Inputs[[#Headers],[2013-14]:[2029-30]],0))</f>
        <v>0</v>
      </c>
      <c r="J174" s="80">
        <f>INDEX(F_Inputs[[2013-14]:[2029-30]],MATCH(_xlfn.CONCAT($B$170,"_",$B174),Inputs!$X$2:$X$507, 0),MATCH(Forecasts!J$171,F_Inputs[[#Headers],[2013-14]:[2029-30]],0))</f>
        <v>1</v>
      </c>
      <c r="K174" s="80">
        <f>INDEX(F_Inputs[[2013-14]:[2029-30]],MATCH(_xlfn.CONCAT($B$170,"_",$B174),Inputs!$X$2:$X$507, 0),MATCH(Forecasts!K$171,F_Inputs[[#Headers],[2013-14]:[2029-30]],0))</f>
        <v>0</v>
      </c>
      <c r="L174" s="80">
        <f>INDEX(F_Inputs[[2013-14]:[2029-30]],MATCH(_xlfn.CONCAT($B$170,"_",$B174),Inputs!$X$2:$X$507, 0),MATCH(Forecasts!L$171,F_Inputs[[#Headers],[2013-14]:[2029-30]],0))</f>
        <v>0</v>
      </c>
      <c r="M174" s="80">
        <f>INDEX(F_Inputs[[2013-14]:[2029-30]],MATCH(_xlfn.CONCAT($B$170,"_",$B174),Inputs!$X$2:$X$507, 0),MATCH(Forecasts!M$171,F_Inputs[[#Headers],[2013-14]:[2029-30]],0))</f>
        <v>0</v>
      </c>
      <c r="N174" s="81">
        <f>INDEX(F_Inputs[[2013-14]:[2029-30]],MATCH(_xlfn.CONCAT($B$170,"_",$B174),Inputs!$X$2:$X$507, 0),MATCH(Forecasts!N$171,F_Inputs[[#Headers],[2013-14]:[2029-30]],0))</f>
        <v>0</v>
      </c>
      <c r="O174" s="81">
        <f>INDEX(F_Inputs[[2013-14]:[2029-30]],MATCH(_xlfn.CONCAT($B$170,"_",$B174),Inputs!$X$2:$X$507, 0),MATCH(Forecasts!O$171,F_Inputs[[#Headers],[2013-14]:[2029-30]],0))</f>
        <v>0</v>
      </c>
      <c r="P174" s="81">
        <f>INDEX(F_Inputs[[2013-14]:[2029-30]],MATCH(_xlfn.CONCAT($B$170,"_",$B174),Inputs!$X$2:$X$507, 0),MATCH(Forecasts!P$171,F_Inputs[[#Headers],[2013-14]:[2029-30]],0))</f>
        <v>0</v>
      </c>
      <c r="Q174" s="81">
        <f>INDEX(F_Inputs[[2013-14]:[2029-30]],MATCH(_xlfn.CONCAT($B$170,"_",$B174),Inputs!$X$2:$X$507, 0),MATCH(Forecasts!Q$171,F_Inputs[[#Headers],[2013-14]:[2029-30]],0))</f>
        <v>0</v>
      </c>
      <c r="R174" s="81">
        <f>INDEX(F_Inputs[[2013-14]:[2029-30]],MATCH(_xlfn.CONCAT($B$170,"_",$B174),Inputs!$X$2:$X$507, 0),MATCH(Forecasts!R$171,F_Inputs[[#Headers],[2013-14]:[2029-30]],0))</f>
        <v>0</v>
      </c>
      <c r="S174" s="81">
        <f>INDEX(F_Inputs[[2013-14]:[2029-30]],MATCH(_xlfn.CONCAT($B$170,"_",$B174),Inputs!$X$2:$X$507, 0),MATCH(Forecasts!S$171,F_Inputs[[#Headers],[2013-14]:[2029-30]],0))</f>
        <v>0</v>
      </c>
      <c r="T174" s="92">
        <f t="shared" ref="T174:Y190" si="106">IF( T$171 = "2020-21", 1, 0)</f>
        <v>0</v>
      </c>
      <c r="U174" s="92">
        <f t="shared" si="106"/>
        <v>0</v>
      </c>
      <c r="V174" s="92">
        <f t="shared" si="106"/>
        <v>0</v>
      </c>
      <c r="W174" s="92">
        <f t="shared" si="106"/>
        <v>0</v>
      </c>
      <c r="X174" s="92">
        <f t="shared" si="106"/>
        <v>0</v>
      </c>
      <c r="Y174" s="92">
        <f t="shared" si="106"/>
        <v>0</v>
      </c>
      <c r="Z174" s="89">
        <f t="shared" si="99"/>
        <v>0</v>
      </c>
      <c r="AA174" s="89">
        <f t="shared" si="100"/>
        <v>0</v>
      </c>
      <c r="AB174" s="89">
        <f t="shared" si="101"/>
        <v>0</v>
      </c>
      <c r="AC174" s="89">
        <f t="shared" si="102"/>
        <v>0</v>
      </c>
      <c r="AD174" s="89">
        <f t="shared" si="103"/>
        <v>0</v>
      </c>
      <c r="AE174" s="89">
        <f t="shared" si="104"/>
        <v>0</v>
      </c>
      <c r="AF174" s="60" t="s">
        <v>119</v>
      </c>
      <c r="AG174" s="60" t="s">
        <v>119</v>
      </c>
      <c r="AH174" s="61" t="str">
        <f t="shared" si="105"/>
        <v>OK</v>
      </c>
    </row>
    <row r="175" spans="1:38">
      <c r="B175" s="55" t="s">
        <v>99</v>
      </c>
      <c r="C175" s="80">
        <f>INDEX(F_Inputs[[2013-14]:[2029-30]],MATCH(_xlfn.CONCAT($B$170,"_",$B175),Inputs!$X$2:$X$507, 0),MATCH(Forecasts!C$171,F_Inputs[[#Headers],[2013-14]:[2029-30]],0))</f>
        <v>0</v>
      </c>
      <c r="D175" s="80">
        <f>INDEX(F_Inputs[[2013-14]:[2029-30]],MATCH(_xlfn.CONCAT($B$170,"_",$B175),Inputs!$X$2:$X$507, 0),MATCH(Forecasts!D$171,F_Inputs[[#Headers],[2013-14]:[2029-30]],0))</f>
        <v>0</v>
      </c>
      <c r="E175" s="80">
        <f>INDEX(F_Inputs[[2013-14]:[2029-30]],MATCH(_xlfn.CONCAT($B$170,"_",$B175),Inputs!$X$2:$X$507, 0),MATCH(Forecasts!E$171,F_Inputs[[#Headers],[2013-14]:[2029-30]],0))</f>
        <v>0</v>
      </c>
      <c r="F175" s="80">
        <f>INDEX(F_Inputs[[2013-14]:[2029-30]],MATCH(_xlfn.CONCAT($B$170,"_",$B175),Inputs!$X$2:$X$507, 0),MATCH(Forecasts!F$171,F_Inputs[[#Headers],[2013-14]:[2029-30]],0))</f>
        <v>0</v>
      </c>
      <c r="G175" s="80">
        <f>INDEX(F_Inputs[[2013-14]:[2029-30]],MATCH(_xlfn.CONCAT($B$170,"_",$B175),Inputs!$X$2:$X$507, 0),MATCH(Forecasts!G$171,F_Inputs[[#Headers],[2013-14]:[2029-30]],0))</f>
        <v>0</v>
      </c>
      <c r="H175" s="80">
        <f>INDEX(F_Inputs[[2013-14]:[2029-30]],MATCH(_xlfn.CONCAT($B$170,"_",$B175),Inputs!$X$2:$X$507, 0),MATCH(Forecasts!H$171,F_Inputs[[#Headers],[2013-14]:[2029-30]],0))</f>
        <v>0</v>
      </c>
      <c r="I175" s="80">
        <f>INDEX(F_Inputs[[2013-14]:[2029-30]],MATCH(_xlfn.CONCAT($B$170,"_",$B175),Inputs!$X$2:$X$507, 0),MATCH(Forecasts!I$171,F_Inputs[[#Headers],[2013-14]:[2029-30]],0))</f>
        <v>0</v>
      </c>
      <c r="J175" s="80">
        <f>INDEX(F_Inputs[[2013-14]:[2029-30]],MATCH(_xlfn.CONCAT($B$170,"_",$B175),Inputs!$X$2:$X$507, 0),MATCH(Forecasts!J$171,F_Inputs[[#Headers],[2013-14]:[2029-30]],0))</f>
        <v>1</v>
      </c>
      <c r="K175" s="80">
        <f>INDEX(F_Inputs[[2013-14]:[2029-30]],MATCH(_xlfn.CONCAT($B$170,"_",$B175),Inputs!$X$2:$X$507, 0),MATCH(Forecasts!K$171,F_Inputs[[#Headers],[2013-14]:[2029-30]],0))</f>
        <v>0</v>
      </c>
      <c r="L175" s="80">
        <f>INDEX(F_Inputs[[2013-14]:[2029-30]],MATCH(_xlfn.CONCAT($B$170,"_",$B175),Inputs!$X$2:$X$507, 0),MATCH(Forecasts!L$171,F_Inputs[[#Headers],[2013-14]:[2029-30]],0))</f>
        <v>0</v>
      </c>
      <c r="M175" s="80">
        <f>INDEX(F_Inputs[[2013-14]:[2029-30]],MATCH(_xlfn.CONCAT($B$170,"_",$B175),Inputs!$X$2:$X$507, 0),MATCH(Forecasts!M$171,F_Inputs[[#Headers],[2013-14]:[2029-30]],0))</f>
        <v>0</v>
      </c>
      <c r="N175" s="81">
        <f>INDEX(F_Inputs[[2013-14]:[2029-30]],MATCH(_xlfn.CONCAT($B$170,"_",$B175),Inputs!$X$2:$X$507, 0),MATCH(Forecasts!N$171,F_Inputs[[#Headers],[2013-14]:[2029-30]],0))</f>
        <v>0</v>
      </c>
      <c r="O175" s="81">
        <f>INDEX(F_Inputs[[2013-14]:[2029-30]],MATCH(_xlfn.CONCAT($B$170,"_",$B175),Inputs!$X$2:$X$507, 0),MATCH(Forecasts!O$171,F_Inputs[[#Headers],[2013-14]:[2029-30]],0))</f>
        <v>0</v>
      </c>
      <c r="P175" s="81">
        <f>INDEX(F_Inputs[[2013-14]:[2029-30]],MATCH(_xlfn.CONCAT($B$170,"_",$B175),Inputs!$X$2:$X$507, 0),MATCH(Forecasts!P$171,F_Inputs[[#Headers],[2013-14]:[2029-30]],0))</f>
        <v>0</v>
      </c>
      <c r="Q175" s="81">
        <f>INDEX(F_Inputs[[2013-14]:[2029-30]],MATCH(_xlfn.CONCAT($B$170,"_",$B175),Inputs!$X$2:$X$507, 0),MATCH(Forecasts!Q$171,F_Inputs[[#Headers],[2013-14]:[2029-30]],0))</f>
        <v>0</v>
      </c>
      <c r="R175" s="81">
        <f>INDEX(F_Inputs[[2013-14]:[2029-30]],MATCH(_xlfn.CONCAT($B$170,"_",$B175),Inputs!$X$2:$X$507, 0),MATCH(Forecasts!R$171,F_Inputs[[#Headers],[2013-14]:[2029-30]],0))</f>
        <v>0</v>
      </c>
      <c r="S175" s="81">
        <f>INDEX(F_Inputs[[2013-14]:[2029-30]],MATCH(_xlfn.CONCAT($B$170,"_",$B175),Inputs!$X$2:$X$507, 0),MATCH(Forecasts!S$171,F_Inputs[[#Headers],[2013-14]:[2029-30]],0))</f>
        <v>0</v>
      </c>
      <c r="T175" s="92">
        <f t="shared" si="106"/>
        <v>0</v>
      </c>
      <c r="U175" s="92">
        <f t="shared" si="106"/>
        <v>0</v>
      </c>
      <c r="V175" s="92">
        <f t="shared" si="106"/>
        <v>0</v>
      </c>
      <c r="W175" s="92">
        <f t="shared" si="106"/>
        <v>0</v>
      </c>
      <c r="X175" s="92">
        <f t="shared" si="106"/>
        <v>0</v>
      </c>
      <c r="Y175" s="92">
        <f t="shared" si="106"/>
        <v>0</v>
      </c>
      <c r="Z175" s="89">
        <f t="shared" si="99"/>
        <v>0</v>
      </c>
      <c r="AA175" s="89">
        <f t="shared" si="100"/>
        <v>0</v>
      </c>
      <c r="AB175" s="89">
        <f t="shared" si="101"/>
        <v>0</v>
      </c>
      <c r="AC175" s="89">
        <f t="shared" si="102"/>
        <v>0</v>
      </c>
      <c r="AD175" s="89">
        <f t="shared" si="103"/>
        <v>0</v>
      </c>
      <c r="AE175" s="89">
        <f t="shared" si="104"/>
        <v>0</v>
      </c>
      <c r="AF175" s="60" t="s">
        <v>119</v>
      </c>
      <c r="AG175" s="60" t="s">
        <v>119</v>
      </c>
      <c r="AH175" s="61" t="str">
        <f t="shared" si="105"/>
        <v>OK</v>
      </c>
    </row>
    <row r="176" spans="1:38">
      <c r="B176" s="55" t="s">
        <v>104</v>
      </c>
      <c r="C176" s="80">
        <f>INDEX(F_Inputs[[2013-14]:[2029-30]],MATCH(_xlfn.CONCAT($B$170,"_",$B176),Inputs!$X$2:$X$507, 0),MATCH(Forecasts!C$171,F_Inputs[[#Headers],[2013-14]:[2029-30]],0))</f>
        <v>0</v>
      </c>
      <c r="D176" s="80">
        <f>INDEX(F_Inputs[[2013-14]:[2029-30]],MATCH(_xlfn.CONCAT($B$170,"_",$B176),Inputs!$X$2:$X$507, 0),MATCH(Forecasts!D$171,F_Inputs[[#Headers],[2013-14]:[2029-30]],0))</f>
        <v>0</v>
      </c>
      <c r="E176" s="80">
        <f>INDEX(F_Inputs[[2013-14]:[2029-30]],MATCH(_xlfn.CONCAT($B$170,"_",$B176),Inputs!$X$2:$X$507, 0),MATCH(Forecasts!E$171,F_Inputs[[#Headers],[2013-14]:[2029-30]],0))</f>
        <v>0</v>
      </c>
      <c r="F176" s="80">
        <f>INDEX(F_Inputs[[2013-14]:[2029-30]],MATCH(_xlfn.CONCAT($B$170,"_",$B176),Inputs!$X$2:$X$507, 0),MATCH(Forecasts!F$171,F_Inputs[[#Headers],[2013-14]:[2029-30]],0))</f>
        <v>0</v>
      </c>
      <c r="G176" s="80">
        <f>INDEX(F_Inputs[[2013-14]:[2029-30]],MATCH(_xlfn.CONCAT($B$170,"_",$B176),Inputs!$X$2:$X$507, 0),MATCH(Forecasts!G$171,F_Inputs[[#Headers],[2013-14]:[2029-30]],0))</f>
        <v>0</v>
      </c>
      <c r="H176" s="80">
        <f>INDEX(F_Inputs[[2013-14]:[2029-30]],MATCH(_xlfn.CONCAT($B$170,"_",$B176),Inputs!$X$2:$X$507, 0),MATCH(Forecasts!H$171,F_Inputs[[#Headers],[2013-14]:[2029-30]],0))</f>
        <v>0</v>
      </c>
      <c r="I176" s="80">
        <f>INDEX(F_Inputs[[2013-14]:[2029-30]],MATCH(_xlfn.CONCAT($B$170,"_",$B176),Inputs!$X$2:$X$507, 0),MATCH(Forecasts!I$171,F_Inputs[[#Headers],[2013-14]:[2029-30]],0))</f>
        <v>0</v>
      </c>
      <c r="J176" s="80">
        <f>INDEX(F_Inputs[[2013-14]:[2029-30]],MATCH(_xlfn.CONCAT($B$170,"_",$B176),Inputs!$X$2:$X$507, 0),MATCH(Forecasts!J$171,F_Inputs[[#Headers],[2013-14]:[2029-30]],0))</f>
        <v>1</v>
      </c>
      <c r="K176" s="80">
        <f>INDEX(F_Inputs[[2013-14]:[2029-30]],MATCH(_xlfn.CONCAT($B$170,"_",$B176),Inputs!$X$2:$X$507, 0),MATCH(Forecasts!K$171,F_Inputs[[#Headers],[2013-14]:[2029-30]],0))</f>
        <v>0</v>
      </c>
      <c r="L176" s="80">
        <f>INDEX(F_Inputs[[2013-14]:[2029-30]],MATCH(_xlfn.CONCAT($B$170,"_",$B176),Inputs!$X$2:$X$507, 0),MATCH(Forecasts!L$171,F_Inputs[[#Headers],[2013-14]:[2029-30]],0))</f>
        <v>0</v>
      </c>
      <c r="M176" s="80">
        <f>INDEX(F_Inputs[[2013-14]:[2029-30]],MATCH(_xlfn.CONCAT($B$170,"_",$B176),Inputs!$X$2:$X$507, 0),MATCH(Forecasts!M$171,F_Inputs[[#Headers],[2013-14]:[2029-30]],0))</f>
        <v>0</v>
      </c>
      <c r="N176" s="81">
        <f>INDEX(F_Inputs[[2013-14]:[2029-30]],MATCH(_xlfn.CONCAT($B$170,"_",$B176),Inputs!$X$2:$X$507, 0),MATCH(Forecasts!N$171,F_Inputs[[#Headers],[2013-14]:[2029-30]],0))</f>
        <v>0</v>
      </c>
      <c r="O176" s="81">
        <f>INDEX(F_Inputs[[2013-14]:[2029-30]],MATCH(_xlfn.CONCAT($B$170,"_",$B176),Inputs!$X$2:$X$507, 0),MATCH(Forecasts!O$171,F_Inputs[[#Headers],[2013-14]:[2029-30]],0))</f>
        <v>0</v>
      </c>
      <c r="P176" s="81">
        <f>INDEX(F_Inputs[[2013-14]:[2029-30]],MATCH(_xlfn.CONCAT($B$170,"_",$B176),Inputs!$X$2:$X$507, 0),MATCH(Forecasts!P$171,F_Inputs[[#Headers],[2013-14]:[2029-30]],0))</f>
        <v>0</v>
      </c>
      <c r="Q176" s="81">
        <f>INDEX(F_Inputs[[2013-14]:[2029-30]],MATCH(_xlfn.CONCAT($B$170,"_",$B176),Inputs!$X$2:$X$507, 0),MATCH(Forecasts!Q$171,F_Inputs[[#Headers],[2013-14]:[2029-30]],0))</f>
        <v>0</v>
      </c>
      <c r="R176" s="81">
        <f>INDEX(F_Inputs[[2013-14]:[2029-30]],MATCH(_xlfn.CONCAT($B$170,"_",$B176),Inputs!$X$2:$X$507, 0),MATCH(Forecasts!R$171,F_Inputs[[#Headers],[2013-14]:[2029-30]],0))</f>
        <v>0</v>
      </c>
      <c r="S176" s="81">
        <f>INDEX(F_Inputs[[2013-14]:[2029-30]],MATCH(_xlfn.CONCAT($B$170,"_",$B176),Inputs!$X$2:$X$507, 0),MATCH(Forecasts!S$171,F_Inputs[[#Headers],[2013-14]:[2029-30]],0))</f>
        <v>0</v>
      </c>
      <c r="T176" s="92">
        <f t="shared" si="106"/>
        <v>0</v>
      </c>
      <c r="U176" s="92">
        <f t="shared" si="106"/>
        <v>0</v>
      </c>
      <c r="V176" s="92">
        <f t="shared" si="106"/>
        <v>0</v>
      </c>
      <c r="W176" s="92">
        <f t="shared" si="106"/>
        <v>0</v>
      </c>
      <c r="X176" s="92">
        <f t="shared" si="106"/>
        <v>0</v>
      </c>
      <c r="Y176" s="92">
        <f t="shared" si="106"/>
        <v>0</v>
      </c>
      <c r="Z176" s="89">
        <f t="shared" si="99"/>
        <v>0</v>
      </c>
      <c r="AA176" s="89">
        <f t="shared" si="100"/>
        <v>0</v>
      </c>
      <c r="AB176" s="89">
        <f t="shared" si="101"/>
        <v>0</v>
      </c>
      <c r="AC176" s="89">
        <f t="shared" si="102"/>
        <v>0</v>
      </c>
      <c r="AD176" s="89">
        <f t="shared" si="103"/>
        <v>0</v>
      </c>
      <c r="AE176" s="89">
        <f t="shared" si="104"/>
        <v>0</v>
      </c>
      <c r="AF176" s="60" t="s">
        <v>119</v>
      </c>
      <c r="AG176" s="60" t="s">
        <v>119</v>
      </c>
      <c r="AH176" s="61" t="str">
        <f t="shared" si="105"/>
        <v>OK</v>
      </c>
    </row>
    <row r="177" spans="2:34">
      <c r="B177" s="55" t="s">
        <v>106</v>
      </c>
      <c r="C177" s="80">
        <f>INDEX(F_Inputs[[2013-14]:[2029-30]],MATCH(_xlfn.CONCAT($B$170,"_",$B177),Inputs!$X$2:$X$507, 0),MATCH(Forecasts!C$171,F_Inputs[[#Headers],[2013-14]:[2029-30]],0))</f>
        <v>0</v>
      </c>
      <c r="D177" s="80">
        <f>INDEX(F_Inputs[[2013-14]:[2029-30]],MATCH(_xlfn.CONCAT($B$170,"_",$B177),Inputs!$X$2:$X$507, 0),MATCH(Forecasts!D$171,F_Inputs[[#Headers],[2013-14]:[2029-30]],0))</f>
        <v>0</v>
      </c>
      <c r="E177" s="80">
        <f>INDEX(F_Inputs[[2013-14]:[2029-30]],MATCH(_xlfn.CONCAT($B$170,"_",$B177),Inputs!$X$2:$X$507, 0),MATCH(Forecasts!E$171,F_Inputs[[#Headers],[2013-14]:[2029-30]],0))</f>
        <v>0</v>
      </c>
      <c r="F177" s="80">
        <f>INDEX(F_Inputs[[2013-14]:[2029-30]],MATCH(_xlfn.CONCAT($B$170,"_",$B177),Inputs!$X$2:$X$507, 0),MATCH(Forecasts!F$171,F_Inputs[[#Headers],[2013-14]:[2029-30]],0))</f>
        <v>0</v>
      </c>
      <c r="G177" s="80">
        <f>INDEX(F_Inputs[[2013-14]:[2029-30]],MATCH(_xlfn.CONCAT($B$170,"_",$B177),Inputs!$X$2:$X$507, 0),MATCH(Forecasts!G$171,F_Inputs[[#Headers],[2013-14]:[2029-30]],0))</f>
        <v>0</v>
      </c>
      <c r="H177" s="80">
        <f>INDEX(F_Inputs[[2013-14]:[2029-30]],MATCH(_xlfn.CONCAT($B$170,"_",$B177),Inputs!$X$2:$X$507, 0),MATCH(Forecasts!H$171,F_Inputs[[#Headers],[2013-14]:[2029-30]],0))</f>
        <v>0</v>
      </c>
      <c r="I177" s="80">
        <f>INDEX(F_Inputs[[2013-14]:[2029-30]],MATCH(_xlfn.CONCAT($B$170,"_",$B177),Inputs!$X$2:$X$507, 0),MATCH(Forecasts!I$171,F_Inputs[[#Headers],[2013-14]:[2029-30]],0))</f>
        <v>0</v>
      </c>
      <c r="J177" s="80">
        <f>INDEX(F_Inputs[[2013-14]:[2029-30]],MATCH(_xlfn.CONCAT($B$170,"_",$B177),Inputs!$X$2:$X$507, 0),MATCH(Forecasts!J$171,F_Inputs[[#Headers],[2013-14]:[2029-30]],0))</f>
        <v>1</v>
      </c>
      <c r="K177" s="80">
        <f>INDEX(F_Inputs[[2013-14]:[2029-30]],MATCH(_xlfn.CONCAT($B$170,"_",$B177),Inputs!$X$2:$X$507, 0),MATCH(Forecasts!K$171,F_Inputs[[#Headers],[2013-14]:[2029-30]],0))</f>
        <v>0</v>
      </c>
      <c r="L177" s="80">
        <f>INDEX(F_Inputs[[2013-14]:[2029-30]],MATCH(_xlfn.CONCAT($B$170,"_",$B177),Inputs!$X$2:$X$507, 0),MATCH(Forecasts!L$171,F_Inputs[[#Headers],[2013-14]:[2029-30]],0))</f>
        <v>0</v>
      </c>
      <c r="M177" s="80">
        <f>INDEX(F_Inputs[[2013-14]:[2029-30]],MATCH(_xlfn.CONCAT($B$170,"_",$B177),Inputs!$X$2:$X$507, 0),MATCH(Forecasts!M$171,F_Inputs[[#Headers],[2013-14]:[2029-30]],0))</f>
        <v>0</v>
      </c>
      <c r="N177" s="81">
        <f>INDEX(F_Inputs[[2013-14]:[2029-30]],MATCH(_xlfn.CONCAT($B$170,"_",$B177),Inputs!$X$2:$X$507, 0),MATCH(Forecasts!N$171,F_Inputs[[#Headers],[2013-14]:[2029-30]],0))</f>
        <v>0</v>
      </c>
      <c r="O177" s="81">
        <f>INDEX(F_Inputs[[2013-14]:[2029-30]],MATCH(_xlfn.CONCAT($B$170,"_",$B177),Inputs!$X$2:$X$507, 0),MATCH(Forecasts!O$171,F_Inputs[[#Headers],[2013-14]:[2029-30]],0))</f>
        <v>0</v>
      </c>
      <c r="P177" s="81">
        <f>INDEX(F_Inputs[[2013-14]:[2029-30]],MATCH(_xlfn.CONCAT($B$170,"_",$B177),Inputs!$X$2:$X$507, 0),MATCH(Forecasts!P$171,F_Inputs[[#Headers],[2013-14]:[2029-30]],0))</f>
        <v>0</v>
      </c>
      <c r="Q177" s="81">
        <f>INDEX(F_Inputs[[2013-14]:[2029-30]],MATCH(_xlfn.CONCAT($B$170,"_",$B177),Inputs!$X$2:$X$507, 0),MATCH(Forecasts!Q$171,F_Inputs[[#Headers],[2013-14]:[2029-30]],0))</f>
        <v>0</v>
      </c>
      <c r="R177" s="81">
        <f>INDEX(F_Inputs[[2013-14]:[2029-30]],MATCH(_xlfn.CONCAT($B$170,"_",$B177),Inputs!$X$2:$X$507, 0),MATCH(Forecasts!R$171,F_Inputs[[#Headers],[2013-14]:[2029-30]],0))</f>
        <v>0</v>
      </c>
      <c r="S177" s="81">
        <f>INDEX(F_Inputs[[2013-14]:[2029-30]],MATCH(_xlfn.CONCAT($B$170,"_",$B177),Inputs!$X$2:$X$507, 0),MATCH(Forecasts!S$171,F_Inputs[[#Headers],[2013-14]:[2029-30]],0))</f>
        <v>0</v>
      </c>
      <c r="T177" s="92">
        <f t="shared" si="106"/>
        <v>0</v>
      </c>
      <c r="U177" s="92">
        <f t="shared" si="106"/>
        <v>0</v>
      </c>
      <c r="V177" s="92">
        <f t="shared" si="106"/>
        <v>0</v>
      </c>
      <c r="W177" s="92">
        <f t="shared" si="106"/>
        <v>0</v>
      </c>
      <c r="X177" s="92">
        <f t="shared" si="106"/>
        <v>0</v>
      </c>
      <c r="Y177" s="92">
        <f t="shared" si="106"/>
        <v>0</v>
      </c>
      <c r="Z177" s="89">
        <f t="shared" si="99"/>
        <v>0</v>
      </c>
      <c r="AA177" s="89">
        <f t="shared" si="100"/>
        <v>0</v>
      </c>
      <c r="AB177" s="89">
        <f t="shared" si="101"/>
        <v>0</v>
      </c>
      <c r="AC177" s="89">
        <f t="shared" si="102"/>
        <v>0</v>
      </c>
      <c r="AD177" s="89">
        <f t="shared" si="103"/>
        <v>0</v>
      </c>
      <c r="AE177" s="89">
        <f t="shared" si="104"/>
        <v>0</v>
      </c>
      <c r="AF177" s="60" t="s">
        <v>119</v>
      </c>
      <c r="AG177" s="60" t="s">
        <v>119</v>
      </c>
      <c r="AH177" s="61" t="str">
        <f t="shared" si="105"/>
        <v>OK</v>
      </c>
    </row>
    <row r="178" spans="2:34">
      <c r="B178" s="55" t="s">
        <v>97</v>
      </c>
      <c r="C178" s="80">
        <f>INDEX(F_Inputs[[2013-14]:[2029-30]],MATCH(_xlfn.CONCAT($B$170,"_",$B178),Inputs!$X$2:$X$507, 0),MATCH(Forecasts!C$171,F_Inputs[[#Headers],[2013-14]:[2029-30]],0))</f>
        <v>0</v>
      </c>
      <c r="D178" s="80">
        <f>INDEX(F_Inputs[[2013-14]:[2029-30]],MATCH(_xlfn.CONCAT($B$170,"_",$B178),Inputs!$X$2:$X$507, 0),MATCH(Forecasts!D$171,F_Inputs[[#Headers],[2013-14]:[2029-30]],0))</f>
        <v>0</v>
      </c>
      <c r="E178" s="80">
        <f>INDEX(F_Inputs[[2013-14]:[2029-30]],MATCH(_xlfn.CONCAT($B$170,"_",$B178),Inputs!$X$2:$X$507, 0),MATCH(Forecasts!E$171,F_Inputs[[#Headers],[2013-14]:[2029-30]],0))</f>
        <v>0</v>
      </c>
      <c r="F178" s="80">
        <f>INDEX(F_Inputs[[2013-14]:[2029-30]],MATCH(_xlfn.CONCAT($B$170,"_",$B178),Inputs!$X$2:$X$507, 0),MATCH(Forecasts!F$171,F_Inputs[[#Headers],[2013-14]:[2029-30]],0))</f>
        <v>0</v>
      </c>
      <c r="G178" s="80">
        <f>INDEX(F_Inputs[[2013-14]:[2029-30]],MATCH(_xlfn.CONCAT($B$170,"_",$B178),Inputs!$X$2:$X$507, 0),MATCH(Forecasts!G$171,F_Inputs[[#Headers],[2013-14]:[2029-30]],0))</f>
        <v>0</v>
      </c>
      <c r="H178" s="80">
        <f>INDEX(F_Inputs[[2013-14]:[2029-30]],MATCH(_xlfn.CONCAT($B$170,"_",$B178),Inputs!$X$2:$X$507, 0),MATCH(Forecasts!H$171,F_Inputs[[#Headers],[2013-14]:[2029-30]],0))</f>
        <v>0</v>
      </c>
      <c r="I178" s="80">
        <f>INDEX(F_Inputs[[2013-14]:[2029-30]],MATCH(_xlfn.CONCAT($B$170,"_",$B178),Inputs!$X$2:$X$507, 0),MATCH(Forecasts!I$171,F_Inputs[[#Headers],[2013-14]:[2029-30]],0))</f>
        <v>0</v>
      </c>
      <c r="J178" s="80">
        <f>INDEX(F_Inputs[[2013-14]:[2029-30]],MATCH(_xlfn.CONCAT($B$170,"_",$B178),Inputs!$X$2:$X$507, 0),MATCH(Forecasts!J$171,F_Inputs[[#Headers],[2013-14]:[2029-30]],0))</f>
        <v>1</v>
      </c>
      <c r="K178" s="80">
        <f>INDEX(F_Inputs[[2013-14]:[2029-30]],MATCH(_xlfn.CONCAT($B$170,"_",$B178),Inputs!$X$2:$X$507, 0),MATCH(Forecasts!K$171,F_Inputs[[#Headers],[2013-14]:[2029-30]],0))</f>
        <v>0</v>
      </c>
      <c r="L178" s="80">
        <f>INDEX(F_Inputs[[2013-14]:[2029-30]],MATCH(_xlfn.CONCAT($B$170,"_",$B178),Inputs!$X$2:$X$507, 0),MATCH(Forecasts!L$171,F_Inputs[[#Headers],[2013-14]:[2029-30]],0))</f>
        <v>0</v>
      </c>
      <c r="M178" s="80">
        <f>INDEX(F_Inputs[[2013-14]:[2029-30]],MATCH(_xlfn.CONCAT($B$170,"_",$B178),Inputs!$X$2:$X$507, 0),MATCH(Forecasts!M$171,F_Inputs[[#Headers],[2013-14]:[2029-30]],0))</f>
        <v>0</v>
      </c>
      <c r="N178" s="81">
        <f>INDEX(F_Inputs[[2013-14]:[2029-30]],MATCH(_xlfn.CONCAT($B$170,"_",$B178),Inputs!$X$2:$X$507, 0),MATCH(Forecasts!N$171,F_Inputs[[#Headers],[2013-14]:[2029-30]],0))</f>
        <v>0</v>
      </c>
      <c r="O178" s="81">
        <f>INDEX(F_Inputs[[2013-14]:[2029-30]],MATCH(_xlfn.CONCAT($B$170,"_",$B178),Inputs!$X$2:$X$507, 0),MATCH(Forecasts!O$171,F_Inputs[[#Headers],[2013-14]:[2029-30]],0))</f>
        <v>0</v>
      </c>
      <c r="P178" s="81">
        <f>INDEX(F_Inputs[[2013-14]:[2029-30]],MATCH(_xlfn.CONCAT($B$170,"_",$B178),Inputs!$X$2:$X$507, 0),MATCH(Forecasts!P$171,F_Inputs[[#Headers],[2013-14]:[2029-30]],0))</f>
        <v>0</v>
      </c>
      <c r="Q178" s="81">
        <f>INDEX(F_Inputs[[2013-14]:[2029-30]],MATCH(_xlfn.CONCAT($B$170,"_",$B178),Inputs!$X$2:$X$507, 0),MATCH(Forecasts!Q$171,F_Inputs[[#Headers],[2013-14]:[2029-30]],0))</f>
        <v>0</v>
      </c>
      <c r="R178" s="81">
        <f>INDEX(F_Inputs[[2013-14]:[2029-30]],MATCH(_xlfn.CONCAT($B$170,"_",$B178),Inputs!$X$2:$X$507, 0),MATCH(Forecasts!R$171,F_Inputs[[#Headers],[2013-14]:[2029-30]],0))</f>
        <v>0</v>
      </c>
      <c r="S178" s="81">
        <f>INDEX(F_Inputs[[2013-14]:[2029-30]],MATCH(_xlfn.CONCAT($B$170,"_",$B178),Inputs!$X$2:$X$507, 0),MATCH(Forecasts!S$171,F_Inputs[[#Headers],[2013-14]:[2029-30]],0))</f>
        <v>0</v>
      </c>
      <c r="T178" s="92">
        <f t="shared" si="106"/>
        <v>0</v>
      </c>
      <c r="U178" s="92">
        <f t="shared" si="106"/>
        <v>0</v>
      </c>
      <c r="V178" s="92">
        <f t="shared" si="106"/>
        <v>0</v>
      </c>
      <c r="W178" s="92">
        <f t="shared" si="106"/>
        <v>0</v>
      </c>
      <c r="X178" s="92">
        <f t="shared" si="106"/>
        <v>0</v>
      </c>
      <c r="Y178" s="92">
        <f t="shared" si="106"/>
        <v>0</v>
      </c>
      <c r="Z178" s="89">
        <f t="shared" si="99"/>
        <v>0</v>
      </c>
      <c r="AA178" s="89">
        <f t="shared" si="100"/>
        <v>0</v>
      </c>
      <c r="AB178" s="89">
        <f t="shared" si="101"/>
        <v>0</v>
      </c>
      <c r="AC178" s="89">
        <f t="shared" si="102"/>
        <v>0</v>
      </c>
      <c r="AD178" s="89">
        <f t="shared" si="103"/>
        <v>0</v>
      </c>
      <c r="AE178" s="89">
        <f t="shared" si="104"/>
        <v>0</v>
      </c>
      <c r="AF178" s="60" t="s">
        <v>119</v>
      </c>
      <c r="AG178" s="60" t="s">
        <v>119</v>
      </c>
      <c r="AH178" s="61" t="str">
        <f t="shared" si="105"/>
        <v>OK</v>
      </c>
    </row>
    <row r="179" spans="2:34">
      <c r="B179" s="55" t="s">
        <v>101</v>
      </c>
      <c r="C179" s="80">
        <f>INDEX(F_Inputs[[2013-14]:[2029-30]],MATCH(_xlfn.CONCAT($B$170,"_",$B179),Inputs!$X$2:$X$507, 0),MATCH(Forecasts!C$171,F_Inputs[[#Headers],[2013-14]:[2029-30]],0))</f>
        <v>0</v>
      </c>
      <c r="D179" s="80">
        <f>INDEX(F_Inputs[[2013-14]:[2029-30]],MATCH(_xlfn.CONCAT($B$170,"_",$B179),Inputs!$X$2:$X$507, 0),MATCH(Forecasts!D$171,F_Inputs[[#Headers],[2013-14]:[2029-30]],0))</f>
        <v>0</v>
      </c>
      <c r="E179" s="80">
        <f>INDEX(F_Inputs[[2013-14]:[2029-30]],MATCH(_xlfn.CONCAT($B$170,"_",$B179),Inputs!$X$2:$X$507, 0),MATCH(Forecasts!E$171,F_Inputs[[#Headers],[2013-14]:[2029-30]],0))</f>
        <v>0</v>
      </c>
      <c r="F179" s="80">
        <f>INDEX(F_Inputs[[2013-14]:[2029-30]],MATCH(_xlfn.CONCAT($B$170,"_",$B179),Inputs!$X$2:$X$507, 0),MATCH(Forecasts!F$171,F_Inputs[[#Headers],[2013-14]:[2029-30]],0))</f>
        <v>0</v>
      </c>
      <c r="G179" s="80">
        <f>INDEX(F_Inputs[[2013-14]:[2029-30]],MATCH(_xlfn.CONCAT($B$170,"_",$B179),Inputs!$X$2:$X$507, 0),MATCH(Forecasts!G$171,F_Inputs[[#Headers],[2013-14]:[2029-30]],0))</f>
        <v>0</v>
      </c>
      <c r="H179" s="80">
        <f>INDEX(F_Inputs[[2013-14]:[2029-30]],MATCH(_xlfn.CONCAT($B$170,"_",$B179),Inputs!$X$2:$X$507, 0),MATCH(Forecasts!H$171,F_Inputs[[#Headers],[2013-14]:[2029-30]],0))</f>
        <v>0</v>
      </c>
      <c r="I179" s="80">
        <f>INDEX(F_Inputs[[2013-14]:[2029-30]],MATCH(_xlfn.CONCAT($B$170,"_",$B179),Inputs!$X$2:$X$507, 0),MATCH(Forecasts!I$171,F_Inputs[[#Headers],[2013-14]:[2029-30]],0))</f>
        <v>0</v>
      </c>
      <c r="J179" s="80">
        <f>INDEX(F_Inputs[[2013-14]:[2029-30]],MATCH(_xlfn.CONCAT($B$170,"_",$B179),Inputs!$X$2:$X$507, 0),MATCH(Forecasts!J$171,F_Inputs[[#Headers],[2013-14]:[2029-30]],0))</f>
        <v>1</v>
      </c>
      <c r="K179" s="80">
        <f>INDEX(F_Inputs[[2013-14]:[2029-30]],MATCH(_xlfn.CONCAT($B$170,"_",$B179),Inputs!$X$2:$X$507, 0),MATCH(Forecasts!K$171,F_Inputs[[#Headers],[2013-14]:[2029-30]],0))</f>
        <v>0</v>
      </c>
      <c r="L179" s="80">
        <f>INDEX(F_Inputs[[2013-14]:[2029-30]],MATCH(_xlfn.CONCAT($B$170,"_",$B179),Inputs!$X$2:$X$507, 0),MATCH(Forecasts!L$171,F_Inputs[[#Headers],[2013-14]:[2029-30]],0))</f>
        <v>0</v>
      </c>
      <c r="M179" s="80">
        <f>INDEX(F_Inputs[[2013-14]:[2029-30]],MATCH(_xlfn.CONCAT($B$170,"_",$B179),Inputs!$X$2:$X$507, 0),MATCH(Forecasts!M$171,F_Inputs[[#Headers],[2013-14]:[2029-30]],0))</f>
        <v>0</v>
      </c>
      <c r="N179" s="81">
        <f>INDEX(F_Inputs[[2013-14]:[2029-30]],MATCH(_xlfn.CONCAT($B$170,"_",$B179),Inputs!$X$2:$X$507, 0),MATCH(Forecasts!N$171,F_Inputs[[#Headers],[2013-14]:[2029-30]],0))</f>
        <v>0</v>
      </c>
      <c r="O179" s="81">
        <f>INDEX(F_Inputs[[2013-14]:[2029-30]],MATCH(_xlfn.CONCAT($B$170,"_",$B179),Inputs!$X$2:$X$507, 0),MATCH(Forecasts!O$171,F_Inputs[[#Headers],[2013-14]:[2029-30]],0))</f>
        <v>0</v>
      </c>
      <c r="P179" s="81">
        <f>INDEX(F_Inputs[[2013-14]:[2029-30]],MATCH(_xlfn.CONCAT($B$170,"_",$B179),Inputs!$X$2:$X$507, 0),MATCH(Forecasts!P$171,F_Inputs[[#Headers],[2013-14]:[2029-30]],0))</f>
        <v>0</v>
      </c>
      <c r="Q179" s="81">
        <f>INDEX(F_Inputs[[2013-14]:[2029-30]],MATCH(_xlfn.CONCAT($B$170,"_",$B179),Inputs!$X$2:$X$507, 0),MATCH(Forecasts!Q$171,F_Inputs[[#Headers],[2013-14]:[2029-30]],0))</f>
        <v>0</v>
      </c>
      <c r="R179" s="81">
        <f>INDEX(F_Inputs[[2013-14]:[2029-30]],MATCH(_xlfn.CONCAT($B$170,"_",$B179),Inputs!$X$2:$X$507, 0),MATCH(Forecasts!R$171,F_Inputs[[#Headers],[2013-14]:[2029-30]],0))</f>
        <v>0</v>
      </c>
      <c r="S179" s="81">
        <f>INDEX(F_Inputs[[2013-14]:[2029-30]],MATCH(_xlfn.CONCAT($B$170,"_",$B179),Inputs!$X$2:$X$507, 0),MATCH(Forecasts!S$171,F_Inputs[[#Headers],[2013-14]:[2029-30]],0))</f>
        <v>0</v>
      </c>
      <c r="T179" s="92">
        <f t="shared" si="106"/>
        <v>0</v>
      </c>
      <c r="U179" s="92">
        <f t="shared" si="106"/>
        <v>0</v>
      </c>
      <c r="V179" s="92">
        <f t="shared" si="106"/>
        <v>0</v>
      </c>
      <c r="W179" s="92">
        <f t="shared" si="106"/>
        <v>0</v>
      </c>
      <c r="X179" s="92">
        <f t="shared" si="106"/>
        <v>0</v>
      </c>
      <c r="Y179" s="92">
        <f t="shared" si="106"/>
        <v>0</v>
      </c>
      <c r="Z179" s="89">
        <f t="shared" si="99"/>
        <v>0</v>
      </c>
      <c r="AA179" s="89">
        <f t="shared" si="100"/>
        <v>0</v>
      </c>
      <c r="AB179" s="89">
        <f t="shared" si="101"/>
        <v>0</v>
      </c>
      <c r="AC179" s="89">
        <f t="shared" si="102"/>
        <v>0</v>
      </c>
      <c r="AD179" s="89">
        <f t="shared" si="103"/>
        <v>0</v>
      </c>
      <c r="AE179" s="89">
        <f t="shared" si="104"/>
        <v>0</v>
      </c>
      <c r="AF179" s="60" t="s">
        <v>119</v>
      </c>
      <c r="AG179" s="60" t="s">
        <v>119</v>
      </c>
      <c r="AH179" s="61" t="str">
        <f t="shared" si="105"/>
        <v>OK</v>
      </c>
    </row>
    <row r="180" spans="2:34">
      <c r="B180" s="55" t="s">
        <v>108</v>
      </c>
      <c r="C180" s="80">
        <f>INDEX(F_Inputs[[2013-14]:[2029-30]],MATCH(_xlfn.CONCAT($B$170,"_",$B180),Inputs!$X$2:$X$507, 0),MATCH(Forecasts!C$171,F_Inputs[[#Headers],[2013-14]:[2029-30]],0))</f>
        <v>0</v>
      </c>
      <c r="D180" s="80">
        <f>INDEX(F_Inputs[[2013-14]:[2029-30]],MATCH(_xlfn.CONCAT($B$170,"_",$B180),Inputs!$X$2:$X$507, 0),MATCH(Forecasts!D$171,F_Inputs[[#Headers],[2013-14]:[2029-30]],0))</f>
        <v>0</v>
      </c>
      <c r="E180" s="80">
        <f>INDEX(F_Inputs[[2013-14]:[2029-30]],MATCH(_xlfn.CONCAT($B$170,"_",$B180),Inputs!$X$2:$X$507, 0),MATCH(Forecasts!E$171,F_Inputs[[#Headers],[2013-14]:[2029-30]],0))</f>
        <v>0</v>
      </c>
      <c r="F180" s="80">
        <f>INDEX(F_Inputs[[2013-14]:[2029-30]],MATCH(_xlfn.CONCAT($B$170,"_",$B180),Inputs!$X$2:$X$507, 0),MATCH(Forecasts!F$171,F_Inputs[[#Headers],[2013-14]:[2029-30]],0))</f>
        <v>0</v>
      </c>
      <c r="G180" s="80">
        <f>INDEX(F_Inputs[[2013-14]:[2029-30]],MATCH(_xlfn.CONCAT($B$170,"_",$B180),Inputs!$X$2:$X$507, 0),MATCH(Forecasts!G$171,F_Inputs[[#Headers],[2013-14]:[2029-30]],0))</f>
        <v>0</v>
      </c>
      <c r="H180" s="80">
        <f>INDEX(F_Inputs[[2013-14]:[2029-30]],MATCH(_xlfn.CONCAT($B$170,"_",$B180),Inputs!$X$2:$X$507, 0),MATCH(Forecasts!H$171,F_Inputs[[#Headers],[2013-14]:[2029-30]],0))</f>
        <v>0</v>
      </c>
      <c r="I180" s="80">
        <f>INDEX(F_Inputs[[2013-14]:[2029-30]],MATCH(_xlfn.CONCAT($B$170,"_",$B180),Inputs!$X$2:$X$507, 0),MATCH(Forecasts!I$171,F_Inputs[[#Headers],[2013-14]:[2029-30]],0))</f>
        <v>0</v>
      </c>
      <c r="J180" s="80">
        <f>INDEX(F_Inputs[[2013-14]:[2029-30]],MATCH(_xlfn.CONCAT($B$170,"_",$B180),Inputs!$X$2:$X$507, 0),MATCH(Forecasts!J$171,F_Inputs[[#Headers],[2013-14]:[2029-30]],0))</f>
        <v>1</v>
      </c>
      <c r="K180" s="80">
        <f>INDEX(F_Inputs[[2013-14]:[2029-30]],MATCH(_xlfn.CONCAT($B$170,"_",$B180),Inputs!$X$2:$X$507, 0),MATCH(Forecasts!K$171,F_Inputs[[#Headers],[2013-14]:[2029-30]],0))</f>
        <v>0</v>
      </c>
      <c r="L180" s="80">
        <f>INDEX(F_Inputs[[2013-14]:[2029-30]],MATCH(_xlfn.CONCAT($B$170,"_",$B180),Inputs!$X$2:$X$507, 0),MATCH(Forecasts!L$171,F_Inputs[[#Headers],[2013-14]:[2029-30]],0))</f>
        <v>0</v>
      </c>
      <c r="M180" s="80">
        <f>INDEX(F_Inputs[[2013-14]:[2029-30]],MATCH(_xlfn.CONCAT($B$170,"_",$B180),Inputs!$X$2:$X$507, 0),MATCH(Forecasts!M$171,F_Inputs[[#Headers],[2013-14]:[2029-30]],0))</f>
        <v>0</v>
      </c>
      <c r="N180" s="81">
        <f>INDEX(F_Inputs[[2013-14]:[2029-30]],MATCH(_xlfn.CONCAT($B$170,"_",$B180),Inputs!$X$2:$X$507, 0),MATCH(Forecasts!N$171,F_Inputs[[#Headers],[2013-14]:[2029-30]],0))</f>
        <v>0</v>
      </c>
      <c r="O180" s="81">
        <f>INDEX(F_Inputs[[2013-14]:[2029-30]],MATCH(_xlfn.CONCAT($B$170,"_",$B180),Inputs!$X$2:$X$507, 0),MATCH(Forecasts!O$171,F_Inputs[[#Headers],[2013-14]:[2029-30]],0))</f>
        <v>0</v>
      </c>
      <c r="P180" s="81">
        <f>INDEX(F_Inputs[[2013-14]:[2029-30]],MATCH(_xlfn.CONCAT($B$170,"_",$B180),Inputs!$X$2:$X$507, 0),MATCH(Forecasts!P$171,F_Inputs[[#Headers],[2013-14]:[2029-30]],0))</f>
        <v>0</v>
      </c>
      <c r="Q180" s="81">
        <f>INDEX(F_Inputs[[2013-14]:[2029-30]],MATCH(_xlfn.CONCAT($B$170,"_",$B180),Inputs!$X$2:$X$507, 0),MATCH(Forecasts!Q$171,F_Inputs[[#Headers],[2013-14]:[2029-30]],0))</f>
        <v>0</v>
      </c>
      <c r="R180" s="81">
        <f>INDEX(F_Inputs[[2013-14]:[2029-30]],MATCH(_xlfn.CONCAT($B$170,"_",$B180),Inputs!$X$2:$X$507, 0),MATCH(Forecasts!R$171,F_Inputs[[#Headers],[2013-14]:[2029-30]],0))</f>
        <v>0</v>
      </c>
      <c r="S180" s="81">
        <f>INDEX(F_Inputs[[2013-14]:[2029-30]],MATCH(_xlfn.CONCAT($B$170,"_",$B180),Inputs!$X$2:$X$507, 0),MATCH(Forecasts!S$171,F_Inputs[[#Headers],[2013-14]:[2029-30]],0))</f>
        <v>0</v>
      </c>
      <c r="T180" s="92">
        <f t="shared" si="106"/>
        <v>0</v>
      </c>
      <c r="U180" s="92">
        <f t="shared" si="106"/>
        <v>0</v>
      </c>
      <c r="V180" s="92">
        <f t="shared" si="106"/>
        <v>0</v>
      </c>
      <c r="W180" s="92">
        <f t="shared" si="106"/>
        <v>0</v>
      </c>
      <c r="X180" s="92">
        <f t="shared" si="106"/>
        <v>0</v>
      </c>
      <c r="Y180" s="92">
        <f t="shared" si="106"/>
        <v>0</v>
      </c>
      <c r="Z180" s="89">
        <f t="shared" si="99"/>
        <v>0</v>
      </c>
      <c r="AA180" s="89">
        <f t="shared" si="100"/>
        <v>0</v>
      </c>
      <c r="AB180" s="89">
        <f t="shared" si="101"/>
        <v>0</v>
      </c>
      <c r="AC180" s="89">
        <f t="shared" si="102"/>
        <v>0</v>
      </c>
      <c r="AD180" s="89">
        <f t="shared" si="103"/>
        <v>0</v>
      </c>
      <c r="AE180" s="89">
        <f t="shared" si="104"/>
        <v>0</v>
      </c>
      <c r="AF180" s="60" t="s">
        <v>119</v>
      </c>
      <c r="AG180" s="60" t="s">
        <v>119</v>
      </c>
      <c r="AH180" s="61" t="str">
        <f t="shared" si="105"/>
        <v>OK</v>
      </c>
    </row>
    <row r="181" spans="2:34">
      <c r="B181" s="55" t="s">
        <v>110</v>
      </c>
      <c r="C181" s="80">
        <f>INDEX(F_Inputs[[2013-14]:[2029-30]],MATCH(_xlfn.CONCAT($B$170,"_",$B181),Inputs!$X$2:$X$507, 0),MATCH(Forecasts!C$171,F_Inputs[[#Headers],[2013-14]:[2029-30]],0))</f>
        <v>0</v>
      </c>
      <c r="D181" s="80">
        <f>INDEX(F_Inputs[[2013-14]:[2029-30]],MATCH(_xlfn.CONCAT($B$170,"_",$B181),Inputs!$X$2:$X$507, 0),MATCH(Forecasts!D$171,F_Inputs[[#Headers],[2013-14]:[2029-30]],0))</f>
        <v>0</v>
      </c>
      <c r="E181" s="80">
        <f>INDEX(F_Inputs[[2013-14]:[2029-30]],MATCH(_xlfn.CONCAT($B$170,"_",$B181),Inputs!$X$2:$X$507, 0),MATCH(Forecasts!E$171,F_Inputs[[#Headers],[2013-14]:[2029-30]],0))</f>
        <v>0</v>
      </c>
      <c r="F181" s="80">
        <f>INDEX(F_Inputs[[2013-14]:[2029-30]],MATCH(_xlfn.CONCAT($B$170,"_",$B181),Inputs!$X$2:$X$507, 0),MATCH(Forecasts!F$171,F_Inputs[[#Headers],[2013-14]:[2029-30]],0))</f>
        <v>0</v>
      </c>
      <c r="G181" s="80">
        <f>INDEX(F_Inputs[[2013-14]:[2029-30]],MATCH(_xlfn.CONCAT($B$170,"_",$B181),Inputs!$X$2:$X$507, 0),MATCH(Forecasts!G$171,F_Inputs[[#Headers],[2013-14]:[2029-30]],0))</f>
        <v>0</v>
      </c>
      <c r="H181" s="80">
        <f>INDEX(F_Inputs[[2013-14]:[2029-30]],MATCH(_xlfn.CONCAT($B$170,"_",$B181),Inputs!$X$2:$X$507, 0),MATCH(Forecasts!H$171,F_Inputs[[#Headers],[2013-14]:[2029-30]],0))</f>
        <v>0</v>
      </c>
      <c r="I181" s="80">
        <f>INDEX(F_Inputs[[2013-14]:[2029-30]],MATCH(_xlfn.CONCAT($B$170,"_",$B181),Inputs!$X$2:$X$507, 0),MATCH(Forecasts!I$171,F_Inputs[[#Headers],[2013-14]:[2029-30]],0))</f>
        <v>0</v>
      </c>
      <c r="J181" s="80">
        <f>INDEX(F_Inputs[[2013-14]:[2029-30]],MATCH(_xlfn.CONCAT($B$170,"_",$B181),Inputs!$X$2:$X$507, 0),MATCH(Forecasts!J$171,F_Inputs[[#Headers],[2013-14]:[2029-30]],0))</f>
        <v>1</v>
      </c>
      <c r="K181" s="80">
        <f>INDEX(F_Inputs[[2013-14]:[2029-30]],MATCH(_xlfn.CONCAT($B$170,"_",$B181),Inputs!$X$2:$X$507, 0),MATCH(Forecasts!K$171,F_Inputs[[#Headers],[2013-14]:[2029-30]],0))</f>
        <v>0</v>
      </c>
      <c r="L181" s="80">
        <f>INDEX(F_Inputs[[2013-14]:[2029-30]],MATCH(_xlfn.CONCAT($B$170,"_",$B181),Inputs!$X$2:$X$507, 0),MATCH(Forecasts!L$171,F_Inputs[[#Headers],[2013-14]:[2029-30]],0))</f>
        <v>0</v>
      </c>
      <c r="M181" s="80">
        <f>INDEX(F_Inputs[[2013-14]:[2029-30]],MATCH(_xlfn.CONCAT($B$170,"_",$B181),Inputs!$X$2:$X$507, 0),MATCH(Forecasts!M$171,F_Inputs[[#Headers],[2013-14]:[2029-30]],0))</f>
        <v>0</v>
      </c>
      <c r="N181" s="81">
        <f>INDEX(F_Inputs[[2013-14]:[2029-30]],MATCH(_xlfn.CONCAT($B$170,"_",$B181),Inputs!$X$2:$X$507, 0),MATCH(Forecasts!N$171,F_Inputs[[#Headers],[2013-14]:[2029-30]],0))</f>
        <v>0</v>
      </c>
      <c r="O181" s="81">
        <f>INDEX(F_Inputs[[2013-14]:[2029-30]],MATCH(_xlfn.CONCAT($B$170,"_",$B181),Inputs!$X$2:$X$507, 0),MATCH(Forecasts!O$171,F_Inputs[[#Headers],[2013-14]:[2029-30]],0))</f>
        <v>0</v>
      </c>
      <c r="P181" s="81">
        <f>INDEX(F_Inputs[[2013-14]:[2029-30]],MATCH(_xlfn.CONCAT($B$170,"_",$B181),Inputs!$X$2:$X$507, 0),MATCH(Forecasts!P$171,F_Inputs[[#Headers],[2013-14]:[2029-30]],0))</f>
        <v>0</v>
      </c>
      <c r="Q181" s="81">
        <f>INDEX(F_Inputs[[2013-14]:[2029-30]],MATCH(_xlfn.CONCAT($B$170,"_",$B181),Inputs!$X$2:$X$507, 0),MATCH(Forecasts!Q$171,F_Inputs[[#Headers],[2013-14]:[2029-30]],0))</f>
        <v>0</v>
      </c>
      <c r="R181" s="81">
        <f>INDEX(F_Inputs[[2013-14]:[2029-30]],MATCH(_xlfn.CONCAT($B$170,"_",$B181),Inputs!$X$2:$X$507, 0),MATCH(Forecasts!R$171,F_Inputs[[#Headers],[2013-14]:[2029-30]],0))</f>
        <v>0</v>
      </c>
      <c r="S181" s="81">
        <f>INDEX(F_Inputs[[2013-14]:[2029-30]],MATCH(_xlfn.CONCAT($B$170,"_",$B181),Inputs!$X$2:$X$507, 0),MATCH(Forecasts!S$171,F_Inputs[[#Headers],[2013-14]:[2029-30]],0))</f>
        <v>0</v>
      </c>
      <c r="T181" s="92">
        <f t="shared" si="106"/>
        <v>0</v>
      </c>
      <c r="U181" s="92">
        <f t="shared" si="106"/>
        <v>0</v>
      </c>
      <c r="V181" s="92">
        <f t="shared" si="106"/>
        <v>0</v>
      </c>
      <c r="W181" s="92">
        <f t="shared" si="106"/>
        <v>0</v>
      </c>
      <c r="X181" s="92">
        <f t="shared" si="106"/>
        <v>0</v>
      </c>
      <c r="Y181" s="92">
        <f t="shared" si="106"/>
        <v>0</v>
      </c>
      <c r="Z181" s="89">
        <f t="shared" si="99"/>
        <v>0</v>
      </c>
      <c r="AA181" s="89">
        <f t="shared" si="100"/>
        <v>0</v>
      </c>
      <c r="AB181" s="89">
        <f t="shared" si="101"/>
        <v>0</v>
      </c>
      <c r="AC181" s="89">
        <f t="shared" si="102"/>
        <v>0</v>
      </c>
      <c r="AD181" s="89">
        <f t="shared" si="103"/>
        <v>0</v>
      </c>
      <c r="AE181" s="89">
        <f t="shared" si="104"/>
        <v>0</v>
      </c>
      <c r="AF181" s="60" t="s">
        <v>119</v>
      </c>
      <c r="AG181" s="60" t="s">
        <v>119</v>
      </c>
      <c r="AH181" s="61" t="str">
        <f t="shared" si="105"/>
        <v>OK</v>
      </c>
    </row>
    <row r="182" spans="2:34">
      <c r="B182" s="55" t="s">
        <v>111</v>
      </c>
      <c r="C182" s="80">
        <f>INDEX(F_Inputs[[2013-14]:[2029-30]],MATCH(_xlfn.CONCAT($B$170,"_",$B182),Inputs!$X$2:$X$507, 0),MATCH(Forecasts!C$171,F_Inputs[[#Headers],[2013-14]:[2029-30]],0))</f>
        <v>0</v>
      </c>
      <c r="D182" s="80">
        <f>INDEX(F_Inputs[[2013-14]:[2029-30]],MATCH(_xlfn.CONCAT($B$170,"_",$B182),Inputs!$X$2:$X$507, 0),MATCH(Forecasts!D$171,F_Inputs[[#Headers],[2013-14]:[2029-30]],0))</f>
        <v>0</v>
      </c>
      <c r="E182" s="80">
        <f>INDEX(F_Inputs[[2013-14]:[2029-30]],MATCH(_xlfn.CONCAT($B$170,"_",$B182),Inputs!$X$2:$X$507, 0),MATCH(Forecasts!E$171,F_Inputs[[#Headers],[2013-14]:[2029-30]],0))</f>
        <v>0</v>
      </c>
      <c r="F182" s="80">
        <f>INDEX(F_Inputs[[2013-14]:[2029-30]],MATCH(_xlfn.CONCAT($B$170,"_",$B182),Inputs!$X$2:$X$507, 0),MATCH(Forecasts!F$171,F_Inputs[[#Headers],[2013-14]:[2029-30]],0))</f>
        <v>0</v>
      </c>
      <c r="G182" s="80">
        <f>INDEX(F_Inputs[[2013-14]:[2029-30]],MATCH(_xlfn.CONCAT($B$170,"_",$B182),Inputs!$X$2:$X$507, 0),MATCH(Forecasts!G$171,F_Inputs[[#Headers],[2013-14]:[2029-30]],0))</f>
        <v>0</v>
      </c>
      <c r="H182" s="80">
        <f>INDEX(F_Inputs[[2013-14]:[2029-30]],MATCH(_xlfn.CONCAT($B$170,"_",$B182),Inputs!$X$2:$X$507, 0),MATCH(Forecasts!H$171,F_Inputs[[#Headers],[2013-14]:[2029-30]],0))</f>
        <v>0</v>
      </c>
      <c r="I182" s="80">
        <f>INDEX(F_Inputs[[2013-14]:[2029-30]],MATCH(_xlfn.CONCAT($B$170,"_",$B182),Inputs!$X$2:$X$507, 0),MATCH(Forecasts!I$171,F_Inputs[[#Headers],[2013-14]:[2029-30]],0))</f>
        <v>0</v>
      </c>
      <c r="J182" s="80">
        <f>INDEX(F_Inputs[[2013-14]:[2029-30]],MATCH(_xlfn.CONCAT($B$170,"_",$B182),Inputs!$X$2:$X$507, 0),MATCH(Forecasts!J$171,F_Inputs[[#Headers],[2013-14]:[2029-30]],0))</f>
        <v>1</v>
      </c>
      <c r="K182" s="80">
        <f>INDEX(F_Inputs[[2013-14]:[2029-30]],MATCH(_xlfn.CONCAT($B$170,"_",$B182),Inputs!$X$2:$X$507, 0),MATCH(Forecasts!K$171,F_Inputs[[#Headers],[2013-14]:[2029-30]],0))</f>
        <v>0</v>
      </c>
      <c r="L182" s="80">
        <f>INDEX(F_Inputs[[2013-14]:[2029-30]],MATCH(_xlfn.CONCAT($B$170,"_",$B182),Inputs!$X$2:$X$507, 0),MATCH(Forecasts!L$171,F_Inputs[[#Headers],[2013-14]:[2029-30]],0))</f>
        <v>0</v>
      </c>
      <c r="M182" s="80">
        <f>INDEX(F_Inputs[[2013-14]:[2029-30]],MATCH(_xlfn.CONCAT($B$170,"_",$B182),Inputs!$X$2:$X$507, 0),MATCH(Forecasts!M$171,F_Inputs[[#Headers],[2013-14]:[2029-30]],0))</f>
        <v>0</v>
      </c>
      <c r="N182" s="81">
        <f>INDEX(F_Inputs[[2013-14]:[2029-30]],MATCH(_xlfn.CONCAT($B$170,"_",$B182),Inputs!$X$2:$X$507, 0),MATCH(Forecasts!N$171,F_Inputs[[#Headers],[2013-14]:[2029-30]],0))</f>
        <v>0</v>
      </c>
      <c r="O182" s="81">
        <f>INDEX(F_Inputs[[2013-14]:[2029-30]],MATCH(_xlfn.CONCAT($B$170,"_",$B182),Inputs!$X$2:$X$507, 0),MATCH(Forecasts!O$171,F_Inputs[[#Headers],[2013-14]:[2029-30]],0))</f>
        <v>0</v>
      </c>
      <c r="P182" s="81">
        <f>INDEX(F_Inputs[[2013-14]:[2029-30]],MATCH(_xlfn.CONCAT($B$170,"_",$B182),Inputs!$X$2:$X$507, 0),MATCH(Forecasts!P$171,F_Inputs[[#Headers],[2013-14]:[2029-30]],0))</f>
        <v>0</v>
      </c>
      <c r="Q182" s="81">
        <f>INDEX(F_Inputs[[2013-14]:[2029-30]],MATCH(_xlfn.CONCAT($B$170,"_",$B182),Inputs!$X$2:$X$507, 0),MATCH(Forecasts!Q$171,F_Inputs[[#Headers],[2013-14]:[2029-30]],0))</f>
        <v>0</v>
      </c>
      <c r="R182" s="81">
        <f>INDEX(F_Inputs[[2013-14]:[2029-30]],MATCH(_xlfn.CONCAT($B$170,"_",$B182),Inputs!$X$2:$X$507, 0),MATCH(Forecasts!R$171,F_Inputs[[#Headers],[2013-14]:[2029-30]],0))</f>
        <v>0</v>
      </c>
      <c r="S182" s="81">
        <f>INDEX(F_Inputs[[2013-14]:[2029-30]],MATCH(_xlfn.CONCAT($B$170,"_",$B182),Inputs!$X$2:$X$507, 0),MATCH(Forecasts!S$171,F_Inputs[[#Headers],[2013-14]:[2029-30]],0))</f>
        <v>0</v>
      </c>
      <c r="T182" s="92">
        <f t="shared" si="106"/>
        <v>0</v>
      </c>
      <c r="U182" s="92">
        <f t="shared" si="106"/>
        <v>0</v>
      </c>
      <c r="V182" s="92">
        <f t="shared" si="106"/>
        <v>0</v>
      </c>
      <c r="W182" s="92">
        <f t="shared" si="106"/>
        <v>0</v>
      </c>
      <c r="X182" s="92">
        <f t="shared" si="106"/>
        <v>0</v>
      </c>
      <c r="Y182" s="92">
        <f t="shared" si="106"/>
        <v>0</v>
      </c>
      <c r="Z182" s="89">
        <f t="shared" si="99"/>
        <v>0</v>
      </c>
      <c r="AA182" s="89">
        <f t="shared" si="100"/>
        <v>0</v>
      </c>
      <c r="AB182" s="89">
        <f t="shared" si="101"/>
        <v>0</v>
      </c>
      <c r="AC182" s="89">
        <f t="shared" si="102"/>
        <v>0</v>
      </c>
      <c r="AD182" s="89">
        <f t="shared" si="103"/>
        <v>0</v>
      </c>
      <c r="AE182" s="89">
        <f t="shared" si="104"/>
        <v>0</v>
      </c>
      <c r="AF182" s="60" t="s">
        <v>119</v>
      </c>
      <c r="AG182" s="60" t="s">
        <v>119</v>
      </c>
      <c r="AH182" s="61" t="str">
        <f t="shared" si="105"/>
        <v>OK</v>
      </c>
    </row>
    <row r="183" spans="2:34">
      <c r="B183" s="55" t="s">
        <v>112</v>
      </c>
      <c r="C183" s="80">
        <f>INDEX(F_Inputs[[2013-14]:[2029-30]],MATCH(_xlfn.CONCAT($B$170,"_",$B183),Inputs!$X$2:$X$507, 0),MATCH(Forecasts!C$171,F_Inputs[[#Headers],[2013-14]:[2029-30]],0))</f>
        <v>0</v>
      </c>
      <c r="D183" s="80">
        <f>INDEX(F_Inputs[[2013-14]:[2029-30]],MATCH(_xlfn.CONCAT($B$170,"_",$B183),Inputs!$X$2:$X$507, 0),MATCH(Forecasts!D$171,F_Inputs[[#Headers],[2013-14]:[2029-30]],0))</f>
        <v>0</v>
      </c>
      <c r="E183" s="80">
        <f>INDEX(F_Inputs[[2013-14]:[2029-30]],MATCH(_xlfn.CONCAT($B$170,"_",$B183),Inputs!$X$2:$X$507, 0),MATCH(Forecasts!E$171,F_Inputs[[#Headers],[2013-14]:[2029-30]],0))</f>
        <v>0</v>
      </c>
      <c r="F183" s="80">
        <f>INDEX(F_Inputs[[2013-14]:[2029-30]],MATCH(_xlfn.CONCAT($B$170,"_",$B183),Inputs!$X$2:$X$507, 0),MATCH(Forecasts!F$171,F_Inputs[[#Headers],[2013-14]:[2029-30]],0))</f>
        <v>0</v>
      </c>
      <c r="G183" s="80">
        <f>INDEX(F_Inputs[[2013-14]:[2029-30]],MATCH(_xlfn.CONCAT($B$170,"_",$B183),Inputs!$X$2:$X$507, 0),MATCH(Forecasts!G$171,F_Inputs[[#Headers],[2013-14]:[2029-30]],0))</f>
        <v>0</v>
      </c>
      <c r="H183" s="80">
        <f>INDEX(F_Inputs[[2013-14]:[2029-30]],MATCH(_xlfn.CONCAT($B$170,"_",$B183),Inputs!$X$2:$X$507, 0),MATCH(Forecasts!H$171,F_Inputs[[#Headers],[2013-14]:[2029-30]],0))</f>
        <v>0</v>
      </c>
      <c r="I183" s="80">
        <f>INDEX(F_Inputs[[2013-14]:[2029-30]],MATCH(_xlfn.CONCAT($B$170,"_",$B183),Inputs!$X$2:$X$507, 0),MATCH(Forecasts!I$171,F_Inputs[[#Headers],[2013-14]:[2029-30]],0))</f>
        <v>0</v>
      </c>
      <c r="J183" s="80">
        <f>INDEX(F_Inputs[[2013-14]:[2029-30]],MATCH(_xlfn.CONCAT($B$170,"_",$B183),Inputs!$X$2:$X$507, 0),MATCH(Forecasts!J$171,F_Inputs[[#Headers],[2013-14]:[2029-30]],0))</f>
        <v>1</v>
      </c>
      <c r="K183" s="80">
        <f>INDEX(F_Inputs[[2013-14]:[2029-30]],MATCH(_xlfn.CONCAT($B$170,"_",$B183),Inputs!$X$2:$X$507, 0),MATCH(Forecasts!K$171,F_Inputs[[#Headers],[2013-14]:[2029-30]],0))</f>
        <v>0</v>
      </c>
      <c r="L183" s="80">
        <f>INDEX(F_Inputs[[2013-14]:[2029-30]],MATCH(_xlfn.CONCAT($B$170,"_",$B183),Inputs!$X$2:$X$507, 0),MATCH(Forecasts!L$171,F_Inputs[[#Headers],[2013-14]:[2029-30]],0))</f>
        <v>0</v>
      </c>
      <c r="M183" s="80">
        <f>INDEX(F_Inputs[[2013-14]:[2029-30]],MATCH(_xlfn.CONCAT($B$170,"_",$B183),Inputs!$X$2:$X$507, 0),MATCH(Forecasts!M$171,F_Inputs[[#Headers],[2013-14]:[2029-30]],0))</f>
        <v>0</v>
      </c>
      <c r="N183" s="81">
        <f>INDEX(F_Inputs[[2013-14]:[2029-30]],MATCH(_xlfn.CONCAT($B$170,"_",$B183),Inputs!$X$2:$X$507, 0),MATCH(Forecasts!N$171,F_Inputs[[#Headers],[2013-14]:[2029-30]],0))</f>
        <v>0</v>
      </c>
      <c r="O183" s="81">
        <f>INDEX(F_Inputs[[2013-14]:[2029-30]],MATCH(_xlfn.CONCAT($B$170,"_",$B183),Inputs!$X$2:$X$507, 0),MATCH(Forecasts!O$171,F_Inputs[[#Headers],[2013-14]:[2029-30]],0))</f>
        <v>0</v>
      </c>
      <c r="P183" s="81">
        <f>INDEX(F_Inputs[[2013-14]:[2029-30]],MATCH(_xlfn.CONCAT($B$170,"_",$B183),Inputs!$X$2:$X$507, 0),MATCH(Forecasts!P$171,F_Inputs[[#Headers],[2013-14]:[2029-30]],0))</f>
        <v>0</v>
      </c>
      <c r="Q183" s="81">
        <f>INDEX(F_Inputs[[2013-14]:[2029-30]],MATCH(_xlfn.CONCAT($B$170,"_",$B183),Inputs!$X$2:$X$507, 0),MATCH(Forecasts!Q$171,F_Inputs[[#Headers],[2013-14]:[2029-30]],0))</f>
        <v>0</v>
      </c>
      <c r="R183" s="81">
        <f>INDEX(F_Inputs[[2013-14]:[2029-30]],MATCH(_xlfn.CONCAT($B$170,"_",$B183),Inputs!$X$2:$X$507, 0),MATCH(Forecasts!R$171,F_Inputs[[#Headers],[2013-14]:[2029-30]],0))</f>
        <v>0</v>
      </c>
      <c r="S183" s="81">
        <f>INDEX(F_Inputs[[2013-14]:[2029-30]],MATCH(_xlfn.CONCAT($B$170,"_",$B183),Inputs!$X$2:$X$507, 0),MATCH(Forecasts!S$171,F_Inputs[[#Headers],[2013-14]:[2029-30]],0))</f>
        <v>0</v>
      </c>
      <c r="T183" s="92">
        <f t="shared" si="106"/>
        <v>0</v>
      </c>
      <c r="U183" s="92">
        <f t="shared" si="106"/>
        <v>0</v>
      </c>
      <c r="V183" s="92">
        <f t="shared" si="106"/>
        <v>0</v>
      </c>
      <c r="W183" s="92">
        <f t="shared" si="106"/>
        <v>0</v>
      </c>
      <c r="X183" s="92">
        <f t="shared" si="106"/>
        <v>0</v>
      </c>
      <c r="Y183" s="92">
        <f t="shared" si="106"/>
        <v>0</v>
      </c>
      <c r="Z183" s="89">
        <f t="shared" si="99"/>
        <v>0</v>
      </c>
      <c r="AA183" s="89">
        <f t="shared" si="100"/>
        <v>0</v>
      </c>
      <c r="AB183" s="89">
        <f t="shared" si="101"/>
        <v>0</v>
      </c>
      <c r="AC183" s="89">
        <f t="shared" si="102"/>
        <v>0</v>
      </c>
      <c r="AD183" s="89">
        <f t="shared" si="103"/>
        <v>0</v>
      </c>
      <c r="AE183" s="89">
        <f t="shared" si="104"/>
        <v>0</v>
      </c>
      <c r="AF183" s="60" t="s">
        <v>119</v>
      </c>
      <c r="AG183" s="60" t="s">
        <v>119</v>
      </c>
      <c r="AH183" s="61" t="str">
        <f t="shared" si="105"/>
        <v>OK</v>
      </c>
    </row>
    <row r="184" spans="2:34">
      <c r="B184" s="55" t="s">
        <v>113</v>
      </c>
      <c r="C184" s="80">
        <f>INDEX(F_Inputs[[2013-14]:[2029-30]],MATCH(_xlfn.CONCAT($B$170,"_",$B184),Inputs!$X$2:$X$507, 0),MATCH(Forecasts!C$171,F_Inputs[[#Headers],[2013-14]:[2029-30]],0))</f>
        <v>0</v>
      </c>
      <c r="D184" s="80">
        <f>INDEX(F_Inputs[[2013-14]:[2029-30]],MATCH(_xlfn.CONCAT($B$170,"_",$B184),Inputs!$X$2:$X$507, 0),MATCH(Forecasts!D$171,F_Inputs[[#Headers],[2013-14]:[2029-30]],0))</f>
        <v>0</v>
      </c>
      <c r="E184" s="80">
        <f>INDEX(F_Inputs[[2013-14]:[2029-30]],MATCH(_xlfn.CONCAT($B$170,"_",$B184),Inputs!$X$2:$X$507, 0),MATCH(Forecasts!E$171,F_Inputs[[#Headers],[2013-14]:[2029-30]],0))</f>
        <v>0</v>
      </c>
      <c r="F184" s="80">
        <f>INDEX(F_Inputs[[2013-14]:[2029-30]],MATCH(_xlfn.CONCAT($B$170,"_",$B184),Inputs!$X$2:$X$507, 0),MATCH(Forecasts!F$171,F_Inputs[[#Headers],[2013-14]:[2029-30]],0))</f>
        <v>0</v>
      </c>
      <c r="G184" s="80">
        <f>INDEX(F_Inputs[[2013-14]:[2029-30]],MATCH(_xlfn.CONCAT($B$170,"_",$B184),Inputs!$X$2:$X$507, 0),MATCH(Forecasts!G$171,F_Inputs[[#Headers],[2013-14]:[2029-30]],0))</f>
        <v>0</v>
      </c>
      <c r="H184" s="80">
        <f>INDEX(F_Inputs[[2013-14]:[2029-30]],MATCH(_xlfn.CONCAT($B$170,"_",$B184),Inputs!$X$2:$X$507, 0),MATCH(Forecasts!H$171,F_Inputs[[#Headers],[2013-14]:[2029-30]],0))</f>
        <v>0</v>
      </c>
      <c r="I184" s="80">
        <f>INDEX(F_Inputs[[2013-14]:[2029-30]],MATCH(_xlfn.CONCAT($B$170,"_",$B184),Inputs!$X$2:$X$507, 0),MATCH(Forecasts!I$171,F_Inputs[[#Headers],[2013-14]:[2029-30]],0))</f>
        <v>0</v>
      </c>
      <c r="J184" s="80">
        <f>INDEX(F_Inputs[[2013-14]:[2029-30]],MATCH(_xlfn.CONCAT($B$170,"_",$B184),Inputs!$X$2:$X$507, 0),MATCH(Forecasts!J$171,F_Inputs[[#Headers],[2013-14]:[2029-30]],0))</f>
        <v>1</v>
      </c>
      <c r="K184" s="80">
        <f>INDEX(F_Inputs[[2013-14]:[2029-30]],MATCH(_xlfn.CONCAT($B$170,"_",$B184),Inputs!$X$2:$X$507, 0),MATCH(Forecasts!K$171,F_Inputs[[#Headers],[2013-14]:[2029-30]],0))</f>
        <v>0</v>
      </c>
      <c r="L184" s="80">
        <f>INDEX(F_Inputs[[2013-14]:[2029-30]],MATCH(_xlfn.CONCAT($B$170,"_",$B184),Inputs!$X$2:$X$507, 0),MATCH(Forecasts!L$171,F_Inputs[[#Headers],[2013-14]:[2029-30]],0))</f>
        <v>0</v>
      </c>
      <c r="M184" s="80">
        <f>INDEX(F_Inputs[[2013-14]:[2029-30]],MATCH(_xlfn.CONCAT($B$170,"_",$B184),Inputs!$X$2:$X$507, 0),MATCH(Forecasts!M$171,F_Inputs[[#Headers],[2013-14]:[2029-30]],0))</f>
        <v>0</v>
      </c>
      <c r="N184" s="81">
        <f>INDEX(F_Inputs[[2013-14]:[2029-30]],MATCH(_xlfn.CONCAT($B$170,"_",$B184),Inputs!$X$2:$X$507, 0),MATCH(Forecasts!N$171,F_Inputs[[#Headers],[2013-14]:[2029-30]],0))</f>
        <v>0</v>
      </c>
      <c r="O184" s="81">
        <f>INDEX(F_Inputs[[2013-14]:[2029-30]],MATCH(_xlfn.CONCAT($B$170,"_",$B184),Inputs!$X$2:$X$507, 0),MATCH(Forecasts!O$171,F_Inputs[[#Headers],[2013-14]:[2029-30]],0))</f>
        <v>0</v>
      </c>
      <c r="P184" s="81">
        <f>INDEX(F_Inputs[[2013-14]:[2029-30]],MATCH(_xlfn.CONCAT($B$170,"_",$B184),Inputs!$X$2:$X$507, 0),MATCH(Forecasts!P$171,F_Inputs[[#Headers],[2013-14]:[2029-30]],0))</f>
        <v>0</v>
      </c>
      <c r="Q184" s="81">
        <f>INDEX(F_Inputs[[2013-14]:[2029-30]],MATCH(_xlfn.CONCAT($B$170,"_",$B184),Inputs!$X$2:$X$507, 0),MATCH(Forecasts!Q$171,F_Inputs[[#Headers],[2013-14]:[2029-30]],0))</f>
        <v>0</v>
      </c>
      <c r="R184" s="81">
        <f>INDEX(F_Inputs[[2013-14]:[2029-30]],MATCH(_xlfn.CONCAT($B$170,"_",$B184),Inputs!$X$2:$X$507, 0),MATCH(Forecasts!R$171,F_Inputs[[#Headers],[2013-14]:[2029-30]],0))</f>
        <v>0</v>
      </c>
      <c r="S184" s="81">
        <f>INDEX(F_Inputs[[2013-14]:[2029-30]],MATCH(_xlfn.CONCAT($B$170,"_",$B184),Inputs!$X$2:$X$507, 0),MATCH(Forecasts!S$171,F_Inputs[[#Headers],[2013-14]:[2029-30]],0))</f>
        <v>0</v>
      </c>
      <c r="T184" s="92">
        <f t="shared" si="106"/>
        <v>0</v>
      </c>
      <c r="U184" s="92">
        <f t="shared" si="106"/>
        <v>0</v>
      </c>
      <c r="V184" s="92">
        <f t="shared" si="106"/>
        <v>0</v>
      </c>
      <c r="W184" s="92">
        <f t="shared" si="106"/>
        <v>0</v>
      </c>
      <c r="X184" s="92">
        <f t="shared" si="106"/>
        <v>0</v>
      </c>
      <c r="Y184" s="92">
        <f t="shared" si="106"/>
        <v>0</v>
      </c>
      <c r="Z184" s="89">
        <f t="shared" si="99"/>
        <v>0</v>
      </c>
      <c r="AA184" s="89">
        <f t="shared" si="100"/>
        <v>0</v>
      </c>
      <c r="AB184" s="89">
        <f t="shared" si="101"/>
        <v>0</v>
      </c>
      <c r="AC184" s="89">
        <f t="shared" si="102"/>
        <v>0</v>
      </c>
      <c r="AD184" s="89">
        <f t="shared" si="103"/>
        <v>0</v>
      </c>
      <c r="AE184" s="89">
        <f t="shared" si="104"/>
        <v>0</v>
      </c>
      <c r="AF184" s="60" t="s">
        <v>119</v>
      </c>
      <c r="AG184" s="60" t="s">
        <v>119</v>
      </c>
      <c r="AH184" s="61" t="str">
        <f t="shared" si="105"/>
        <v>OK</v>
      </c>
    </row>
    <row r="185" spans="2:34">
      <c r="B185" s="55" t="s">
        <v>36</v>
      </c>
      <c r="C185" s="80">
        <f>INDEX(F_Inputs[[2013-14]:[2029-30]],MATCH(_xlfn.CONCAT($B$170,"_",$B185),Inputs!$X$2:$X$507, 0),MATCH(Forecasts!C$171,F_Inputs[[#Headers],[2013-14]:[2029-30]],0))</f>
        <v>0</v>
      </c>
      <c r="D185" s="80">
        <f>INDEX(F_Inputs[[2013-14]:[2029-30]],MATCH(_xlfn.CONCAT($B$170,"_",$B185),Inputs!$X$2:$X$507, 0),MATCH(Forecasts!D$171,F_Inputs[[#Headers],[2013-14]:[2029-30]],0))</f>
        <v>0</v>
      </c>
      <c r="E185" s="80">
        <f>INDEX(F_Inputs[[2013-14]:[2029-30]],MATCH(_xlfn.CONCAT($B$170,"_",$B185),Inputs!$X$2:$X$507, 0),MATCH(Forecasts!E$171,F_Inputs[[#Headers],[2013-14]:[2029-30]],0))</f>
        <v>0</v>
      </c>
      <c r="F185" s="80">
        <f>INDEX(F_Inputs[[2013-14]:[2029-30]],MATCH(_xlfn.CONCAT($B$170,"_",$B185),Inputs!$X$2:$X$507, 0),MATCH(Forecasts!F$171,F_Inputs[[#Headers],[2013-14]:[2029-30]],0))</f>
        <v>0</v>
      </c>
      <c r="G185" s="80">
        <f>INDEX(F_Inputs[[2013-14]:[2029-30]],MATCH(_xlfn.CONCAT($B$170,"_",$B185),Inputs!$X$2:$X$507, 0),MATCH(Forecasts!G$171,F_Inputs[[#Headers],[2013-14]:[2029-30]],0))</f>
        <v>0</v>
      </c>
      <c r="H185" s="80">
        <f>INDEX(F_Inputs[[2013-14]:[2029-30]],MATCH(_xlfn.CONCAT($B$170,"_",$B185),Inputs!$X$2:$X$507, 0),MATCH(Forecasts!H$171,F_Inputs[[#Headers],[2013-14]:[2029-30]],0))</f>
        <v>0</v>
      </c>
      <c r="I185" s="80">
        <f>INDEX(F_Inputs[[2013-14]:[2029-30]],MATCH(_xlfn.CONCAT($B$170,"_",$B185),Inputs!$X$2:$X$507, 0),MATCH(Forecasts!I$171,F_Inputs[[#Headers],[2013-14]:[2029-30]],0))</f>
        <v>0</v>
      </c>
      <c r="J185" s="80">
        <f>INDEX(F_Inputs[[2013-14]:[2029-30]],MATCH(_xlfn.CONCAT($B$170,"_",$B185),Inputs!$X$2:$X$507, 0),MATCH(Forecasts!J$171,F_Inputs[[#Headers],[2013-14]:[2029-30]],0))</f>
        <v>1</v>
      </c>
      <c r="K185" s="80">
        <f>INDEX(F_Inputs[[2013-14]:[2029-30]],MATCH(_xlfn.CONCAT($B$170,"_",$B185),Inputs!$X$2:$X$507, 0),MATCH(Forecasts!K$171,F_Inputs[[#Headers],[2013-14]:[2029-30]],0))</f>
        <v>0</v>
      </c>
      <c r="L185" s="80">
        <f>INDEX(F_Inputs[[2013-14]:[2029-30]],MATCH(_xlfn.CONCAT($B$170,"_",$B185),Inputs!$X$2:$X$507, 0),MATCH(Forecasts!L$171,F_Inputs[[#Headers],[2013-14]:[2029-30]],0))</f>
        <v>0</v>
      </c>
      <c r="M185" s="80">
        <f>INDEX(F_Inputs[[2013-14]:[2029-30]],MATCH(_xlfn.CONCAT($B$170,"_",$B185),Inputs!$X$2:$X$507, 0),MATCH(Forecasts!M$171,F_Inputs[[#Headers],[2013-14]:[2029-30]],0))</f>
        <v>0</v>
      </c>
      <c r="N185" s="81">
        <f>INDEX(F_Inputs[[2013-14]:[2029-30]],MATCH(_xlfn.CONCAT($B$170,"_",$B185),Inputs!$X$2:$X$507, 0),MATCH(Forecasts!N$171,F_Inputs[[#Headers],[2013-14]:[2029-30]],0))</f>
        <v>0</v>
      </c>
      <c r="O185" s="81">
        <f>INDEX(F_Inputs[[2013-14]:[2029-30]],MATCH(_xlfn.CONCAT($B$170,"_",$B185),Inputs!$X$2:$X$507, 0),MATCH(Forecasts!O$171,F_Inputs[[#Headers],[2013-14]:[2029-30]],0))</f>
        <v>0</v>
      </c>
      <c r="P185" s="81">
        <f>INDEX(F_Inputs[[2013-14]:[2029-30]],MATCH(_xlfn.CONCAT($B$170,"_",$B185),Inputs!$X$2:$X$507, 0),MATCH(Forecasts!P$171,F_Inputs[[#Headers],[2013-14]:[2029-30]],0))</f>
        <v>0</v>
      </c>
      <c r="Q185" s="81">
        <f>INDEX(F_Inputs[[2013-14]:[2029-30]],MATCH(_xlfn.CONCAT($B$170,"_",$B185),Inputs!$X$2:$X$507, 0),MATCH(Forecasts!Q$171,F_Inputs[[#Headers],[2013-14]:[2029-30]],0))</f>
        <v>0</v>
      </c>
      <c r="R185" s="81">
        <f>INDEX(F_Inputs[[2013-14]:[2029-30]],MATCH(_xlfn.CONCAT($B$170,"_",$B185),Inputs!$X$2:$X$507, 0),MATCH(Forecasts!R$171,F_Inputs[[#Headers],[2013-14]:[2029-30]],0))</f>
        <v>0</v>
      </c>
      <c r="S185" s="81">
        <f>INDEX(F_Inputs[[2013-14]:[2029-30]],MATCH(_xlfn.CONCAT($B$170,"_",$B185),Inputs!$X$2:$X$507, 0),MATCH(Forecasts!S$171,F_Inputs[[#Headers],[2013-14]:[2029-30]],0))</f>
        <v>0</v>
      </c>
      <c r="T185" s="92">
        <f t="shared" si="106"/>
        <v>0</v>
      </c>
      <c r="U185" s="92">
        <f t="shared" si="106"/>
        <v>0</v>
      </c>
      <c r="V185" s="92">
        <f t="shared" si="106"/>
        <v>0</v>
      </c>
      <c r="W185" s="92">
        <f t="shared" si="106"/>
        <v>0</v>
      </c>
      <c r="X185" s="92">
        <f t="shared" si="106"/>
        <v>0</v>
      </c>
      <c r="Y185" s="92">
        <f t="shared" si="106"/>
        <v>0</v>
      </c>
      <c r="Z185" s="89">
        <f t="shared" si="99"/>
        <v>0</v>
      </c>
      <c r="AA185" s="89">
        <f t="shared" si="100"/>
        <v>0</v>
      </c>
      <c r="AB185" s="89">
        <f t="shared" si="101"/>
        <v>0</v>
      </c>
      <c r="AC185" s="89">
        <f t="shared" si="102"/>
        <v>0</v>
      </c>
      <c r="AD185" s="89">
        <f t="shared" si="103"/>
        <v>0</v>
      </c>
      <c r="AE185" s="89">
        <f t="shared" si="104"/>
        <v>0</v>
      </c>
      <c r="AF185" s="60" t="s">
        <v>119</v>
      </c>
      <c r="AG185" s="60" t="s">
        <v>119</v>
      </c>
      <c r="AH185" s="61" t="str">
        <f t="shared" si="105"/>
        <v>OK</v>
      </c>
    </row>
    <row r="186" spans="2:34">
      <c r="B186" s="55" t="s">
        <v>93</v>
      </c>
      <c r="C186" s="80">
        <f>INDEX(F_Inputs[[2013-14]:[2029-30]],MATCH(_xlfn.CONCAT($B$170,"_",$B186),Inputs!$X$2:$X$507, 0),MATCH(Forecasts!C$171,F_Inputs[[#Headers],[2013-14]:[2029-30]],0))</f>
        <v>0</v>
      </c>
      <c r="D186" s="80">
        <f>INDEX(F_Inputs[[2013-14]:[2029-30]],MATCH(_xlfn.CONCAT($B$170,"_",$B186),Inputs!$X$2:$X$507, 0),MATCH(Forecasts!D$171,F_Inputs[[#Headers],[2013-14]:[2029-30]],0))</f>
        <v>0</v>
      </c>
      <c r="E186" s="80">
        <f>INDEX(F_Inputs[[2013-14]:[2029-30]],MATCH(_xlfn.CONCAT($B$170,"_",$B186),Inputs!$X$2:$X$507, 0),MATCH(Forecasts!E$171,F_Inputs[[#Headers],[2013-14]:[2029-30]],0))</f>
        <v>0</v>
      </c>
      <c r="F186" s="80">
        <f>INDEX(F_Inputs[[2013-14]:[2029-30]],MATCH(_xlfn.CONCAT($B$170,"_",$B186),Inputs!$X$2:$X$507, 0),MATCH(Forecasts!F$171,F_Inputs[[#Headers],[2013-14]:[2029-30]],0))</f>
        <v>0</v>
      </c>
      <c r="G186" s="80">
        <f>INDEX(F_Inputs[[2013-14]:[2029-30]],MATCH(_xlfn.CONCAT($B$170,"_",$B186),Inputs!$X$2:$X$507, 0),MATCH(Forecasts!G$171,F_Inputs[[#Headers],[2013-14]:[2029-30]],0))</f>
        <v>0</v>
      </c>
      <c r="H186" s="80">
        <f>INDEX(F_Inputs[[2013-14]:[2029-30]],MATCH(_xlfn.CONCAT($B$170,"_",$B186),Inputs!$X$2:$X$507, 0),MATCH(Forecasts!H$171,F_Inputs[[#Headers],[2013-14]:[2029-30]],0))</f>
        <v>0</v>
      </c>
      <c r="I186" s="80">
        <f>INDEX(F_Inputs[[2013-14]:[2029-30]],MATCH(_xlfn.CONCAT($B$170,"_",$B186),Inputs!$X$2:$X$507, 0),MATCH(Forecasts!I$171,F_Inputs[[#Headers],[2013-14]:[2029-30]],0))</f>
        <v>0</v>
      </c>
      <c r="J186" s="80">
        <f>INDEX(F_Inputs[[2013-14]:[2029-30]],MATCH(_xlfn.CONCAT($B$170,"_",$B186),Inputs!$X$2:$X$507, 0),MATCH(Forecasts!J$171,F_Inputs[[#Headers],[2013-14]:[2029-30]],0))</f>
        <v>1</v>
      </c>
      <c r="K186" s="80">
        <f>INDEX(F_Inputs[[2013-14]:[2029-30]],MATCH(_xlfn.CONCAT($B$170,"_",$B186),Inputs!$X$2:$X$507, 0),MATCH(Forecasts!K$171,F_Inputs[[#Headers],[2013-14]:[2029-30]],0))</f>
        <v>0</v>
      </c>
      <c r="L186" s="80">
        <f>INDEX(F_Inputs[[2013-14]:[2029-30]],MATCH(_xlfn.CONCAT($B$170,"_",$B186),Inputs!$X$2:$X$507, 0),MATCH(Forecasts!L$171,F_Inputs[[#Headers],[2013-14]:[2029-30]],0))</f>
        <v>0</v>
      </c>
      <c r="M186" s="80">
        <f>INDEX(F_Inputs[[2013-14]:[2029-30]],MATCH(_xlfn.CONCAT($B$170,"_",$B186),Inputs!$X$2:$X$507, 0),MATCH(Forecasts!M$171,F_Inputs[[#Headers],[2013-14]:[2029-30]],0))</f>
        <v>0</v>
      </c>
      <c r="N186" s="81">
        <f>INDEX(F_Inputs[[2013-14]:[2029-30]],MATCH(_xlfn.CONCAT($B$170,"_",$B186),Inputs!$X$2:$X$507, 0),MATCH(Forecasts!N$171,F_Inputs[[#Headers],[2013-14]:[2029-30]],0))</f>
        <v>0</v>
      </c>
      <c r="O186" s="81">
        <f>INDEX(F_Inputs[[2013-14]:[2029-30]],MATCH(_xlfn.CONCAT($B$170,"_",$B186),Inputs!$X$2:$X$507, 0),MATCH(Forecasts!O$171,F_Inputs[[#Headers],[2013-14]:[2029-30]],0))</f>
        <v>0</v>
      </c>
      <c r="P186" s="81">
        <f>INDEX(F_Inputs[[2013-14]:[2029-30]],MATCH(_xlfn.CONCAT($B$170,"_",$B186),Inputs!$X$2:$X$507, 0),MATCH(Forecasts!P$171,F_Inputs[[#Headers],[2013-14]:[2029-30]],0))</f>
        <v>0</v>
      </c>
      <c r="Q186" s="81">
        <f>INDEX(F_Inputs[[2013-14]:[2029-30]],MATCH(_xlfn.CONCAT($B$170,"_",$B186),Inputs!$X$2:$X$507, 0),MATCH(Forecasts!Q$171,F_Inputs[[#Headers],[2013-14]:[2029-30]],0))</f>
        <v>0</v>
      </c>
      <c r="R186" s="81">
        <f>INDEX(F_Inputs[[2013-14]:[2029-30]],MATCH(_xlfn.CONCAT($B$170,"_",$B186),Inputs!$X$2:$X$507, 0),MATCH(Forecasts!R$171,F_Inputs[[#Headers],[2013-14]:[2029-30]],0))</f>
        <v>0</v>
      </c>
      <c r="S186" s="81">
        <f>INDEX(F_Inputs[[2013-14]:[2029-30]],MATCH(_xlfn.CONCAT($B$170,"_",$B186),Inputs!$X$2:$X$507, 0),MATCH(Forecasts!S$171,F_Inputs[[#Headers],[2013-14]:[2029-30]],0))</f>
        <v>0</v>
      </c>
      <c r="T186" s="92">
        <f t="shared" si="106"/>
        <v>0</v>
      </c>
      <c r="U186" s="92">
        <f t="shared" si="106"/>
        <v>0</v>
      </c>
      <c r="V186" s="92">
        <f t="shared" si="106"/>
        <v>0</v>
      </c>
      <c r="W186" s="92">
        <f t="shared" si="106"/>
        <v>0</v>
      </c>
      <c r="X186" s="92">
        <f t="shared" si="106"/>
        <v>0</v>
      </c>
      <c r="Y186" s="92">
        <f t="shared" si="106"/>
        <v>0</v>
      </c>
      <c r="Z186" s="89">
        <f t="shared" si="99"/>
        <v>0</v>
      </c>
      <c r="AA186" s="89">
        <f t="shared" si="100"/>
        <v>0</v>
      </c>
      <c r="AB186" s="89">
        <f t="shared" si="101"/>
        <v>0</v>
      </c>
      <c r="AC186" s="89">
        <f t="shared" si="102"/>
        <v>0</v>
      </c>
      <c r="AD186" s="89">
        <f t="shared" si="103"/>
        <v>0</v>
      </c>
      <c r="AE186" s="89">
        <f t="shared" si="104"/>
        <v>0</v>
      </c>
      <c r="AF186" s="60" t="s">
        <v>119</v>
      </c>
      <c r="AG186" s="60" t="s">
        <v>119</v>
      </c>
      <c r="AH186" s="61" t="str">
        <f t="shared" si="105"/>
        <v>OK</v>
      </c>
    </row>
    <row r="187" spans="2:34">
      <c r="B187" s="55" t="s">
        <v>100</v>
      </c>
      <c r="C187" s="80">
        <f>INDEX(F_Inputs[[2013-14]:[2029-30]],MATCH(_xlfn.CONCAT($B$170,"_",$B187),Inputs!$X$2:$X$507, 0),MATCH(Forecasts!C$171,F_Inputs[[#Headers],[2013-14]:[2029-30]],0))</f>
        <v>0</v>
      </c>
      <c r="D187" s="80">
        <f>INDEX(F_Inputs[[2013-14]:[2029-30]],MATCH(_xlfn.CONCAT($B$170,"_",$B187),Inputs!$X$2:$X$507, 0),MATCH(Forecasts!D$171,F_Inputs[[#Headers],[2013-14]:[2029-30]],0))</f>
        <v>0</v>
      </c>
      <c r="E187" s="80">
        <f>INDEX(F_Inputs[[2013-14]:[2029-30]],MATCH(_xlfn.CONCAT($B$170,"_",$B187),Inputs!$X$2:$X$507, 0),MATCH(Forecasts!E$171,F_Inputs[[#Headers],[2013-14]:[2029-30]],0))</f>
        <v>0</v>
      </c>
      <c r="F187" s="80">
        <f>INDEX(F_Inputs[[2013-14]:[2029-30]],MATCH(_xlfn.CONCAT($B$170,"_",$B187),Inputs!$X$2:$X$507, 0),MATCH(Forecasts!F$171,F_Inputs[[#Headers],[2013-14]:[2029-30]],0))</f>
        <v>0</v>
      </c>
      <c r="G187" s="80">
        <f>INDEX(F_Inputs[[2013-14]:[2029-30]],MATCH(_xlfn.CONCAT($B$170,"_",$B187),Inputs!$X$2:$X$507, 0),MATCH(Forecasts!G$171,F_Inputs[[#Headers],[2013-14]:[2029-30]],0))</f>
        <v>0</v>
      </c>
      <c r="H187" s="80">
        <f>INDEX(F_Inputs[[2013-14]:[2029-30]],MATCH(_xlfn.CONCAT($B$170,"_",$B187),Inputs!$X$2:$X$507, 0),MATCH(Forecasts!H$171,F_Inputs[[#Headers],[2013-14]:[2029-30]],0))</f>
        <v>0</v>
      </c>
      <c r="I187" s="80">
        <f>INDEX(F_Inputs[[2013-14]:[2029-30]],MATCH(_xlfn.CONCAT($B$170,"_",$B187),Inputs!$X$2:$X$507, 0),MATCH(Forecasts!I$171,F_Inputs[[#Headers],[2013-14]:[2029-30]],0))</f>
        <v>0</v>
      </c>
      <c r="J187" s="80">
        <f>INDEX(F_Inputs[[2013-14]:[2029-30]],MATCH(_xlfn.CONCAT($B$170,"_",$B187),Inputs!$X$2:$X$507, 0),MATCH(Forecasts!J$171,F_Inputs[[#Headers],[2013-14]:[2029-30]],0))</f>
        <v>1</v>
      </c>
      <c r="K187" s="80">
        <f>INDEX(F_Inputs[[2013-14]:[2029-30]],MATCH(_xlfn.CONCAT($B$170,"_",$B187),Inputs!$X$2:$X$507, 0),MATCH(Forecasts!K$171,F_Inputs[[#Headers],[2013-14]:[2029-30]],0))</f>
        <v>0</v>
      </c>
      <c r="L187" s="80">
        <f>INDEX(F_Inputs[[2013-14]:[2029-30]],MATCH(_xlfn.CONCAT($B$170,"_",$B187),Inputs!$X$2:$X$507, 0),MATCH(Forecasts!L$171,F_Inputs[[#Headers],[2013-14]:[2029-30]],0))</f>
        <v>0</v>
      </c>
      <c r="M187" s="80">
        <f>INDEX(F_Inputs[[2013-14]:[2029-30]],MATCH(_xlfn.CONCAT($B$170,"_",$B187),Inputs!$X$2:$X$507, 0),MATCH(Forecasts!M$171,F_Inputs[[#Headers],[2013-14]:[2029-30]],0))</f>
        <v>0</v>
      </c>
      <c r="N187" s="81">
        <f>INDEX(F_Inputs[[2013-14]:[2029-30]],MATCH(_xlfn.CONCAT($B$170,"_",$B187),Inputs!$X$2:$X$507, 0),MATCH(Forecasts!N$171,F_Inputs[[#Headers],[2013-14]:[2029-30]],0))</f>
        <v>0</v>
      </c>
      <c r="O187" s="81">
        <f>INDEX(F_Inputs[[2013-14]:[2029-30]],MATCH(_xlfn.CONCAT($B$170,"_",$B187),Inputs!$X$2:$X$507, 0),MATCH(Forecasts!O$171,F_Inputs[[#Headers],[2013-14]:[2029-30]],0))</f>
        <v>0</v>
      </c>
      <c r="P187" s="81">
        <f>INDEX(F_Inputs[[2013-14]:[2029-30]],MATCH(_xlfn.CONCAT($B$170,"_",$B187),Inputs!$X$2:$X$507, 0),MATCH(Forecasts!P$171,F_Inputs[[#Headers],[2013-14]:[2029-30]],0))</f>
        <v>0</v>
      </c>
      <c r="Q187" s="81">
        <f>INDEX(F_Inputs[[2013-14]:[2029-30]],MATCH(_xlfn.CONCAT($B$170,"_",$B187),Inputs!$X$2:$X$507, 0),MATCH(Forecasts!Q$171,F_Inputs[[#Headers],[2013-14]:[2029-30]],0))</f>
        <v>0</v>
      </c>
      <c r="R187" s="81">
        <f>INDEX(F_Inputs[[2013-14]:[2029-30]],MATCH(_xlfn.CONCAT($B$170,"_",$B187),Inputs!$X$2:$X$507, 0),MATCH(Forecasts!R$171,F_Inputs[[#Headers],[2013-14]:[2029-30]],0))</f>
        <v>0</v>
      </c>
      <c r="S187" s="81">
        <f>INDEX(F_Inputs[[2013-14]:[2029-30]],MATCH(_xlfn.CONCAT($B$170,"_",$B187),Inputs!$X$2:$X$507, 0),MATCH(Forecasts!S$171,F_Inputs[[#Headers],[2013-14]:[2029-30]],0))</f>
        <v>0</v>
      </c>
      <c r="T187" s="92">
        <f t="shared" si="106"/>
        <v>0</v>
      </c>
      <c r="U187" s="92">
        <f t="shared" si="106"/>
        <v>0</v>
      </c>
      <c r="V187" s="92">
        <f t="shared" si="106"/>
        <v>0</v>
      </c>
      <c r="W187" s="92">
        <f t="shared" si="106"/>
        <v>0</v>
      </c>
      <c r="X187" s="92">
        <f t="shared" si="106"/>
        <v>0</v>
      </c>
      <c r="Y187" s="92">
        <f t="shared" si="106"/>
        <v>0</v>
      </c>
      <c r="Z187" s="89">
        <f t="shared" si="99"/>
        <v>0</v>
      </c>
      <c r="AA187" s="89">
        <f t="shared" si="100"/>
        <v>0</v>
      </c>
      <c r="AB187" s="89">
        <f t="shared" si="101"/>
        <v>0</v>
      </c>
      <c r="AC187" s="89">
        <f t="shared" si="102"/>
        <v>0</v>
      </c>
      <c r="AD187" s="89">
        <f t="shared" si="103"/>
        <v>0</v>
      </c>
      <c r="AE187" s="89">
        <f t="shared" si="104"/>
        <v>0</v>
      </c>
      <c r="AF187" s="60" t="s">
        <v>119</v>
      </c>
      <c r="AG187" s="60" t="s">
        <v>119</v>
      </c>
      <c r="AH187" s="61" t="str">
        <f t="shared" si="105"/>
        <v>OK</v>
      </c>
    </row>
    <row r="188" spans="2:34">
      <c r="B188" s="55" t="s">
        <v>102</v>
      </c>
      <c r="C188" s="80">
        <f>INDEX(F_Inputs[[2013-14]:[2029-30]],MATCH(_xlfn.CONCAT($B$170,"_",$B188),Inputs!$X$2:$X$507, 0),MATCH(Forecasts!C$171,F_Inputs[[#Headers],[2013-14]:[2029-30]],0))</f>
        <v>0</v>
      </c>
      <c r="D188" s="80">
        <f>INDEX(F_Inputs[[2013-14]:[2029-30]],MATCH(_xlfn.CONCAT($B$170,"_",$B188),Inputs!$X$2:$X$507, 0),MATCH(Forecasts!D$171,F_Inputs[[#Headers],[2013-14]:[2029-30]],0))</f>
        <v>0</v>
      </c>
      <c r="E188" s="80">
        <f>INDEX(F_Inputs[[2013-14]:[2029-30]],MATCH(_xlfn.CONCAT($B$170,"_",$B188),Inputs!$X$2:$X$507, 0),MATCH(Forecasts!E$171,F_Inputs[[#Headers],[2013-14]:[2029-30]],0))</f>
        <v>0</v>
      </c>
      <c r="F188" s="80">
        <f>INDEX(F_Inputs[[2013-14]:[2029-30]],MATCH(_xlfn.CONCAT($B$170,"_",$B188),Inputs!$X$2:$X$507, 0),MATCH(Forecasts!F$171,F_Inputs[[#Headers],[2013-14]:[2029-30]],0))</f>
        <v>0</v>
      </c>
      <c r="G188" s="80">
        <f>INDEX(F_Inputs[[2013-14]:[2029-30]],MATCH(_xlfn.CONCAT($B$170,"_",$B188),Inputs!$X$2:$X$507, 0),MATCH(Forecasts!G$171,F_Inputs[[#Headers],[2013-14]:[2029-30]],0))</f>
        <v>0</v>
      </c>
      <c r="H188" s="80">
        <f>INDEX(F_Inputs[[2013-14]:[2029-30]],MATCH(_xlfn.CONCAT($B$170,"_",$B188),Inputs!$X$2:$X$507, 0),MATCH(Forecasts!H$171,F_Inputs[[#Headers],[2013-14]:[2029-30]],0))</f>
        <v>0</v>
      </c>
      <c r="I188" s="80">
        <f>INDEX(F_Inputs[[2013-14]:[2029-30]],MATCH(_xlfn.CONCAT($B$170,"_",$B188),Inputs!$X$2:$X$507, 0),MATCH(Forecasts!I$171,F_Inputs[[#Headers],[2013-14]:[2029-30]],0))</f>
        <v>0</v>
      </c>
      <c r="J188" s="80">
        <f>INDEX(F_Inputs[[2013-14]:[2029-30]],MATCH(_xlfn.CONCAT($B$170,"_",$B188),Inputs!$X$2:$X$507, 0),MATCH(Forecasts!J$171,F_Inputs[[#Headers],[2013-14]:[2029-30]],0))</f>
        <v>1</v>
      </c>
      <c r="K188" s="80">
        <f>INDEX(F_Inputs[[2013-14]:[2029-30]],MATCH(_xlfn.CONCAT($B$170,"_",$B188),Inputs!$X$2:$X$507, 0),MATCH(Forecasts!K$171,F_Inputs[[#Headers],[2013-14]:[2029-30]],0))</f>
        <v>0</v>
      </c>
      <c r="L188" s="80">
        <f>INDEX(F_Inputs[[2013-14]:[2029-30]],MATCH(_xlfn.CONCAT($B$170,"_",$B188),Inputs!$X$2:$X$507, 0),MATCH(Forecasts!L$171,F_Inputs[[#Headers],[2013-14]:[2029-30]],0))</f>
        <v>0</v>
      </c>
      <c r="M188" s="80">
        <f>INDEX(F_Inputs[[2013-14]:[2029-30]],MATCH(_xlfn.CONCAT($B$170,"_",$B188),Inputs!$X$2:$X$507, 0),MATCH(Forecasts!M$171,F_Inputs[[#Headers],[2013-14]:[2029-30]],0))</f>
        <v>0</v>
      </c>
      <c r="N188" s="81">
        <f>INDEX(F_Inputs[[2013-14]:[2029-30]],MATCH(_xlfn.CONCAT($B$170,"_",$B188),Inputs!$X$2:$X$507, 0),MATCH(Forecasts!N$171,F_Inputs[[#Headers],[2013-14]:[2029-30]],0))</f>
        <v>0</v>
      </c>
      <c r="O188" s="81">
        <f>INDEX(F_Inputs[[2013-14]:[2029-30]],MATCH(_xlfn.CONCAT($B$170,"_",$B188),Inputs!$X$2:$X$507, 0),MATCH(Forecasts!O$171,F_Inputs[[#Headers],[2013-14]:[2029-30]],0))</f>
        <v>0</v>
      </c>
      <c r="P188" s="81">
        <f>INDEX(F_Inputs[[2013-14]:[2029-30]],MATCH(_xlfn.CONCAT($B$170,"_",$B188),Inputs!$X$2:$X$507, 0),MATCH(Forecasts!P$171,F_Inputs[[#Headers],[2013-14]:[2029-30]],0))</f>
        <v>0</v>
      </c>
      <c r="Q188" s="81">
        <f>INDEX(F_Inputs[[2013-14]:[2029-30]],MATCH(_xlfn.CONCAT($B$170,"_",$B188),Inputs!$X$2:$X$507, 0),MATCH(Forecasts!Q$171,F_Inputs[[#Headers],[2013-14]:[2029-30]],0))</f>
        <v>0</v>
      </c>
      <c r="R188" s="81">
        <f>INDEX(F_Inputs[[2013-14]:[2029-30]],MATCH(_xlfn.CONCAT($B$170,"_",$B188),Inputs!$X$2:$X$507, 0),MATCH(Forecasts!R$171,F_Inputs[[#Headers],[2013-14]:[2029-30]],0))</f>
        <v>0</v>
      </c>
      <c r="S188" s="81">
        <f>INDEX(F_Inputs[[2013-14]:[2029-30]],MATCH(_xlfn.CONCAT($B$170,"_",$B188),Inputs!$X$2:$X$507, 0),MATCH(Forecasts!S$171,F_Inputs[[#Headers],[2013-14]:[2029-30]],0))</f>
        <v>0</v>
      </c>
      <c r="T188" s="92">
        <f t="shared" si="106"/>
        <v>0</v>
      </c>
      <c r="U188" s="92">
        <f t="shared" si="106"/>
        <v>0</v>
      </c>
      <c r="V188" s="92">
        <f t="shared" si="106"/>
        <v>0</v>
      </c>
      <c r="W188" s="92">
        <f t="shared" si="106"/>
        <v>0</v>
      </c>
      <c r="X188" s="92">
        <f t="shared" si="106"/>
        <v>0</v>
      </c>
      <c r="Y188" s="92">
        <f t="shared" si="106"/>
        <v>0</v>
      </c>
      <c r="Z188" s="89">
        <f t="shared" si="99"/>
        <v>0</v>
      </c>
      <c r="AA188" s="89">
        <f t="shared" si="100"/>
        <v>0</v>
      </c>
      <c r="AB188" s="89">
        <f t="shared" si="101"/>
        <v>0</v>
      </c>
      <c r="AC188" s="89">
        <f t="shared" si="102"/>
        <v>0</v>
      </c>
      <c r="AD188" s="89">
        <f t="shared" si="103"/>
        <v>0</v>
      </c>
      <c r="AE188" s="89">
        <f t="shared" si="104"/>
        <v>0</v>
      </c>
      <c r="AF188" s="60" t="s">
        <v>119</v>
      </c>
      <c r="AG188" s="60" t="s">
        <v>119</v>
      </c>
      <c r="AH188" s="61" t="str">
        <f t="shared" si="105"/>
        <v>OK</v>
      </c>
    </row>
    <row r="189" spans="2:34">
      <c r="B189" s="55" t="s">
        <v>103</v>
      </c>
      <c r="C189" s="80">
        <f>INDEX(F_Inputs[[2013-14]:[2029-30]],MATCH(_xlfn.CONCAT($B$170,"_",$B189),Inputs!$X$2:$X$507, 0),MATCH(Forecasts!C$171,F_Inputs[[#Headers],[2013-14]:[2029-30]],0))</f>
        <v>0</v>
      </c>
      <c r="D189" s="80">
        <f>INDEX(F_Inputs[[2013-14]:[2029-30]],MATCH(_xlfn.CONCAT($B$170,"_",$B189),Inputs!$X$2:$X$507, 0),MATCH(Forecasts!D$171,F_Inputs[[#Headers],[2013-14]:[2029-30]],0))</f>
        <v>0</v>
      </c>
      <c r="E189" s="80">
        <f>INDEX(F_Inputs[[2013-14]:[2029-30]],MATCH(_xlfn.CONCAT($B$170,"_",$B189),Inputs!$X$2:$X$507, 0),MATCH(Forecasts!E$171,F_Inputs[[#Headers],[2013-14]:[2029-30]],0))</f>
        <v>0</v>
      </c>
      <c r="F189" s="80">
        <f>INDEX(F_Inputs[[2013-14]:[2029-30]],MATCH(_xlfn.CONCAT($B$170,"_",$B189),Inputs!$X$2:$X$507, 0),MATCH(Forecasts!F$171,F_Inputs[[#Headers],[2013-14]:[2029-30]],0))</f>
        <v>0</v>
      </c>
      <c r="G189" s="80">
        <f>INDEX(F_Inputs[[2013-14]:[2029-30]],MATCH(_xlfn.CONCAT($B$170,"_",$B189),Inputs!$X$2:$X$507, 0),MATCH(Forecasts!G$171,F_Inputs[[#Headers],[2013-14]:[2029-30]],0))</f>
        <v>0</v>
      </c>
      <c r="H189" s="80">
        <f>INDEX(F_Inputs[[2013-14]:[2029-30]],MATCH(_xlfn.CONCAT($B$170,"_",$B189),Inputs!$X$2:$X$507, 0),MATCH(Forecasts!H$171,F_Inputs[[#Headers],[2013-14]:[2029-30]],0))</f>
        <v>0</v>
      </c>
      <c r="I189" s="80">
        <f>INDEX(F_Inputs[[2013-14]:[2029-30]],MATCH(_xlfn.CONCAT($B$170,"_",$B189),Inputs!$X$2:$X$507, 0),MATCH(Forecasts!I$171,F_Inputs[[#Headers],[2013-14]:[2029-30]],0))</f>
        <v>0</v>
      </c>
      <c r="J189" s="80">
        <f>INDEX(F_Inputs[[2013-14]:[2029-30]],MATCH(_xlfn.CONCAT($B$170,"_",$B189),Inputs!$X$2:$X$507, 0),MATCH(Forecasts!J$171,F_Inputs[[#Headers],[2013-14]:[2029-30]],0))</f>
        <v>1</v>
      </c>
      <c r="K189" s="80">
        <f>INDEX(F_Inputs[[2013-14]:[2029-30]],MATCH(_xlfn.CONCAT($B$170,"_",$B189),Inputs!$X$2:$X$507, 0),MATCH(Forecasts!K$171,F_Inputs[[#Headers],[2013-14]:[2029-30]],0))</f>
        <v>0</v>
      </c>
      <c r="L189" s="80">
        <f>INDEX(F_Inputs[[2013-14]:[2029-30]],MATCH(_xlfn.CONCAT($B$170,"_",$B189),Inputs!$X$2:$X$507, 0),MATCH(Forecasts!L$171,F_Inputs[[#Headers],[2013-14]:[2029-30]],0))</f>
        <v>0</v>
      </c>
      <c r="M189" s="80">
        <f>INDEX(F_Inputs[[2013-14]:[2029-30]],MATCH(_xlfn.CONCAT($B$170,"_",$B189),Inputs!$X$2:$X$507, 0),MATCH(Forecasts!M$171,F_Inputs[[#Headers],[2013-14]:[2029-30]],0))</f>
        <v>0</v>
      </c>
      <c r="N189" s="81">
        <f>INDEX(F_Inputs[[2013-14]:[2029-30]],MATCH(_xlfn.CONCAT($B$170,"_",$B189),Inputs!$X$2:$X$507, 0),MATCH(Forecasts!N$171,F_Inputs[[#Headers],[2013-14]:[2029-30]],0))</f>
        <v>0</v>
      </c>
      <c r="O189" s="81">
        <f>INDEX(F_Inputs[[2013-14]:[2029-30]],MATCH(_xlfn.CONCAT($B$170,"_",$B189),Inputs!$X$2:$X$507, 0),MATCH(Forecasts!O$171,F_Inputs[[#Headers],[2013-14]:[2029-30]],0))</f>
        <v>0</v>
      </c>
      <c r="P189" s="81">
        <f>INDEX(F_Inputs[[2013-14]:[2029-30]],MATCH(_xlfn.CONCAT($B$170,"_",$B189),Inputs!$X$2:$X$507, 0),MATCH(Forecasts!P$171,F_Inputs[[#Headers],[2013-14]:[2029-30]],0))</f>
        <v>0</v>
      </c>
      <c r="Q189" s="81">
        <f>INDEX(F_Inputs[[2013-14]:[2029-30]],MATCH(_xlfn.CONCAT($B$170,"_",$B189),Inputs!$X$2:$X$507, 0),MATCH(Forecasts!Q$171,F_Inputs[[#Headers],[2013-14]:[2029-30]],0))</f>
        <v>0</v>
      </c>
      <c r="R189" s="81">
        <f>INDEX(F_Inputs[[2013-14]:[2029-30]],MATCH(_xlfn.CONCAT($B$170,"_",$B189),Inputs!$X$2:$X$507, 0),MATCH(Forecasts!R$171,F_Inputs[[#Headers],[2013-14]:[2029-30]],0))</f>
        <v>0</v>
      </c>
      <c r="S189" s="81">
        <f>INDEX(F_Inputs[[2013-14]:[2029-30]],MATCH(_xlfn.CONCAT($B$170,"_",$B189),Inputs!$X$2:$X$507, 0),MATCH(Forecasts!S$171,F_Inputs[[#Headers],[2013-14]:[2029-30]],0))</f>
        <v>0</v>
      </c>
      <c r="T189" s="92">
        <f t="shared" si="106"/>
        <v>0</v>
      </c>
      <c r="U189" s="92">
        <f t="shared" si="106"/>
        <v>0</v>
      </c>
      <c r="V189" s="92">
        <f t="shared" si="106"/>
        <v>0</v>
      </c>
      <c r="W189" s="92">
        <f t="shared" si="106"/>
        <v>0</v>
      </c>
      <c r="X189" s="92">
        <f t="shared" si="106"/>
        <v>0</v>
      </c>
      <c r="Y189" s="92">
        <f t="shared" si="106"/>
        <v>0</v>
      </c>
      <c r="Z189" s="89">
        <f t="shared" si="99"/>
        <v>0</v>
      </c>
      <c r="AA189" s="89">
        <f t="shared" si="100"/>
        <v>0</v>
      </c>
      <c r="AB189" s="89">
        <f t="shared" si="101"/>
        <v>0</v>
      </c>
      <c r="AC189" s="89">
        <f t="shared" si="102"/>
        <v>0</v>
      </c>
      <c r="AD189" s="89">
        <f t="shared" si="103"/>
        <v>0</v>
      </c>
      <c r="AE189" s="89">
        <f t="shared" si="104"/>
        <v>0</v>
      </c>
      <c r="AF189" s="60" t="s">
        <v>119</v>
      </c>
      <c r="AG189" s="60" t="s">
        <v>119</v>
      </c>
      <c r="AH189" s="61" t="str">
        <f t="shared" si="105"/>
        <v>OK</v>
      </c>
    </row>
    <row r="190" spans="2:34">
      <c r="B190" s="55" t="s">
        <v>105</v>
      </c>
      <c r="C190" s="80">
        <f>INDEX(F_Inputs[[2013-14]:[2029-30]],MATCH(_xlfn.CONCAT($B$170,"_",$B190),Inputs!$X$2:$X$507, 0),MATCH(Forecasts!C$171,F_Inputs[[#Headers],[2013-14]:[2029-30]],0))</f>
        <v>0</v>
      </c>
      <c r="D190" s="80">
        <f>INDEX(F_Inputs[[2013-14]:[2029-30]],MATCH(_xlfn.CONCAT($B$170,"_",$B190),Inputs!$X$2:$X$507, 0),MATCH(Forecasts!D$171,F_Inputs[[#Headers],[2013-14]:[2029-30]],0))</f>
        <v>0</v>
      </c>
      <c r="E190" s="80">
        <f>INDEX(F_Inputs[[2013-14]:[2029-30]],MATCH(_xlfn.CONCAT($B$170,"_",$B190),Inputs!$X$2:$X$507, 0),MATCH(Forecasts!E$171,F_Inputs[[#Headers],[2013-14]:[2029-30]],0))</f>
        <v>0</v>
      </c>
      <c r="F190" s="80">
        <f>INDEX(F_Inputs[[2013-14]:[2029-30]],MATCH(_xlfn.CONCAT($B$170,"_",$B190),Inputs!$X$2:$X$507, 0),MATCH(Forecasts!F$171,F_Inputs[[#Headers],[2013-14]:[2029-30]],0))</f>
        <v>0</v>
      </c>
      <c r="G190" s="80">
        <f>INDEX(F_Inputs[[2013-14]:[2029-30]],MATCH(_xlfn.CONCAT($B$170,"_",$B190),Inputs!$X$2:$X$507, 0),MATCH(Forecasts!G$171,F_Inputs[[#Headers],[2013-14]:[2029-30]],0))</f>
        <v>0</v>
      </c>
      <c r="H190" s="80">
        <f>INDEX(F_Inputs[[2013-14]:[2029-30]],MATCH(_xlfn.CONCAT($B$170,"_",$B190),Inputs!$X$2:$X$507, 0),MATCH(Forecasts!H$171,F_Inputs[[#Headers],[2013-14]:[2029-30]],0))</f>
        <v>0</v>
      </c>
      <c r="I190" s="80">
        <f>INDEX(F_Inputs[[2013-14]:[2029-30]],MATCH(_xlfn.CONCAT($B$170,"_",$B190),Inputs!$X$2:$X$507, 0),MATCH(Forecasts!I$171,F_Inputs[[#Headers],[2013-14]:[2029-30]],0))</f>
        <v>0</v>
      </c>
      <c r="J190" s="80">
        <f>INDEX(F_Inputs[[2013-14]:[2029-30]],MATCH(_xlfn.CONCAT($B$170,"_",$B190),Inputs!$X$2:$X$507, 0),MATCH(Forecasts!J$171,F_Inputs[[#Headers],[2013-14]:[2029-30]],0))</f>
        <v>1</v>
      </c>
      <c r="K190" s="80">
        <f>INDEX(F_Inputs[[2013-14]:[2029-30]],MATCH(_xlfn.CONCAT($B$170,"_",$B190),Inputs!$X$2:$X$507, 0),MATCH(Forecasts!K$171,F_Inputs[[#Headers],[2013-14]:[2029-30]],0))</f>
        <v>0</v>
      </c>
      <c r="L190" s="80">
        <f>INDEX(F_Inputs[[2013-14]:[2029-30]],MATCH(_xlfn.CONCAT($B$170,"_",$B190),Inputs!$X$2:$X$507, 0),MATCH(Forecasts!L$171,F_Inputs[[#Headers],[2013-14]:[2029-30]],0))</f>
        <v>0</v>
      </c>
      <c r="M190" s="80">
        <f>INDEX(F_Inputs[[2013-14]:[2029-30]],MATCH(_xlfn.CONCAT($B$170,"_",$B190),Inputs!$X$2:$X$507, 0),MATCH(Forecasts!M$171,F_Inputs[[#Headers],[2013-14]:[2029-30]],0))</f>
        <v>0</v>
      </c>
      <c r="N190" s="81">
        <f>INDEX(F_Inputs[[2013-14]:[2029-30]],MATCH(_xlfn.CONCAT($B$170,"_",$B190),Inputs!$X$2:$X$507, 0),MATCH(Forecasts!N$171,F_Inputs[[#Headers],[2013-14]:[2029-30]],0))</f>
        <v>0</v>
      </c>
      <c r="O190" s="81">
        <f>INDEX(F_Inputs[[2013-14]:[2029-30]],MATCH(_xlfn.CONCAT($B$170,"_",$B190),Inputs!$X$2:$X$507, 0),MATCH(Forecasts!O$171,F_Inputs[[#Headers],[2013-14]:[2029-30]],0))</f>
        <v>0</v>
      </c>
      <c r="P190" s="81">
        <f>INDEX(F_Inputs[[2013-14]:[2029-30]],MATCH(_xlfn.CONCAT($B$170,"_",$B190),Inputs!$X$2:$X$507, 0),MATCH(Forecasts!P$171,F_Inputs[[#Headers],[2013-14]:[2029-30]],0))</f>
        <v>0</v>
      </c>
      <c r="Q190" s="81">
        <f>INDEX(F_Inputs[[2013-14]:[2029-30]],MATCH(_xlfn.CONCAT($B$170,"_",$B190),Inputs!$X$2:$X$507, 0),MATCH(Forecasts!Q$171,F_Inputs[[#Headers],[2013-14]:[2029-30]],0))</f>
        <v>0</v>
      </c>
      <c r="R190" s="81">
        <f>INDEX(F_Inputs[[2013-14]:[2029-30]],MATCH(_xlfn.CONCAT($B$170,"_",$B190),Inputs!$X$2:$X$507, 0),MATCH(Forecasts!R$171,F_Inputs[[#Headers],[2013-14]:[2029-30]],0))</f>
        <v>0</v>
      </c>
      <c r="S190" s="81">
        <f>INDEX(F_Inputs[[2013-14]:[2029-30]],MATCH(_xlfn.CONCAT($B$170,"_",$B190),Inputs!$X$2:$X$507, 0),MATCH(Forecasts!S$171,F_Inputs[[#Headers],[2013-14]:[2029-30]],0))</f>
        <v>0</v>
      </c>
      <c r="T190" s="92">
        <f t="shared" si="106"/>
        <v>0</v>
      </c>
      <c r="U190" s="92">
        <f t="shared" si="106"/>
        <v>0</v>
      </c>
      <c r="V190" s="92">
        <f t="shared" si="106"/>
        <v>0</v>
      </c>
      <c r="W190" s="92">
        <f t="shared" si="106"/>
        <v>0</v>
      </c>
      <c r="X190" s="92">
        <f t="shared" si="106"/>
        <v>0</v>
      </c>
      <c r="Y190" s="92">
        <f t="shared" si="106"/>
        <v>0</v>
      </c>
      <c r="Z190" s="89">
        <f t="shared" si="99"/>
        <v>0</v>
      </c>
      <c r="AA190" s="89">
        <f t="shared" si="100"/>
        <v>0</v>
      </c>
      <c r="AB190" s="89">
        <f t="shared" si="101"/>
        <v>0</v>
      </c>
      <c r="AC190" s="89">
        <f t="shared" si="102"/>
        <v>0</v>
      </c>
      <c r="AD190" s="89">
        <f t="shared" si="103"/>
        <v>0</v>
      </c>
      <c r="AE190" s="89">
        <f t="shared" si="104"/>
        <v>0</v>
      </c>
      <c r="AF190" s="60" t="s">
        <v>119</v>
      </c>
      <c r="AG190" s="60" t="s">
        <v>119</v>
      </c>
      <c r="AH190" s="61" t="str">
        <f t="shared" si="105"/>
        <v>OK</v>
      </c>
    </row>
    <row r="191" spans="2:34">
      <c r="B191" s="65" t="s">
        <v>126</v>
      </c>
      <c r="C191" s="90">
        <f t="shared" ref="C191:I191" si="107">AVERAGE(C173:C190)</f>
        <v>0</v>
      </c>
      <c r="D191" s="90">
        <f t="shared" si="107"/>
        <v>0</v>
      </c>
      <c r="E191" s="90">
        <f t="shared" si="107"/>
        <v>0</v>
      </c>
      <c r="F191" s="90">
        <f t="shared" si="107"/>
        <v>0</v>
      </c>
      <c r="G191" s="90">
        <f t="shared" si="107"/>
        <v>0</v>
      </c>
      <c r="H191" s="90">
        <f t="shared" si="107"/>
        <v>0</v>
      </c>
      <c r="I191" s="90">
        <f t="shared" si="107"/>
        <v>0</v>
      </c>
      <c r="J191" s="93">
        <f t="shared" ref="J191" si="108">AVERAGE(J173:J190)</f>
        <v>1</v>
      </c>
      <c r="K191" s="90">
        <f>AVERAGE(K173:K190)</f>
        <v>0</v>
      </c>
      <c r="L191" s="90">
        <f>AVERAGE(L173:L190)</f>
        <v>0</v>
      </c>
      <c r="M191" s="128">
        <f t="shared" ref="M191:S191" si="109">AVERAGE(M173:M190)</f>
        <v>0</v>
      </c>
      <c r="N191" s="128">
        <f t="shared" si="109"/>
        <v>0</v>
      </c>
      <c r="O191" s="128">
        <f t="shared" si="109"/>
        <v>0</v>
      </c>
      <c r="P191" s="128">
        <f t="shared" si="109"/>
        <v>0</v>
      </c>
      <c r="Q191" s="128">
        <f t="shared" si="109"/>
        <v>0</v>
      </c>
      <c r="R191" s="128">
        <f t="shared" si="109"/>
        <v>0</v>
      </c>
      <c r="S191" s="128">
        <f t="shared" si="109"/>
        <v>0</v>
      </c>
      <c r="T191" s="90">
        <f t="shared" ref="T191:AE191" si="110">AVERAGE(T173:T190)</f>
        <v>0</v>
      </c>
      <c r="U191" s="90">
        <f t="shared" si="110"/>
        <v>0</v>
      </c>
      <c r="V191" s="90">
        <f t="shared" si="110"/>
        <v>0</v>
      </c>
      <c r="W191" s="90">
        <f t="shared" si="110"/>
        <v>0</v>
      </c>
      <c r="X191" s="90">
        <f t="shared" si="110"/>
        <v>0</v>
      </c>
      <c r="Y191" s="90">
        <f t="shared" si="110"/>
        <v>0</v>
      </c>
      <c r="Z191" s="90">
        <f t="shared" si="110"/>
        <v>0</v>
      </c>
      <c r="AA191" s="90">
        <f t="shared" si="110"/>
        <v>0</v>
      </c>
      <c r="AB191" s="90">
        <f t="shared" si="110"/>
        <v>0</v>
      </c>
      <c r="AC191" s="90">
        <f t="shared" si="110"/>
        <v>0</v>
      </c>
      <c r="AD191" s="90">
        <f t="shared" si="110"/>
        <v>0</v>
      </c>
      <c r="AE191" s="90">
        <f t="shared" si="110"/>
        <v>0</v>
      </c>
      <c r="AG191" s="99"/>
      <c r="AH191" s="38"/>
    </row>
    <row r="192" spans="2:34">
      <c r="AG192" s="99"/>
      <c r="AH192" s="38"/>
    </row>
    <row r="193" spans="1:34">
      <c r="AG193" s="99"/>
      <c r="AH193" s="38"/>
    </row>
    <row r="194" spans="1:34" s="95" customFormat="1">
      <c r="A194" s="94" t="s">
        <v>147</v>
      </c>
      <c r="AG194" s="103"/>
    </row>
  </sheetData>
  <mergeCells count="50">
    <mergeCell ref="T170:Y170"/>
    <mergeCell ref="Z170:AE170"/>
    <mergeCell ref="C62:M62"/>
    <mergeCell ref="N62:S62"/>
    <mergeCell ref="C89:M89"/>
    <mergeCell ref="N89:S89"/>
    <mergeCell ref="C116:M116"/>
    <mergeCell ref="N116:S116"/>
    <mergeCell ref="C143:M143"/>
    <mergeCell ref="N143:S143"/>
    <mergeCell ref="C170:M170"/>
    <mergeCell ref="N170:S170"/>
    <mergeCell ref="C8:M8"/>
    <mergeCell ref="N8:S8"/>
    <mergeCell ref="C35:M35"/>
    <mergeCell ref="N35:S35"/>
    <mergeCell ref="T35:Y35"/>
    <mergeCell ref="T7:U7"/>
    <mergeCell ref="AF143:AF144"/>
    <mergeCell ref="AG143:AG144"/>
    <mergeCell ref="AF62:AF63"/>
    <mergeCell ref="AG62:AG63"/>
    <mergeCell ref="T62:Y62"/>
    <mergeCell ref="Z62:AE62"/>
    <mergeCell ref="T89:Y89"/>
    <mergeCell ref="Z89:AE89"/>
    <mergeCell ref="T116:Y116"/>
    <mergeCell ref="Z116:AE116"/>
    <mergeCell ref="T143:Y143"/>
    <mergeCell ref="Z143:AE143"/>
    <mergeCell ref="T8:Y8"/>
    <mergeCell ref="Z8:AE8"/>
    <mergeCell ref="Z35:AE35"/>
    <mergeCell ref="AH143:AH144"/>
    <mergeCell ref="AF170:AF171"/>
    <mergeCell ref="AG170:AG171"/>
    <mergeCell ref="AH170:AH171"/>
    <mergeCell ref="AF89:AF90"/>
    <mergeCell ref="AG89:AG90"/>
    <mergeCell ref="AH89:AH90"/>
    <mergeCell ref="AF116:AF117"/>
    <mergeCell ref="AG116:AG117"/>
    <mergeCell ref="AH116:AH117"/>
    <mergeCell ref="AH62:AH63"/>
    <mergeCell ref="AF35:AF36"/>
    <mergeCell ref="AG35:AG36"/>
    <mergeCell ref="AH35:AH36"/>
    <mergeCell ref="AF8:AF9"/>
    <mergeCell ref="AG8:AG9"/>
    <mergeCell ref="AH8:AH9"/>
  </mergeCells>
  <phoneticPr fontId="28" type="noConversion"/>
  <conditionalFormatting sqref="B65:B82 C77:AE82 B83:AE83 B110:AE110 B137:AE137">
    <cfRule type="cellIs" dxfId="33" priority="65" operator="equal">
      <formula>0</formula>
    </cfRule>
  </conditionalFormatting>
  <conditionalFormatting sqref="B92:B109">
    <cfRule type="cellIs" dxfId="32" priority="64" operator="equal">
      <formula>0</formula>
    </cfRule>
  </conditionalFormatting>
  <conditionalFormatting sqref="B119:B136">
    <cfRule type="cellIs" dxfId="31" priority="62" operator="equal">
      <formula>0</formula>
    </cfRule>
  </conditionalFormatting>
  <conditionalFormatting sqref="B146:B164">
    <cfRule type="cellIs" dxfId="30" priority="61" operator="equal">
      <formula>0</formula>
    </cfRule>
  </conditionalFormatting>
  <conditionalFormatting sqref="B173:B191">
    <cfRule type="cellIs" dxfId="29" priority="60" operator="equal">
      <formula>0</formula>
    </cfRule>
  </conditionalFormatting>
  <conditionalFormatting sqref="B32:S32">
    <cfRule type="cellIs" dxfId="28" priority="299" operator="equal">
      <formula>0</formula>
    </cfRule>
  </conditionalFormatting>
  <conditionalFormatting sqref="B86:S86">
    <cfRule type="cellIs" dxfId="27" priority="312" operator="equal">
      <formula>0</formula>
    </cfRule>
  </conditionalFormatting>
  <conditionalFormatting sqref="J191">
    <cfRule type="cellIs" dxfId="26" priority="76" operator="equal">
      <formula>0</formula>
    </cfRule>
  </conditionalFormatting>
  <conditionalFormatting sqref="M56:U56">
    <cfRule type="cellIs" dxfId="25" priority="1" operator="equal">
      <formula>0</formula>
    </cfRule>
  </conditionalFormatting>
  <conditionalFormatting sqref="AF65:AH82">
    <cfRule type="cellIs" dxfId="24" priority="29" operator="equal">
      <formula>0</formula>
    </cfRule>
  </conditionalFormatting>
  <conditionalFormatting sqref="AF92:AH109">
    <cfRule type="cellIs" dxfId="23" priority="26" operator="equal">
      <formula>0</formula>
    </cfRule>
  </conditionalFormatting>
  <conditionalFormatting sqref="AF119:AH136">
    <cfRule type="cellIs" dxfId="22" priority="20" operator="equal">
      <formula>0</formula>
    </cfRule>
  </conditionalFormatting>
  <conditionalFormatting sqref="AF146:AH163">
    <cfRule type="cellIs" dxfId="21" priority="17" operator="equal">
      <formula>0</formula>
    </cfRule>
  </conditionalFormatting>
  <conditionalFormatting sqref="AF173:AH190">
    <cfRule type="cellIs" dxfId="20" priority="14" operator="equal">
      <formula>0</formula>
    </cfRule>
  </conditionalFormatting>
  <conditionalFormatting sqref="AH11:AH28">
    <cfRule type="expression" dxfId="19" priority="694">
      <formula>AH11="error"</formula>
    </cfRule>
    <cfRule type="expression" dxfId="18" priority="695">
      <formula>AH11="OK"</formula>
    </cfRule>
  </conditionalFormatting>
  <conditionalFormatting sqref="AH12:AH28 AF11:AG28 B11:B30 B38:B56 I164">
    <cfRule type="cellIs" dxfId="17" priority="857" operator="equal">
      <formula>0</formula>
    </cfRule>
  </conditionalFormatting>
  <conditionalFormatting sqref="AH38:AH55">
    <cfRule type="expression" dxfId="16" priority="42">
      <formula>AH38="error"</formula>
    </cfRule>
    <cfRule type="expression" dxfId="15" priority="43">
      <formula>AH38="OK"</formula>
    </cfRule>
  </conditionalFormatting>
  <conditionalFormatting sqref="AH39:AH55 AF38:AG55">
    <cfRule type="cellIs" dxfId="14" priority="44" operator="equal">
      <formula>0</formula>
    </cfRule>
  </conditionalFormatting>
  <conditionalFormatting sqref="AH65:AH82">
    <cfRule type="expression" dxfId="13" priority="27">
      <formula>AH65="error"</formula>
    </cfRule>
    <cfRule type="expression" dxfId="12" priority="28">
      <formula>AH65="OK"</formula>
    </cfRule>
  </conditionalFormatting>
  <conditionalFormatting sqref="AH92:AH109">
    <cfRule type="expression" dxfId="11" priority="24">
      <formula>AH92="error"</formula>
    </cfRule>
    <cfRule type="expression" dxfId="10" priority="25">
      <formula>AH92="OK"</formula>
    </cfRule>
  </conditionalFormatting>
  <conditionalFormatting sqref="AH119:AH136">
    <cfRule type="expression" dxfId="9" priority="18">
      <formula>AH119="error"</formula>
    </cfRule>
    <cfRule type="expression" dxfId="8" priority="19">
      <formula>AH119="OK"</formula>
    </cfRule>
  </conditionalFormatting>
  <conditionalFormatting sqref="AH146:AH163">
    <cfRule type="expression" dxfId="7" priority="15">
      <formula>AH146="error"</formula>
    </cfRule>
    <cfRule type="expression" dxfId="6" priority="16">
      <formula>AH146="OK"</formula>
    </cfRule>
  </conditionalFormatting>
  <conditionalFormatting sqref="AH173:AH190">
    <cfRule type="expression" dxfId="5" priority="12">
      <formula>AH173="error"</formula>
    </cfRule>
    <cfRule type="expression" dxfId="4" priority="13">
      <formula>AH173="OK"</formula>
    </cfRule>
  </conditionalFormatting>
  <dataValidations count="3">
    <dataValidation type="list" allowBlank="1" showErrorMessage="1" promptTitle="Ofwat forecast" prompt="Please choose a forecasting approach. The decision will be used to populate the block &quot;Final decision&quot;." sqref="AF119:AG136 AF146:AG163 AF38:AG55 AF11:AG28 AF65:AG76 AF92:AG109 AF173:AG190" xr:uid="{00000000-0002-0000-0600-000001000000}">
      <formula1>"Company forecast, Ofwat forecast"</formula1>
    </dataValidation>
    <dataValidation allowBlank="1" showErrorMessage="1" promptTitle="Ofwat forecast" prompt="Please choose a forecasting approach. The decision will be used to populate the block &quot;Final decision&quot;." sqref="AF77:AF82" xr:uid="{00000000-0002-0000-0600-000002000000}"/>
    <dataValidation allowBlank="1" promptTitle="Ofwat forecast" prompt="Please choose a forecasting approach. The decision will be used to populate the block &quot;Ofwat forecast&quot;." sqref="AK5:AL30" xr:uid="{00000000-0002-0000-0600-000000000000}"/>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98C561"/>
  </sheetPr>
  <dimension ref="A1:J133"/>
  <sheetViews>
    <sheetView showGridLines="0" zoomScale="80" zoomScaleNormal="80" workbookViewId="0">
      <pane xSplit="3" ySplit="3" topLeftCell="D28" activePane="bottomRight" state="frozen"/>
      <selection pane="bottomRight"/>
      <selection pane="bottomLeft"/>
      <selection pane="topRight"/>
    </sheetView>
  </sheetViews>
  <sheetFormatPr defaultColWidth="8.625" defaultRowHeight="13.15"/>
  <cols>
    <col min="1" max="1" width="12.625" style="32" customWidth="1"/>
    <col min="2" max="2" width="13.75" style="32" customWidth="1"/>
    <col min="3" max="10" width="13.625" style="32" customWidth="1"/>
    <col min="11" max="16384" width="8.625" style="32"/>
  </cols>
  <sheetData>
    <row r="1" spans="1:10" ht="26.25">
      <c r="A1" s="104" t="s">
        <v>148</v>
      </c>
      <c r="B1" s="105" t="s">
        <v>149</v>
      </c>
      <c r="C1" s="106" t="s">
        <v>150</v>
      </c>
      <c r="D1" s="107" t="s">
        <v>116</v>
      </c>
      <c r="E1" s="107" t="s">
        <v>129</v>
      </c>
      <c r="F1" s="107" t="s">
        <v>133</v>
      </c>
      <c r="G1" s="107" t="s">
        <v>136</v>
      </c>
      <c r="H1" s="107" t="s">
        <v>139</v>
      </c>
      <c r="I1" s="107" t="s">
        <v>144</v>
      </c>
      <c r="J1" s="107" t="s">
        <v>146</v>
      </c>
    </row>
    <row r="2" spans="1:10" ht="65.650000000000006">
      <c r="A2" s="108" t="s">
        <v>151</v>
      </c>
      <c r="B2" s="108" t="s">
        <v>152</v>
      </c>
      <c r="C2" s="108" t="s">
        <v>153</v>
      </c>
      <c r="D2" s="109" t="s">
        <v>154</v>
      </c>
      <c r="E2" s="109" t="s">
        <v>155</v>
      </c>
      <c r="F2" s="109" t="s">
        <v>156</v>
      </c>
      <c r="G2" s="109" t="s">
        <v>157</v>
      </c>
      <c r="H2" s="109" t="s">
        <v>158</v>
      </c>
      <c r="I2" s="109" t="s">
        <v>159</v>
      </c>
      <c r="J2" s="107" t="s">
        <v>160</v>
      </c>
    </row>
    <row r="3" spans="1:10">
      <c r="A3" s="110"/>
      <c r="B3" s="110"/>
      <c r="C3" s="110"/>
      <c r="D3" s="111" t="s">
        <v>39</v>
      </c>
      <c r="E3" s="111" t="s">
        <v>68</v>
      </c>
      <c r="F3" s="112" t="s">
        <v>161</v>
      </c>
      <c r="G3" s="112" t="s">
        <v>161</v>
      </c>
      <c r="H3" s="112" t="s">
        <v>161</v>
      </c>
      <c r="I3" s="111" t="s">
        <v>39</v>
      </c>
      <c r="J3" s="111" t="s">
        <v>39</v>
      </c>
    </row>
    <row r="4" spans="1:10">
      <c r="A4" s="113" t="str">
        <f t="shared" ref="A4:A64" si="0">B4&amp;RIGHT(C4,2)</f>
        <v>ANH25</v>
      </c>
      <c r="B4" s="113" t="s">
        <v>92</v>
      </c>
      <c r="C4" s="113" t="s">
        <v>29</v>
      </c>
      <c r="D4" s="114">
        <f>INDEX(Forecasts!$Z$11:$AE$28, MATCH(Interface!B4, Forecasts!$B$11:$B$28, 0), MATCH(Interface!C4, Forecasts!$Z$9:$AE$9, 0))</f>
        <v>3021.9470000000001</v>
      </c>
      <c r="E4" s="115">
        <f>INDEX(Forecasts!$Z$38:$AE$55, MATCH(Interface!$B4, Forecasts!$B$38:$B$55, 0), MATCH(Interface!$C4, Forecasts!$Z$36:$AE$36, 0))</f>
        <v>401.46164045894915</v>
      </c>
      <c r="F4" s="80">
        <f>INDEX(Forecasts!$Z$65:$AE$82, MATCH(Interface!$B4, Forecasts!$B$65:$B$82, 0), MATCH(Interface!$C4, Forecasts!$Z$63:$AE$63, 0))</f>
        <v>0.62977974133894477</v>
      </c>
      <c r="G4" s="80">
        <f>INDEX(Forecasts!$Z$92:$AE$109, MATCH(Interface!$B4, Forecasts!$B$92:$B$109, 0), MATCH(Interface!$C4, Forecasts!$Z$90:$AE$90, 0))</f>
        <v>22.067155790697122</v>
      </c>
      <c r="H4" s="80">
        <f>INDEX(Forecasts!$Z$119:$AE$136, MATCH(Interface!$B4, Forecasts!$B$119:$B$136, 0), MATCH(Interface!$C4, Forecasts!$Z$117:$AE$117, 0))</f>
        <v>11.042555592679522</v>
      </c>
      <c r="I4" s="116">
        <f>INDEX(Forecasts!$Z$146:$AE$163, MATCH(Interface!$B4, Forecasts!$B$146:$B$163, 0), MATCH(Interface!$C4, Forecasts!$Z$144:$AE$144, 0))</f>
        <v>0</v>
      </c>
      <c r="J4" s="116">
        <f>INDEX(Forecasts!$Z$173:$AE$190, MATCH(Interface!$B4, Forecasts!$B$173:$B$190, 0), MATCH(Interface!$C4, Forecasts!$Z$171:$AE$171, 0))</f>
        <v>0</v>
      </c>
    </row>
    <row r="5" spans="1:10">
      <c r="A5" s="113" t="str">
        <f t="shared" ref="A5:A9" si="1">B5&amp;RIGHT(C5,2)</f>
        <v>ANH26</v>
      </c>
      <c r="B5" s="113" t="s">
        <v>92</v>
      </c>
      <c r="C5" s="113" t="s">
        <v>30</v>
      </c>
      <c r="D5" s="114">
        <f>INDEX(Forecasts!$Z$11:$AE$28, MATCH(Interface!B5, Forecasts!$B$11:$B$28, 0), MATCH(Interface!C5, Forecasts!$Z$9:$AE$9, 0))</f>
        <v>3044.8720000000003</v>
      </c>
      <c r="E5" s="115">
        <f>INDEX(Forecasts!$Z$38:$AE$55, MATCH(Interface!$B5, Forecasts!$B$38:$B$55, 0), MATCH(Interface!$C5, Forecasts!$Z$36:$AE$36, 0))</f>
        <v>443.90897219981656</v>
      </c>
      <c r="F5" s="80">
        <f>INDEX(Forecasts!$Z$65:$AE$82, MATCH(Interface!$B5, Forecasts!$B$65:$B$82, 0), MATCH(Interface!$C5, Forecasts!$Z$63:$AE$63, 0))</f>
        <v>0.63000119545255107</v>
      </c>
      <c r="G5" s="80">
        <f>INDEX(Forecasts!$Z$92:$AE$109, MATCH(Interface!$B5, Forecasts!$B$92:$B$109, 0), MATCH(Interface!$C5, Forecasts!$Z$90:$AE$90, 0))</f>
        <v>22.067155790697122</v>
      </c>
      <c r="H5" s="80">
        <f>INDEX(Forecasts!$Z$119:$AE$136, MATCH(Interface!$B5, Forecasts!$B$119:$B$136, 0), MATCH(Interface!$C5, Forecasts!$Z$117:$AE$117, 0))</f>
        <v>11.042555592679522</v>
      </c>
      <c r="I5" s="116">
        <f>INDEX(Forecasts!$Z$146:$AE$163, MATCH(Interface!$B5, Forecasts!$B$146:$B$163, 0), MATCH(Interface!$C5, Forecasts!$Z$144:$AE$144, 0))</f>
        <v>0</v>
      </c>
      <c r="J5" s="116">
        <f>INDEX(Forecasts!$Z$173:$AE$190, MATCH(Interface!$B5, Forecasts!$B$173:$B$190, 0), MATCH(Interface!$C5, Forecasts!$Z$171:$AE$171, 0))</f>
        <v>0</v>
      </c>
    </row>
    <row r="6" spans="1:10">
      <c r="A6" s="113" t="str">
        <f t="shared" si="1"/>
        <v>ANH27</v>
      </c>
      <c r="B6" s="113" t="s">
        <v>92</v>
      </c>
      <c r="C6" s="113" t="s">
        <v>31</v>
      </c>
      <c r="D6" s="114">
        <f>INDEX(Forecasts!$Z$11:$AE$28, MATCH(Interface!B6, Forecasts!$B$11:$B$28, 0), MATCH(Interface!C6, Forecasts!$Z$9:$AE$9, 0))</f>
        <v>3067.1880000000001</v>
      </c>
      <c r="E6" s="115">
        <f>INDEX(Forecasts!$Z$38:$AE$55, MATCH(Interface!$B6, Forecasts!$B$38:$B$55, 0), MATCH(Interface!$C6, Forecasts!$Z$36:$AE$36, 0))</f>
        <v>454.07096011069422</v>
      </c>
      <c r="F6" s="80">
        <f>INDEX(Forecasts!$Z$65:$AE$82, MATCH(Interface!$B6, Forecasts!$B$65:$B$82, 0), MATCH(Interface!$C6, Forecasts!$Z$63:$AE$63, 0))</f>
        <v>0.63020916878913191</v>
      </c>
      <c r="G6" s="80">
        <f>INDEX(Forecasts!$Z$92:$AE$109, MATCH(Interface!$B6, Forecasts!$B$92:$B$109, 0), MATCH(Interface!$C6, Forecasts!$Z$90:$AE$90, 0))</f>
        <v>22.067155790697122</v>
      </c>
      <c r="H6" s="80">
        <f>INDEX(Forecasts!$Z$119:$AE$136, MATCH(Interface!$B6, Forecasts!$B$119:$B$136, 0), MATCH(Interface!$C6, Forecasts!$Z$117:$AE$117, 0))</f>
        <v>11.042555592679522</v>
      </c>
      <c r="I6" s="116">
        <f>INDEX(Forecasts!$Z$146:$AE$163, MATCH(Interface!$B6, Forecasts!$B$146:$B$163, 0), MATCH(Interface!$C6, Forecasts!$Z$144:$AE$144, 0))</f>
        <v>0</v>
      </c>
      <c r="J6" s="116">
        <f>INDEX(Forecasts!$Z$173:$AE$190, MATCH(Interface!$B6, Forecasts!$B$173:$B$190, 0), MATCH(Interface!$C6, Forecasts!$Z$171:$AE$171, 0))</f>
        <v>0</v>
      </c>
    </row>
    <row r="7" spans="1:10">
      <c r="A7" s="113" t="str">
        <f t="shared" si="1"/>
        <v>ANH28</v>
      </c>
      <c r="B7" s="113" t="s">
        <v>92</v>
      </c>
      <c r="C7" s="113" t="s">
        <v>32</v>
      </c>
      <c r="D7" s="114">
        <f>INDEX(Forecasts!$Z$11:$AE$28, MATCH(Interface!B7, Forecasts!$B$11:$B$28, 0), MATCH(Interface!C7, Forecasts!$Z$9:$AE$9, 0))</f>
        <v>3088.6909999999998</v>
      </c>
      <c r="E7" s="115">
        <f>INDEX(Forecasts!$Z$38:$AE$55, MATCH(Interface!$B7, Forecasts!$B$38:$B$55, 0), MATCH(Interface!$C7, Forecasts!$Z$36:$AE$36, 0))</f>
        <v>471.31713725976482</v>
      </c>
      <c r="F7" s="80">
        <f>INDEX(Forecasts!$Z$65:$AE$82, MATCH(Interface!$B7, Forecasts!$B$65:$B$82, 0), MATCH(Interface!$C7, Forecasts!$Z$63:$AE$63, 0))</f>
        <v>0.63039099735130522</v>
      </c>
      <c r="G7" s="80">
        <f>INDEX(Forecasts!$Z$92:$AE$109, MATCH(Interface!$B7, Forecasts!$B$92:$B$109, 0), MATCH(Interface!$C7, Forecasts!$Z$90:$AE$90, 0))</f>
        <v>22.067155790697122</v>
      </c>
      <c r="H7" s="80">
        <f>INDEX(Forecasts!$Z$119:$AE$136, MATCH(Interface!$B7, Forecasts!$B$119:$B$136, 0), MATCH(Interface!$C7, Forecasts!$Z$117:$AE$117, 0))</f>
        <v>11.042555592679522</v>
      </c>
      <c r="I7" s="116">
        <f>INDEX(Forecasts!$Z$146:$AE$163, MATCH(Interface!$B7, Forecasts!$B$146:$B$163, 0), MATCH(Interface!$C7, Forecasts!$Z$144:$AE$144, 0))</f>
        <v>0</v>
      </c>
      <c r="J7" s="116">
        <f>INDEX(Forecasts!$Z$173:$AE$190, MATCH(Interface!$B7, Forecasts!$B$173:$B$190, 0), MATCH(Interface!$C7, Forecasts!$Z$171:$AE$171, 0))</f>
        <v>0</v>
      </c>
    </row>
    <row r="8" spans="1:10">
      <c r="A8" s="113" t="str">
        <f t="shared" si="1"/>
        <v>ANH29</v>
      </c>
      <c r="B8" s="113" t="s">
        <v>92</v>
      </c>
      <c r="C8" s="113" t="s">
        <v>33</v>
      </c>
      <c r="D8" s="114">
        <f>INDEX(Forecasts!$Z$11:$AE$28, MATCH(Interface!B8, Forecasts!$B$11:$B$28, 0), MATCH(Interface!C8, Forecasts!$Z$9:$AE$9, 0))</f>
        <v>3109.4290000000001</v>
      </c>
      <c r="E8" s="115">
        <f>INDEX(Forecasts!$Z$38:$AE$55, MATCH(Interface!$B8, Forecasts!$B$38:$B$55, 0), MATCH(Interface!$C8, Forecasts!$Z$36:$AE$36, 0))</f>
        <v>474.59999890655166</v>
      </c>
      <c r="F8" s="80">
        <f>INDEX(Forecasts!$Z$65:$AE$82, MATCH(Interface!$B8, Forecasts!$B$65:$B$82, 0), MATCH(Interface!$C8, Forecasts!$Z$63:$AE$63, 0))</f>
        <v>0.63057172233229952</v>
      </c>
      <c r="G8" s="80">
        <f>INDEX(Forecasts!$Z$92:$AE$109, MATCH(Interface!$B8, Forecasts!$B$92:$B$109, 0), MATCH(Interface!$C8, Forecasts!$Z$90:$AE$90, 0))</f>
        <v>22.067155790697122</v>
      </c>
      <c r="H8" s="80">
        <f>INDEX(Forecasts!$Z$119:$AE$136, MATCH(Interface!$B8, Forecasts!$B$119:$B$136, 0), MATCH(Interface!$C8, Forecasts!$Z$117:$AE$117, 0))</f>
        <v>11.042555592679522</v>
      </c>
      <c r="I8" s="116">
        <f>INDEX(Forecasts!$Z$146:$AE$163, MATCH(Interface!$B8, Forecasts!$B$146:$B$163, 0), MATCH(Interface!$C8, Forecasts!$Z$144:$AE$144, 0))</f>
        <v>0</v>
      </c>
      <c r="J8" s="116">
        <f>INDEX(Forecasts!$Z$173:$AE$190, MATCH(Interface!$B8, Forecasts!$B$173:$B$190, 0), MATCH(Interface!$C8, Forecasts!$Z$171:$AE$171, 0))</f>
        <v>0</v>
      </c>
    </row>
    <row r="9" spans="1:10">
      <c r="A9" s="113" t="str">
        <f t="shared" si="1"/>
        <v>ANH30</v>
      </c>
      <c r="B9" s="113" t="s">
        <v>92</v>
      </c>
      <c r="C9" s="113" t="s">
        <v>34</v>
      </c>
      <c r="D9" s="114">
        <f>INDEX(Forecasts!$Z$11:$AE$28, MATCH(Interface!B9, Forecasts!$B$11:$B$28, 0), MATCH(Interface!C9, Forecasts!$Z$9:$AE$9, 0))</f>
        <v>3130.29</v>
      </c>
      <c r="E9" s="115">
        <f>INDEX(Forecasts!$Z$38:$AE$55, MATCH(Interface!$B9, Forecasts!$B$38:$B$55, 0), MATCH(Interface!$C9, Forecasts!$Z$36:$AE$36, 0))</f>
        <v>477.59728331879796</v>
      </c>
      <c r="F9" s="80">
        <f>INDEX(Forecasts!$Z$65:$AE$82, MATCH(Interface!$B9, Forecasts!$B$65:$B$82, 0), MATCH(Interface!$C9, Forecasts!$Z$63:$AE$63, 0))</f>
        <v>0.63074283852294832</v>
      </c>
      <c r="G9" s="80">
        <f>INDEX(Forecasts!$Z$92:$AE$109, MATCH(Interface!$B9, Forecasts!$B$92:$B$109, 0), MATCH(Interface!$C9, Forecasts!$Z$90:$AE$90, 0))</f>
        <v>22.067155790697122</v>
      </c>
      <c r="H9" s="80">
        <f>INDEX(Forecasts!$Z$119:$AE$136, MATCH(Interface!$B9, Forecasts!$B$119:$B$136, 0), MATCH(Interface!$C9, Forecasts!$Z$117:$AE$117, 0))</f>
        <v>11.042555592679522</v>
      </c>
      <c r="I9" s="116">
        <f>INDEX(Forecasts!$Z$146:$AE$163, MATCH(Interface!$B9, Forecasts!$B$146:$B$163, 0), MATCH(Interface!$C9, Forecasts!$Z$144:$AE$144, 0))</f>
        <v>0</v>
      </c>
      <c r="J9" s="116">
        <f>INDEX(Forecasts!$Z$173:$AE$190, MATCH(Interface!$B9, Forecasts!$B$173:$B$190, 0), MATCH(Interface!$C9, Forecasts!$Z$171:$AE$171, 0))</f>
        <v>0</v>
      </c>
    </row>
    <row r="10" spans="1:10">
      <c r="A10" s="113" t="str">
        <f>B10&amp;RIGHT(C10,2)</f>
        <v>HDD25</v>
      </c>
      <c r="B10" s="113" t="s">
        <v>97</v>
      </c>
      <c r="C10" s="113" t="s">
        <v>29</v>
      </c>
      <c r="D10" s="114">
        <f>INDEX(Forecasts!$Z$11:$AE$28, MATCH(Interface!B10, Forecasts!$B$11:$B$28, 0), MATCH(Interface!C10, Forecasts!$Z$9:$AE$9, 0))</f>
        <v>98.480238315847032</v>
      </c>
      <c r="E10" s="115">
        <f>INDEX(Forecasts!$Z$38:$AE$55, MATCH(Interface!$B10, Forecasts!$B$38:$B$55, 0), MATCH(Interface!$C10, Forecasts!$Z$36:$AE$36, 0))</f>
        <v>224.30896986167221</v>
      </c>
      <c r="F10" s="80">
        <f>INDEX(Forecasts!$Z$65:$AE$82, MATCH(Interface!$B10, Forecasts!$B$65:$B$82, 0), MATCH(Interface!$C10, Forecasts!$Z$63:$AE$63, 0))</f>
        <v>0.18343789758691667</v>
      </c>
      <c r="G10" s="80">
        <f>INDEX(Forecasts!$Z$92:$AE$109, MATCH(Interface!$B10, Forecasts!$B$92:$B$109, 0), MATCH(Interface!$C10, Forecasts!$Z$90:$AE$90, 0))</f>
        <v>19.219684731924836</v>
      </c>
      <c r="H10" s="80">
        <f>INDEX(Forecasts!$Z$119:$AE$136, MATCH(Interface!$B10, Forecasts!$B$119:$B$136, 0), MATCH(Interface!$C10, Forecasts!$Z$117:$AE$117, 0))</f>
        <v>13.036617892958255</v>
      </c>
      <c r="I10" s="116">
        <f>INDEX(Forecasts!$Z$146:$AE$163, MATCH(Interface!$B10, Forecasts!$B$146:$B$163, 0), MATCH(Interface!$C10, Forecasts!$Z$144:$AE$144, 0))</f>
        <v>0</v>
      </c>
      <c r="J10" s="116">
        <f>INDEX(Forecasts!$Z$173:$AE$190, MATCH(Interface!$B10, Forecasts!$B$173:$B$190, 0), MATCH(Interface!$C10, Forecasts!$Z$171:$AE$171, 0))</f>
        <v>0</v>
      </c>
    </row>
    <row r="11" spans="1:10">
      <c r="A11" s="113" t="str">
        <f t="shared" ref="A11:A15" si="2">B11&amp;RIGHT(C11,2)</f>
        <v>HDD26</v>
      </c>
      <c r="B11" s="113" t="s">
        <v>97</v>
      </c>
      <c r="C11" s="113" t="s">
        <v>30</v>
      </c>
      <c r="D11" s="114">
        <f>INDEX(Forecasts!$Z$11:$AE$28, MATCH(Interface!B11, Forecasts!$B$11:$B$28, 0), MATCH(Interface!C11, Forecasts!$Z$9:$AE$9, 0))</f>
        <v>98.634999999999991</v>
      </c>
      <c r="E11" s="115">
        <f>INDEX(Forecasts!$Z$38:$AE$55, MATCH(Interface!$B11, Forecasts!$B$38:$B$55, 0), MATCH(Interface!$C11, Forecasts!$Z$36:$AE$36, 0))</f>
        <v>297.08380514135609</v>
      </c>
      <c r="F11" s="80">
        <f>INDEX(Forecasts!$Z$65:$AE$82, MATCH(Interface!$B11, Forecasts!$B$65:$B$82, 0), MATCH(Interface!$C11, Forecasts!$Z$63:$AE$63, 0))</f>
        <v>0.18499472571505618</v>
      </c>
      <c r="G11" s="80">
        <f>INDEX(Forecasts!$Z$92:$AE$109, MATCH(Interface!$B11, Forecasts!$B$92:$B$109, 0), MATCH(Interface!$C11, Forecasts!$Z$90:$AE$90, 0))</f>
        <v>19.219684731924836</v>
      </c>
      <c r="H11" s="80">
        <f>INDEX(Forecasts!$Z$119:$AE$136, MATCH(Interface!$B11, Forecasts!$B$119:$B$136, 0), MATCH(Interface!$C11, Forecasts!$Z$117:$AE$117, 0))</f>
        <v>13.036617892958255</v>
      </c>
      <c r="I11" s="116">
        <f>INDEX(Forecasts!$Z$146:$AE$163, MATCH(Interface!$B11, Forecasts!$B$146:$B$163, 0), MATCH(Interface!$C11, Forecasts!$Z$144:$AE$144, 0))</f>
        <v>0</v>
      </c>
      <c r="J11" s="116">
        <f>INDEX(Forecasts!$Z$173:$AE$190, MATCH(Interface!$B11, Forecasts!$B$173:$B$190, 0), MATCH(Interface!$C11, Forecasts!$Z$171:$AE$171, 0))</f>
        <v>0</v>
      </c>
    </row>
    <row r="12" spans="1:10">
      <c r="A12" s="113" t="str">
        <f t="shared" si="2"/>
        <v>HDD27</v>
      </c>
      <c r="B12" s="113" t="s">
        <v>97</v>
      </c>
      <c r="C12" s="113" t="s">
        <v>31</v>
      </c>
      <c r="D12" s="114">
        <f>INDEX(Forecasts!$Z$11:$AE$28, MATCH(Interface!B12, Forecasts!$B$11:$B$28, 0), MATCH(Interface!C12, Forecasts!$Z$9:$AE$9, 0))</f>
        <v>99.111000000000004</v>
      </c>
      <c r="E12" s="115">
        <f>INDEX(Forecasts!$Z$38:$AE$55, MATCH(Interface!$B12, Forecasts!$B$38:$B$55, 0), MATCH(Interface!$C12, Forecasts!$Z$36:$AE$36, 0))</f>
        <v>299.94837690712654</v>
      </c>
      <c r="F12" s="80">
        <f>INDEX(Forecasts!$Z$65:$AE$82, MATCH(Interface!$B12, Forecasts!$B$65:$B$82, 0), MATCH(Interface!$C12, Forecasts!$Z$63:$AE$63, 0))</f>
        <v>0.18452064563097195</v>
      </c>
      <c r="G12" s="80">
        <f>INDEX(Forecasts!$Z$92:$AE$109, MATCH(Interface!$B12, Forecasts!$B$92:$B$109, 0), MATCH(Interface!$C12, Forecasts!$Z$90:$AE$90, 0))</f>
        <v>19.219684731924836</v>
      </c>
      <c r="H12" s="80">
        <f>INDEX(Forecasts!$Z$119:$AE$136, MATCH(Interface!$B12, Forecasts!$B$119:$B$136, 0), MATCH(Interface!$C12, Forecasts!$Z$117:$AE$117, 0))</f>
        <v>13.036617892958255</v>
      </c>
      <c r="I12" s="116">
        <f>INDEX(Forecasts!$Z$146:$AE$163, MATCH(Interface!$B12, Forecasts!$B$146:$B$163, 0), MATCH(Interface!$C12, Forecasts!$Z$144:$AE$144, 0))</f>
        <v>0</v>
      </c>
      <c r="J12" s="116">
        <f>INDEX(Forecasts!$Z$173:$AE$190, MATCH(Interface!$B12, Forecasts!$B$173:$B$190, 0), MATCH(Interface!$C12, Forecasts!$Z$171:$AE$171, 0))</f>
        <v>0</v>
      </c>
    </row>
    <row r="13" spans="1:10">
      <c r="A13" s="113" t="str">
        <f t="shared" si="2"/>
        <v>HDD28</v>
      </c>
      <c r="B13" s="113" t="s">
        <v>97</v>
      </c>
      <c r="C13" s="113" t="s">
        <v>32</v>
      </c>
      <c r="D13" s="114">
        <f>INDEX(Forecasts!$Z$11:$AE$28, MATCH(Interface!B13, Forecasts!$B$11:$B$28, 0), MATCH(Interface!C13, Forecasts!$Z$9:$AE$9, 0))</f>
        <v>99.584999999999994</v>
      </c>
      <c r="E13" s="115">
        <f>INDEX(Forecasts!$Z$38:$AE$55, MATCH(Interface!$B13, Forecasts!$B$38:$B$55, 0), MATCH(Interface!$C13, Forecasts!$Z$36:$AE$36, 0))</f>
        <v>307.11085089549539</v>
      </c>
      <c r="F13" s="80">
        <f>INDEX(Forecasts!$Z$65:$AE$82, MATCH(Interface!$B13, Forecasts!$B$65:$B$82, 0), MATCH(Interface!$C13, Forecasts!$Z$63:$AE$63, 0))</f>
        <v>0.18411032196593322</v>
      </c>
      <c r="G13" s="80">
        <f>INDEX(Forecasts!$Z$92:$AE$109, MATCH(Interface!$B13, Forecasts!$B$92:$B$109, 0), MATCH(Interface!$C13, Forecasts!$Z$90:$AE$90, 0))</f>
        <v>19.219684731924836</v>
      </c>
      <c r="H13" s="80">
        <f>INDEX(Forecasts!$Z$119:$AE$136, MATCH(Interface!$B13, Forecasts!$B$119:$B$136, 0), MATCH(Interface!$C13, Forecasts!$Z$117:$AE$117, 0))</f>
        <v>13.036617892958255</v>
      </c>
      <c r="I13" s="116">
        <f>INDEX(Forecasts!$Z$146:$AE$163, MATCH(Interface!$B13, Forecasts!$B$146:$B$163, 0), MATCH(Interface!$C13, Forecasts!$Z$144:$AE$144, 0))</f>
        <v>0</v>
      </c>
      <c r="J13" s="116">
        <f>INDEX(Forecasts!$Z$173:$AE$190, MATCH(Interface!$B13, Forecasts!$B$173:$B$190, 0), MATCH(Interface!$C13, Forecasts!$Z$171:$AE$171, 0))</f>
        <v>0</v>
      </c>
    </row>
    <row r="14" spans="1:10">
      <c r="A14" s="113" t="str">
        <f t="shared" si="2"/>
        <v>HDD29</v>
      </c>
      <c r="B14" s="113" t="s">
        <v>97</v>
      </c>
      <c r="C14" s="113" t="s">
        <v>33</v>
      </c>
      <c r="D14" s="114">
        <f>INDEX(Forecasts!$Z$11:$AE$28, MATCH(Interface!B14, Forecasts!$B$11:$B$28, 0), MATCH(Interface!C14, Forecasts!$Z$9:$AE$9, 0))</f>
        <v>100.05299999999998</v>
      </c>
      <c r="E14" s="115">
        <f>INDEX(Forecasts!$Z$38:$AE$55, MATCH(Interface!$B14, Forecasts!$B$38:$B$55, 0), MATCH(Interface!$C14, Forecasts!$Z$36:$AE$36, 0))</f>
        <v>315.82341826343776</v>
      </c>
      <c r="F14" s="80">
        <f>INDEX(Forecasts!$Z$65:$AE$82, MATCH(Interface!$B14, Forecasts!$B$65:$B$82, 0), MATCH(Interface!$C14, Forecasts!$Z$63:$AE$63, 0))</f>
        <v>0.18369080800857676</v>
      </c>
      <c r="G14" s="80">
        <f>INDEX(Forecasts!$Z$92:$AE$109, MATCH(Interface!$B14, Forecasts!$B$92:$B$109, 0), MATCH(Interface!$C14, Forecasts!$Z$90:$AE$90, 0))</f>
        <v>19.219684731924836</v>
      </c>
      <c r="H14" s="80">
        <f>INDEX(Forecasts!$Z$119:$AE$136, MATCH(Interface!$B14, Forecasts!$B$119:$B$136, 0), MATCH(Interface!$C14, Forecasts!$Z$117:$AE$117, 0))</f>
        <v>13.036617892958255</v>
      </c>
      <c r="I14" s="116">
        <f>INDEX(Forecasts!$Z$146:$AE$163, MATCH(Interface!$B14, Forecasts!$B$146:$B$163, 0), MATCH(Interface!$C14, Forecasts!$Z$144:$AE$144, 0))</f>
        <v>0</v>
      </c>
      <c r="J14" s="116">
        <f>INDEX(Forecasts!$Z$173:$AE$190, MATCH(Interface!$B14, Forecasts!$B$173:$B$190, 0), MATCH(Interface!$C14, Forecasts!$Z$171:$AE$171, 0))</f>
        <v>0</v>
      </c>
    </row>
    <row r="15" spans="1:10">
      <c r="A15" s="113" t="str">
        <f t="shared" si="2"/>
        <v>HDD30</v>
      </c>
      <c r="B15" s="113" t="s">
        <v>97</v>
      </c>
      <c r="C15" s="113" t="s">
        <v>34</v>
      </c>
      <c r="D15" s="114">
        <f>INDEX(Forecasts!$Z$11:$AE$28, MATCH(Interface!B15, Forecasts!$B$11:$B$28, 0), MATCH(Interface!C15, Forecasts!$Z$9:$AE$9, 0))</f>
        <v>100.49900000000001</v>
      </c>
      <c r="E15" s="115">
        <f>INDEX(Forecasts!$Z$38:$AE$55, MATCH(Interface!$B15, Forecasts!$B$38:$B$55, 0), MATCH(Interface!$C15, Forecasts!$Z$36:$AE$36, 0))</f>
        <v>323.53610091394989</v>
      </c>
      <c r="F15" s="80">
        <f>INDEX(Forecasts!$Z$65:$AE$82, MATCH(Interface!$B15, Forecasts!$B$65:$B$82, 0), MATCH(Interface!$C15, Forecasts!$Z$63:$AE$63, 0))</f>
        <v>0.18323103891587281</v>
      </c>
      <c r="G15" s="80">
        <f>INDEX(Forecasts!$Z$92:$AE$109, MATCH(Interface!$B15, Forecasts!$B$92:$B$109, 0), MATCH(Interface!$C15, Forecasts!$Z$90:$AE$90, 0))</f>
        <v>19.219684731924836</v>
      </c>
      <c r="H15" s="80">
        <f>INDEX(Forecasts!$Z$119:$AE$136, MATCH(Interface!$B15, Forecasts!$B$119:$B$136, 0), MATCH(Interface!$C15, Forecasts!$Z$117:$AE$117, 0))</f>
        <v>13.036617892958255</v>
      </c>
      <c r="I15" s="116">
        <f>INDEX(Forecasts!$Z$146:$AE$163, MATCH(Interface!$B15, Forecasts!$B$146:$B$163, 0), MATCH(Interface!$C15, Forecasts!$Z$144:$AE$144, 0))</f>
        <v>0</v>
      </c>
      <c r="J15" s="116">
        <f>INDEX(Forecasts!$Z$173:$AE$190, MATCH(Interface!$B15, Forecasts!$B$173:$B$190, 0), MATCH(Interface!$C15, Forecasts!$Z$171:$AE$171, 0))</f>
        <v>0</v>
      </c>
    </row>
    <row r="16" spans="1:10">
      <c r="A16" s="113" t="str">
        <f t="shared" si="0"/>
        <v>NES25</v>
      </c>
      <c r="B16" s="113" t="s">
        <v>98</v>
      </c>
      <c r="C16" s="113" t="s">
        <v>29</v>
      </c>
      <c r="D16" s="114">
        <f>INDEX(Forecasts!$Z$11:$AE$28, MATCH(Interface!B16, Forecasts!$B$11:$B$28, 0), MATCH(Interface!C16, Forecasts!$Z$9:$AE$9, 0))</f>
        <v>1983.6880000000001</v>
      </c>
      <c r="E16" s="115">
        <f>INDEX(Forecasts!$Z$38:$AE$55, MATCH(Interface!$B16, Forecasts!$B$38:$B$55, 0), MATCH(Interface!$C16, Forecasts!$Z$36:$AE$36, 0))</f>
        <v>330.88267913099236</v>
      </c>
      <c r="F16" s="80">
        <f>INDEX(Forecasts!$Z$65:$AE$82, MATCH(Interface!$B16, Forecasts!$B$65:$B$82, 0), MATCH(Interface!$C16, Forecasts!$Z$63:$AE$63, 0))</f>
        <v>0.56756052363073228</v>
      </c>
      <c r="G16" s="80">
        <f>INDEX(Forecasts!$Z$92:$AE$109, MATCH(Interface!$B16, Forecasts!$B$92:$B$109, 0), MATCH(Interface!$C16, Forecasts!$Z$90:$AE$90, 0))</f>
        <v>25.781371030039725</v>
      </c>
      <c r="H16" s="80">
        <f>INDEX(Forecasts!$Z$119:$AE$136, MATCH(Interface!$B16, Forecasts!$B$119:$B$136, 0), MATCH(Interface!$C16, Forecasts!$Z$117:$AE$117, 0))</f>
        <v>15.677606266651466</v>
      </c>
      <c r="I16" s="116">
        <f>INDEX(Forecasts!$Z$146:$AE$163, MATCH(Interface!$B16, Forecasts!$B$146:$B$163, 0), MATCH(Interface!$C16, Forecasts!$Z$144:$AE$144, 0))</f>
        <v>0</v>
      </c>
      <c r="J16" s="116">
        <f>INDEX(Forecasts!$Z$173:$AE$190, MATCH(Interface!$B16, Forecasts!$B$173:$B$190, 0), MATCH(Interface!$C16, Forecasts!$Z$171:$AE$171, 0))</f>
        <v>0</v>
      </c>
    </row>
    <row r="17" spans="1:10">
      <c r="A17" s="113" t="str">
        <f t="shared" ref="A17:A21" si="3">B17&amp;RIGHT(C17,2)</f>
        <v>NES26</v>
      </c>
      <c r="B17" s="113" t="s">
        <v>98</v>
      </c>
      <c r="C17" s="113" t="s">
        <v>30</v>
      </c>
      <c r="D17" s="114">
        <f>INDEX(Forecasts!$Z$11:$AE$28, MATCH(Interface!B17, Forecasts!$B$11:$B$28, 0), MATCH(Interface!C17, Forecasts!$Z$9:$AE$9, 0))</f>
        <v>1992.7580000000003</v>
      </c>
      <c r="E17" s="115">
        <f>INDEX(Forecasts!$Z$38:$AE$55, MATCH(Interface!$B17, Forecasts!$B$38:$B$55, 0), MATCH(Interface!$C17, Forecasts!$Z$36:$AE$36, 0))</f>
        <v>355.7752622245149</v>
      </c>
      <c r="F17" s="80">
        <f>INDEX(Forecasts!$Z$65:$AE$82, MATCH(Interface!$B17, Forecasts!$B$65:$B$82, 0), MATCH(Interface!$C17, Forecasts!$Z$63:$AE$63, 0))</f>
        <v>0.56659815190805907</v>
      </c>
      <c r="G17" s="80">
        <f>INDEX(Forecasts!$Z$92:$AE$109, MATCH(Interface!$B17, Forecasts!$B$92:$B$109, 0), MATCH(Interface!$C17, Forecasts!$Z$90:$AE$90, 0))</f>
        <v>25.781371030039725</v>
      </c>
      <c r="H17" s="80">
        <f>INDEX(Forecasts!$Z$119:$AE$136, MATCH(Interface!$B17, Forecasts!$B$119:$B$136, 0), MATCH(Interface!$C17, Forecasts!$Z$117:$AE$117, 0))</f>
        <v>15.677606266651466</v>
      </c>
      <c r="I17" s="116">
        <f>INDEX(Forecasts!$Z$146:$AE$163, MATCH(Interface!$B17, Forecasts!$B$146:$B$163, 0), MATCH(Interface!$C17, Forecasts!$Z$144:$AE$144, 0))</f>
        <v>0</v>
      </c>
      <c r="J17" s="116">
        <f>INDEX(Forecasts!$Z$173:$AE$190, MATCH(Interface!$B17, Forecasts!$B$173:$B$190, 0), MATCH(Interface!$C17, Forecasts!$Z$171:$AE$171, 0))</f>
        <v>0</v>
      </c>
    </row>
    <row r="18" spans="1:10">
      <c r="A18" s="113" t="str">
        <f t="shared" si="3"/>
        <v>NES27</v>
      </c>
      <c r="B18" s="113" t="s">
        <v>98</v>
      </c>
      <c r="C18" s="113" t="s">
        <v>31</v>
      </c>
      <c r="D18" s="114">
        <f>INDEX(Forecasts!$Z$11:$AE$28, MATCH(Interface!B18, Forecasts!$B$11:$B$28, 0), MATCH(Interface!C18, Forecasts!$Z$9:$AE$9, 0))</f>
        <v>2002.5220000000004</v>
      </c>
      <c r="E18" s="115">
        <f>INDEX(Forecasts!$Z$38:$AE$55, MATCH(Interface!$B18, Forecasts!$B$38:$B$55, 0), MATCH(Interface!$C18, Forecasts!$Z$36:$AE$36, 0))</f>
        <v>365.69286130189823</v>
      </c>
      <c r="F18" s="80">
        <f>INDEX(Forecasts!$Z$65:$AE$82, MATCH(Interface!$B18, Forecasts!$B$65:$B$82, 0), MATCH(Interface!$C18, Forecasts!$Z$63:$AE$63, 0))</f>
        <v>0.56615507844607937</v>
      </c>
      <c r="G18" s="80">
        <f>INDEX(Forecasts!$Z$92:$AE$109, MATCH(Interface!$B18, Forecasts!$B$92:$B$109, 0), MATCH(Interface!$C18, Forecasts!$Z$90:$AE$90, 0))</f>
        <v>25.781371030039725</v>
      </c>
      <c r="H18" s="80">
        <f>INDEX(Forecasts!$Z$119:$AE$136, MATCH(Interface!$B18, Forecasts!$B$119:$B$136, 0), MATCH(Interface!$C18, Forecasts!$Z$117:$AE$117, 0))</f>
        <v>15.677606266651466</v>
      </c>
      <c r="I18" s="116">
        <f>INDEX(Forecasts!$Z$146:$AE$163, MATCH(Interface!$B18, Forecasts!$B$146:$B$163, 0), MATCH(Interface!$C18, Forecasts!$Z$144:$AE$144, 0))</f>
        <v>0</v>
      </c>
      <c r="J18" s="116">
        <f>INDEX(Forecasts!$Z$173:$AE$190, MATCH(Interface!$B18, Forecasts!$B$173:$B$190, 0), MATCH(Interface!$C18, Forecasts!$Z$171:$AE$171, 0))</f>
        <v>0</v>
      </c>
    </row>
    <row r="19" spans="1:10">
      <c r="A19" s="113" t="str">
        <f t="shared" si="3"/>
        <v>NES28</v>
      </c>
      <c r="B19" s="113" t="s">
        <v>98</v>
      </c>
      <c r="C19" s="113" t="s">
        <v>32</v>
      </c>
      <c r="D19" s="114">
        <f>INDEX(Forecasts!$Z$11:$AE$28, MATCH(Interface!B19, Forecasts!$B$11:$B$28, 0), MATCH(Interface!C19, Forecasts!$Z$9:$AE$9, 0))</f>
        <v>2012.39</v>
      </c>
      <c r="E19" s="115">
        <f>INDEX(Forecasts!$Z$38:$AE$55, MATCH(Interface!$B19, Forecasts!$B$38:$B$55, 0), MATCH(Interface!$C19, Forecasts!$Z$36:$AE$36, 0))</f>
        <v>376.41113303087366</v>
      </c>
      <c r="F19" s="80">
        <f>INDEX(Forecasts!$Z$65:$AE$82, MATCH(Interface!$B19, Forecasts!$B$65:$B$82, 0), MATCH(Interface!$C19, Forecasts!$Z$63:$AE$63, 0))</f>
        <v>0.56582670357137532</v>
      </c>
      <c r="G19" s="80">
        <f>INDEX(Forecasts!$Z$92:$AE$109, MATCH(Interface!$B19, Forecasts!$B$92:$B$109, 0), MATCH(Interface!$C19, Forecasts!$Z$90:$AE$90, 0))</f>
        <v>25.781371030039725</v>
      </c>
      <c r="H19" s="80">
        <f>INDEX(Forecasts!$Z$119:$AE$136, MATCH(Interface!$B19, Forecasts!$B$119:$B$136, 0), MATCH(Interface!$C19, Forecasts!$Z$117:$AE$117, 0))</f>
        <v>15.677606266651466</v>
      </c>
      <c r="I19" s="116">
        <f>INDEX(Forecasts!$Z$146:$AE$163, MATCH(Interface!$B19, Forecasts!$B$146:$B$163, 0), MATCH(Interface!$C19, Forecasts!$Z$144:$AE$144, 0))</f>
        <v>0</v>
      </c>
      <c r="J19" s="116">
        <f>INDEX(Forecasts!$Z$173:$AE$190, MATCH(Interface!$B19, Forecasts!$B$173:$B$190, 0), MATCH(Interface!$C19, Forecasts!$Z$171:$AE$171, 0))</f>
        <v>0</v>
      </c>
    </row>
    <row r="20" spans="1:10">
      <c r="A20" s="113" t="str">
        <f t="shared" si="3"/>
        <v>NES29</v>
      </c>
      <c r="B20" s="113" t="s">
        <v>98</v>
      </c>
      <c r="C20" s="113" t="s">
        <v>33</v>
      </c>
      <c r="D20" s="114">
        <f>INDEX(Forecasts!$Z$11:$AE$28, MATCH(Interface!B20, Forecasts!$B$11:$B$28, 0), MATCH(Interface!C20, Forecasts!$Z$9:$AE$9, 0))</f>
        <v>2021.75</v>
      </c>
      <c r="E20" s="115">
        <f>INDEX(Forecasts!$Z$38:$AE$55, MATCH(Interface!$B20, Forecasts!$B$38:$B$55, 0), MATCH(Interface!$C20, Forecasts!$Z$36:$AE$36, 0))</f>
        <v>387.37034747125017</v>
      </c>
      <c r="F20" s="80">
        <f>INDEX(Forecasts!$Z$65:$AE$82, MATCH(Interface!$B20, Forecasts!$B$65:$B$82, 0), MATCH(Interface!$C20, Forecasts!$Z$63:$AE$63, 0))</f>
        <v>0.5656193891430692</v>
      </c>
      <c r="G20" s="80">
        <f>INDEX(Forecasts!$Z$92:$AE$109, MATCH(Interface!$B20, Forecasts!$B$92:$B$109, 0), MATCH(Interface!$C20, Forecasts!$Z$90:$AE$90, 0))</f>
        <v>25.781371030039725</v>
      </c>
      <c r="H20" s="80">
        <f>INDEX(Forecasts!$Z$119:$AE$136, MATCH(Interface!$B20, Forecasts!$B$119:$B$136, 0), MATCH(Interface!$C20, Forecasts!$Z$117:$AE$117, 0))</f>
        <v>15.677606266651466</v>
      </c>
      <c r="I20" s="116">
        <f>INDEX(Forecasts!$Z$146:$AE$163, MATCH(Interface!$B20, Forecasts!$B$146:$B$163, 0), MATCH(Interface!$C20, Forecasts!$Z$144:$AE$144, 0))</f>
        <v>0</v>
      </c>
      <c r="J20" s="116">
        <f>INDEX(Forecasts!$Z$173:$AE$190, MATCH(Interface!$B20, Forecasts!$B$173:$B$190, 0), MATCH(Interface!$C20, Forecasts!$Z$171:$AE$171, 0))</f>
        <v>0</v>
      </c>
    </row>
    <row r="21" spans="1:10">
      <c r="A21" s="113" t="str">
        <f t="shared" si="3"/>
        <v>NES30</v>
      </c>
      <c r="B21" s="113" t="s">
        <v>98</v>
      </c>
      <c r="C21" s="113" t="s">
        <v>34</v>
      </c>
      <c r="D21" s="114">
        <f>INDEX(Forecasts!$Z$11:$AE$28, MATCH(Interface!B21, Forecasts!$B$11:$B$28, 0), MATCH(Interface!C21, Forecasts!$Z$9:$AE$9, 0))</f>
        <v>2030.5479999999998</v>
      </c>
      <c r="E21" s="115">
        <f>INDEX(Forecasts!$Z$38:$AE$55, MATCH(Interface!$B21, Forecasts!$B$38:$B$55, 0), MATCH(Interface!$C21, Forecasts!$Z$36:$AE$36, 0))</f>
        <v>399.67043379422705</v>
      </c>
      <c r="F21" s="80">
        <f>INDEX(Forecasts!$Z$65:$AE$82, MATCH(Interface!$B21, Forecasts!$B$65:$B$82, 0), MATCH(Interface!$C21, Forecasts!$Z$63:$AE$63, 0))</f>
        <v>0.56537200795056319</v>
      </c>
      <c r="G21" s="80">
        <f>INDEX(Forecasts!$Z$92:$AE$109, MATCH(Interface!$B21, Forecasts!$B$92:$B$109, 0), MATCH(Interface!$C21, Forecasts!$Z$90:$AE$90, 0))</f>
        <v>25.781371030039725</v>
      </c>
      <c r="H21" s="80">
        <f>INDEX(Forecasts!$Z$119:$AE$136, MATCH(Interface!$B21, Forecasts!$B$119:$B$136, 0), MATCH(Interface!$C21, Forecasts!$Z$117:$AE$117, 0))</f>
        <v>15.677606266651466</v>
      </c>
      <c r="I21" s="116">
        <f>INDEX(Forecasts!$Z$146:$AE$163, MATCH(Interface!$B21, Forecasts!$B$146:$B$163, 0), MATCH(Interface!$C21, Forecasts!$Z$144:$AE$144, 0))</f>
        <v>0</v>
      </c>
      <c r="J21" s="116">
        <f>INDEX(Forecasts!$Z$173:$AE$190, MATCH(Interface!$B21, Forecasts!$B$173:$B$190, 0), MATCH(Interface!$C21, Forecasts!$Z$171:$AE$171, 0))</f>
        <v>0</v>
      </c>
    </row>
    <row r="22" spans="1:10">
      <c r="A22" s="113" t="str">
        <f t="shared" si="0"/>
        <v>NWT25</v>
      </c>
      <c r="B22" s="113" t="s">
        <v>99</v>
      </c>
      <c r="C22" s="113" t="s">
        <v>29</v>
      </c>
      <c r="D22" s="114">
        <f>INDEX(Forecasts!$Z$11:$AE$28, MATCH(Interface!B22, Forecasts!$B$11:$B$28, 0), MATCH(Interface!C22, Forecasts!$Z$9:$AE$9, 0))</f>
        <v>3251.9560000000001</v>
      </c>
      <c r="E22" s="115">
        <f>INDEX(Forecasts!$Z$38:$AE$55, MATCH(Interface!$B22, Forecasts!$B$38:$B$55, 0), MATCH(Interface!$C22, Forecasts!$Z$36:$AE$36, 0))</f>
        <v>435.6546388904697</v>
      </c>
      <c r="F22" s="80">
        <f>INDEX(Forecasts!$Z$65:$AE$82, MATCH(Interface!$B22, Forecasts!$B$65:$B$82, 0), MATCH(Interface!$C22, Forecasts!$Z$63:$AE$63, 0))</f>
        <v>0.95034465410971125</v>
      </c>
      <c r="G22" s="80">
        <f>INDEX(Forecasts!$Z$92:$AE$109, MATCH(Interface!$B22, Forecasts!$B$92:$B$109, 0), MATCH(Interface!$C22, Forecasts!$Z$90:$AE$90, 0))</f>
        <v>27.738530424306788</v>
      </c>
      <c r="H22" s="80">
        <f>INDEX(Forecasts!$Z$119:$AE$136, MATCH(Interface!$B22, Forecasts!$B$119:$B$136, 0), MATCH(Interface!$C22, Forecasts!$Z$117:$AE$117, 0))</f>
        <v>16.056939658260902</v>
      </c>
      <c r="I22" s="116">
        <f>INDEX(Forecasts!$Z$146:$AE$163, MATCH(Interface!$B22, Forecasts!$B$146:$B$163, 0), MATCH(Interface!$C22, Forecasts!$Z$144:$AE$144, 0))</f>
        <v>0</v>
      </c>
      <c r="J22" s="116">
        <f>INDEX(Forecasts!$Z$173:$AE$190, MATCH(Interface!$B22, Forecasts!$B$173:$B$190, 0), MATCH(Interface!$C22, Forecasts!$Z$171:$AE$171, 0))</f>
        <v>0</v>
      </c>
    </row>
    <row r="23" spans="1:10">
      <c r="A23" s="113" t="str">
        <f t="shared" ref="A23:A27" si="4">B23&amp;RIGHT(C23,2)</f>
        <v>NWT26</v>
      </c>
      <c r="B23" s="113" t="s">
        <v>99</v>
      </c>
      <c r="C23" s="113" t="s">
        <v>30</v>
      </c>
      <c r="D23" s="114">
        <f>INDEX(Forecasts!$Z$11:$AE$28, MATCH(Interface!B23, Forecasts!$B$11:$B$28, 0), MATCH(Interface!C23, Forecasts!$Z$9:$AE$9, 0))</f>
        <v>3276.0829999999996</v>
      </c>
      <c r="E23" s="115">
        <f>INDEX(Forecasts!$Z$38:$AE$55, MATCH(Interface!$B23, Forecasts!$B$38:$B$55, 0), MATCH(Interface!$C23, Forecasts!$Z$36:$AE$36, 0))</f>
        <v>465.82550513373224</v>
      </c>
      <c r="F23" s="80">
        <f>INDEX(Forecasts!$Z$65:$AE$82, MATCH(Interface!$B23, Forecasts!$B$65:$B$82, 0), MATCH(Interface!$C23, Forecasts!$Z$63:$AE$63, 0))</f>
        <v>0.95053757795513727</v>
      </c>
      <c r="G23" s="80">
        <f>INDEX(Forecasts!$Z$92:$AE$109, MATCH(Interface!$B23, Forecasts!$B$92:$B$109, 0), MATCH(Interface!$C23, Forecasts!$Z$90:$AE$90, 0))</f>
        <v>27.738530424306788</v>
      </c>
      <c r="H23" s="80">
        <f>INDEX(Forecasts!$Z$119:$AE$136, MATCH(Interface!$B23, Forecasts!$B$119:$B$136, 0), MATCH(Interface!$C23, Forecasts!$Z$117:$AE$117, 0))</f>
        <v>16.056939658260902</v>
      </c>
      <c r="I23" s="116">
        <f>INDEX(Forecasts!$Z$146:$AE$163, MATCH(Interface!$B23, Forecasts!$B$146:$B$163, 0), MATCH(Interface!$C23, Forecasts!$Z$144:$AE$144, 0))</f>
        <v>0</v>
      </c>
      <c r="J23" s="116">
        <f>INDEX(Forecasts!$Z$173:$AE$190, MATCH(Interface!$B23, Forecasts!$B$173:$B$190, 0), MATCH(Interface!$C23, Forecasts!$Z$171:$AE$171, 0))</f>
        <v>0</v>
      </c>
    </row>
    <row r="24" spans="1:10">
      <c r="A24" s="113" t="str">
        <f t="shared" si="4"/>
        <v>NWT27</v>
      </c>
      <c r="B24" s="113" t="s">
        <v>99</v>
      </c>
      <c r="C24" s="113" t="s">
        <v>31</v>
      </c>
      <c r="D24" s="114">
        <f>INDEX(Forecasts!$Z$11:$AE$28, MATCH(Interface!B24, Forecasts!$B$11:$B$28, 0), MATCH(Interface!C24, Forecasts!$Z$9:$AE$9, 0))</f>
        <v>3301.7659999999996</v>
      </c>
      <c r="E24" s="115">
        <f>INDEX(Forecasts!$Z$38:$AE$55, MATCH(Interface!$B24, Forecasts!$B$38:$B$55, 0), MATCH(Interface!$C24, Forecasts!$Z$36:$AE$36, 0))</f>
        <v>490.69995207452916</v>
      </c>
      <c r="F24" s="80">
        <f>INDEX(Forecasts!$Z$65:$AE$82, MATCH(Interface!$B24, Forecasts!$B$65:$B$82, 0), MATCH(Interface!$C24, Forecasts!$Z$63:$AE$63, 0))</f>
        <v>0.95075059831617392</v>
      </c>
      <c r="G24" s="80">
        <f>INDEX(Forecasts!$Z$92:$AE$109, MATCH(Interface!$B24, Forecasts!$B$92:$B$109, 0), MATCH(Interface!$C24, Forecasts!$Z$90:$AE$90, 0))</f>
        <v>27.738530424306788</v>
      </c>
      <c r="H24" s="80">
        <f>INDEX(Forecasts!$Z$119:$AE$136, MATCH(Interface!$B24, Forecasts!$B$119:$B$136, 0), MATCH(Interface!$C24, Forecasts!$Z$117:$AE$117, 0))</f>
        <v>16.056939658260902</v>
      </c>
      <c r="I24" s="116">
        <f>INDEX(Forecasts!$Z$146:$AE$163, MATCH(Interface!$B24, Forecasts!$B$146:$B$163, 0), MATCH(Interface!$C24, Forecasts!$Z$144:$AE$144, 0))</f>
        <v>0</v>
      </c>
      <c r="J24" s="116">
        <f>INDEX(Forecasts!$Z$173:$AE$190, MATCH(Interface!$B24, Forecasts!$B$173:$B$190, 0), MATCH(Interface!$C24, Forecasts!$Z$171:$AE$171, 0))</f>
        <v>0</v>
      </c>
    </row>
    <row r="25" spans="1:10">
      <c r="A25" s="113" t="str">
        <f t="shared" si="4"/>
        <v>NWT28</v>
      </c>
      <c r="B25" s="113" t="s">
        <v>99</v>
      </c>
      <c r="C25" s="113" t="s">
        <v>32</v>
      </c>
      <c r="D25" s="114">
        <f>INDEX(Forecasts!$Z$11:$AE$28, MATCH(Interface!B25, Forecasts!$B$11:$B$28, 0), MATCH(Interface!C25, Forecasts!$Z$9:$AE$9, 0))</f>
        <v>3333.0630000000001</v>
      </c>
      <c r="E25" s="115">
        <f>INDEX(Forecasts!$Z$38:$AE$55, MATCH(Interface!$B25, Forecasts!$B$38:$B$55, 0), MATCH(Interface!$C25, Forecasts!$Z$36:$AE$36, 0))</f>
        <v>500.26887289968801</v>
      </c>
      <c r="F25" s="80">
        <f>INDEX(Forecasts!$Z$65:$AE$82, MATCH(Interface!$B25, Forecasts!$B$65:$B$82, 0), MATCH(Interface!$C25, Forecasts!$Z$63:$AE$63, 0))</f>
        <v>0.95105553060353187</v>
      </c>
      <c r="G25" s="80">
        <f>INDEX(Forecasts!$Z$92:$AE$109, MATCH(Interface!$B25, Forecasts!$B$92:$B$109, 0), MATCH(Interface!$C25, Forecasts!$Z$90:$AE$90, 0))</f>
        <v>27.738530424306788</v>
      </c>
      <c r="H25" s="80">
        <f>INDEX(Forecasts!$Z$119:$AE$136, MATCH(Interface!$B25, Forecasts!$B$119:$B$136, 0), MATCH(Interface!$C25, Forecasts!$Z$117:$AE$117, 0))</f>
        <v>16.056939658260902</v>
      </c>
      <c r="I25" s="116">
        <f>INDEX(Forecasts!$Z$146:$AE$163, MATCH(Interface!$B25, Forecasts!$B$146:$B$163, 0), MATCH(Interface!$C25, Forecasts!$Z$144:$AE$144, 0))</f>
        <v>0</v>
      </c>
      <c r="J25" s="116">
        <f>INDEX(Forecasts!$Z$173:$AE$190, MATCH(Interface!$B25, Forecasts!$B$173:$B$190, 0), MATCH(Interface!$C25, Forecasts!$Z$171:$AE$171, 0))</f>
        <v>0</v>
      </c>
    </row>
    <row r="26" spans="1:10">
      <c r="A26" s="113" t="str">
        <f t="shared" si="4"/>
        <v>NWT29</v>
      </c>
      <c r="B26" s="113" t="s">
        <v>99</v>
      </c>
      <c r="C26" s="113" t="s">
        <v>33</v>
      </c>
      <c r="D26" s="114">
        <f>INDEX(Forecasts!$Z$11:$AE$28, MATCH(Interface!B26, Forecasts!$B$11:$B$28, 0), MATCH(Interface!C26, Forecasts!$Z$9:$AE$9, 0))</f>
        <v>3366.4749999999999</v>
      </c>
      <c r="E26" s="115">
        <f>INDEX(Forecasts!$Z$38:$AE$55, MATCH(Interface!$B26, Forecasts!$B$38:$B$55, 0), MATCH(Interface!$C26, Forecasts!$Z$36:$AE$36, 0))</f>
        <v>515.28333722118418</v>
      </c>
      <c r="F26" s="80">
        <f>INDEX(Forecasts!$Z$65:$AE$82, MATCH(Interface!$B26, Forecasts!$B$65:$B$82, 0), MATCH(Interface!$C26, Forecasts!$Z$63:$AE$63, 0))</f>
        <v>0.95137792498087759</v>
      </c>
      <c r="G26" s="80">
        <f>INDEX(Forecasts!$Z$92:$AE$109, MATCH(Interface!$B26, Forecasts!$B$92:$B$109, 0), MATCH(Interface!$C26, Forecasts!$Z$90:$AE$90, 0))</f>
        <v>27.738530424306788</v>
      </c>
      <c r="H26" s="80">
        <f>INDEX(Forecasts!$Z$119:$AE$136, MATCH(Interface!$B26, Forecasts!$B$119:$B$136, 0), MATCH(Interface!$C26, Forecasts!$Z$117:$AE$117, 0))</f>
        <v>16.056939658260902</v>
      </c>
      <c r="I26" s="116">
        <f>INDEX(Forecasts!$Z$146:$AE$163, MATCH(Interface!$B26, Forecasts!$B$146:$B$163, 0), MATCH(Interface!$C26, Forecasts!$Z$144:$AE$144, 0))</f>
        <v>0</v>
      </c>
      <c r="J26" s="116">
        <f>INDEX(Forecasts!$Z$173:$AE$190, MATCH(Interface!$B26, Forecasts!$B$173:$B$190, 0), MATCH(Interface!$C26, Forecasts!$Z$171:$AE$171, 0))</f>
        <v>0</v>
      </c>
    </row>
    <row r="27" spans="1:10">
      <c r="A27" s="113" t="str">
        <f t="shared" si="4"/>
        <v>NWT30</v>
      </c>
      <c r="B27" s="113" t="s">
        <v>99</v>
      </c>
      <c r="C27" s="113" t="s">
        <v>34</v>
      </c>
      <c r="D27" s="114">
        <f>INDEX(Forecasts!$Z$11:$AE$28, MATCH(Interface!B27, Forecasts!$B$11:$B$28, 0), MATCH(Interface!C27, Forecasts!$Z$9:$AE$9, 0))</f>
        <v>3397.2159999999994</v>
      </c>
      <c r="E27" s="115">
        <f>INDEX(Forecasts!$Z$38:$AE$55, MATCH(Interface!$B27, Forecasts!$B$38:$B$55, 0), MATCH(Interface!$C27, Forecasts!$Z$36:$AE$36, 0))</f>
        <v>539.85222005078572</v>
      </c>
      <c r="F27" s="80">
        <f>INDEX(Forecasts!$Z$65:$AE$82, MATCH(Interface!$B27, Forecasts!$B$65:$B$82, 0), MATCH(Interface!$C27, Forecasts!$Z$63:$AE$63, 0))</f>
        <v>0.95163157126305786</v>
      </c>
      <c r="G27" s="80">
        <f>INDEX(Forecasts!$Z$92:$AE$109, MATCH(Interface!$B27, Forecasts!$B$92:$B$109, 0), MATCH(Interface!$C27, Forecasts!$Z$90:$AE$90, 0))</f>
        <v>27.738530424306788</v>
      </c>
      <c r="H27" s="80">
        <f>INDEX(Forecasts!$Z$119:$AE$136, MATCH(Interface!$B27, Forecasts!$B$119:$B$136, 0), MATCH(Interface!$C27, Forecasts!$Z$117:$AE$117, 0))</f>
        <v>16.056939658260902</v>
      </c>
      <c r="I27" s="116">
        <f>INDEX(Forecasts!$Z$146:$AE$163, MATCH(Interface!$B27, Forecasts!$B$146:$B$163, 0), MATCH(Interface!$C27, Forecasts!$Z$144:$AE$144, 0))</f>
        <v>0</v>
      </c>
      <c r="J27" s="116">
        <f>INDEX(Forecasts!$Z$173:$AE$190, MATCH(Interface!$B27, Forecasts!$B$173:$B$190, 0), MATCH(Interface!$C27, Forecasts!$Z$171:$AE$171, 0))</f>
        <v>0</v>
      </c>
    </row>
    <row r="28" spans="1:10">
      <c r="A28" s="113" t="str">
        <f t="shared" si="0"/>
        <v>SRN25</v>
      </c>
      <c r="B28" s="113" t="s">
        <v>104</v>
      </c>
      <c r="C28" s="113" t="s">
        <v>29</v>
      </c>
      <c r="D28" s="114">
        <f>INDEX(Forecasts!$Z$11:$AE$28, MATCH(Interface!B28, Forecasts!$B$11:$B$28, 0), MATCH(Interface!C28, Forecasts!$Z$9:$AE$9, 0))</f>
        <v>2022.1999999999998</v>
      </c>
      <c r="E28" s="115">
        <f>INDEX(Forecasts!$Z$38:$AE$55, MATCH(Interface!$B28, Forecasts!$B$38:$B$55, 0), MATCH(Interface!$C28, Forecasts!$Z$36:$AE$36, 0))</f>
        <v>326.63218277123934</v>
      </c>
      <c r="F28" s="80">
        <f>INDEX(Forecasts!$Z$65:$AE$82, MATCH(Interface!$B28, Forecasts!$B$65:$B$82, 0), MATCH(Interface!$C28, Forecasts!$Z$63:$AE$63, 0))</f>
        <v>0.48472455741271886</v>
      </c>
      <c r="G28" s="80">
        <f>INDEX(Forecasts!$Z$92:$AE$109, MATCH(Interface!$B28, Forecasts!$B$92:$B$109, 0), MATCH(Interface!$C28, Forecasts!$Z$90:$AE$90, 0))</f>
        <v>21.14375843803715</v>
      </c>
      <c r="H28" s="80">
        <f>INDEX(Forecasts!$Z$119:$AE$136, MATCH(Interface!$B28, Forecasts!$B$119:$B$136, 0), MATCH(Interface!$C28, Forecasts!$Z$117:$AE$117, 0))</f>
        <v>11.047502565691792</v>
      </c>
      <c r="I28" s="116">
        <f>INDEX(Forecasts!$Z$146:$AE$163, MATCH(Interface!$B28, Forecasts!$B$146:$B$163, 0), MATCH(Interface!$C28, Forecasts!$Z$144:$AE$144, 0))</f>
        <v>0</v>
      </c>
      <c r="J28" s="116">
        <f>INDEX(Forecasts!$Z$173:$AE$190, MATCH(Interface!$B28, Forecasts!$B$173:$B$190, 0), MATCH(Interface!$C28, Forecasts!$Z$171:$AE$171, 0))</f>
        <v>0</v>
      </c>
    </row>
    <row r="29" spans="1:10">
      <c r="A29" s="113" t="str">
        <f t="shared" ref="A29:A33" si="5">B29&amp;RIGHT(C29,2)</f>
        <v>SRN26</v>
      </c>
      <c r="B29" s="113" t="s">
        <v>104</v>
      </c>
      <c r="C29" s="113" t="s">
        <v>30</v>
      </c>
      <c r="D29" s="114">
        <f>INDEX(Forecasts!$Z$11:$AE$28, MATCH(Interface!B29, Forecasts!$B$11:$B$28, 0), MATCH(Interface!C29, Forecasts!$Z$9:$AE$9, 0))</f>
        <v>2046.905</v>
      </c>
      <c r="E29" s="115">
        <f>INDEX(Forecasts!$Z$38:$AE$55, MATCH(Interface!$B29, Forecasts!$B$38:$B$55, 0), MATCH(Interface!$C29, Forecasts!$Z$36:$AE$36, 0))</f>
        <v>442.96437792667462</v>
      </c>
      <c r="F29" s="80">
        <f>INDEX(Forecasts!$Z$65:$AE$82, MATCH(Interface!$B29, Forecasts!$B$65:$B$82, 0), MATCH(Interface!$C29, Forecasts!$Z$63:$AE$63, 0))</f>
        <v>0.48681155207496196</v>
      </c>
      <c r="G29" s="80">
        <f>INDEX(Forecasts!$Z$92:$AE$109, MATCH(Interface!$B29, Forecasts!$B$92:$B$109, 0), MATCH(Interface!$C29, Forecasts!$Z$90:$AE$90, 0))</f>
        <v>21.14375843803715</v>
      </c>
      <c r="H29" s="80">
        <f>INDEX(Forecasts!$Z$119:$AE$136, MATCH(Interface!$B29, Forecasts!$B$119:$B$136, 0), MATCH(Interface!$C29, Forecasts!$Z$117:$AE$117, 0))</f>
        <v>11.047502565691792</v>
      </c>
      <c r="I29" s="116">
        <f>INDEX(Forecasts!$Z$146:$AE$163, MATCH(Interface!$B29, Forecasts!$B$146:$B$163, 0), MATCH(Interface!$C29, Forecasts!$Z$144:$AE$144, 0))</f>
        <v>0</v>
      </c>
      <c r="J29" s="116">
        <f>INDEX(Forecasts!$Z$173:$AE$190, MATCH(Interface!$B29, Forecasts!$B$173:$B$190, 0), MATCH(Interface!$C29, Forecasts!$Z$171:$AE$171, 0))</f>
        <v>0</v>
      </c>
    </row>
    <row r="30" spans="1:10">
      <c r="A30" s="113" t="str">
        <f t="shared" si="5"/>
        <v>SRN27</v>
      </c>
      <c r="B30" s="113" t="s">
        <v>104</v>
      </c>
      <c r="C30" s="113" t="s">
        <v>31</v>
      </c>
      <c r="D30" s="114">
        <f>INDEX(Forecasts!$Z$11:$AE$28, MATCH(Interface!B30, Forecasts!$B$11:$B$28, 0), MATCH(Interface!C30, Forecasts!$Z$9:$AE$9, 0))</f>
        <v>2059.817</v>
      </c>
      <c r="E30" s="115">
        <f>INDEX(Forecasts!$Z$38:$AE$55, MATCH(Interface!$B30, Forecasts!$B$38:$B$55, 0), MATCH(Interface!$C30, Forecasts!$Z$36:$AE$36, 0))</f>
        <v>520.74820238885297</v>
      </c>
      <c r="F30" s="80">
        <f>INDEX(Forecasts!$Z$65:$AE$82, MATCH(Interface!$B30, Forecasts!$B$65:$B$82, 0), MATCH(Interface!$C30, Forecasts!$Z$63:$AE$63, 0))</f>
        <v>0.48587034673468571</v>
      </c>
      <c r="G30" s="80">
        <f>INDEX(Forecasts!$Z$92:$AE$109, MATCH(Interface!$B30, Forecasts!$B$92:$B$109, 0), MATCH(Interface!$C30, Forecasts!$Z$90:$AE$90, 0))</f>
        <v>21.14375843803715</v>
      </c>
      <c r="H30" s="80">
        <f>INDEX(Forecasts!$Z$119:$AE$136, MATCH(Interface!$B30, Forecasts!$B$119:$B$136, 0), MATCH(Interface!$C30, Forecasts!$Z$117:$AE$117, 0))</f>
        <v>11.047502565691792</v>
      </c>
      <c r="I30" s="116">
        <f>INDEX(Forecasts!$Z$146:$AE$163, MATCH(Interface!$B30, Forecasts!$B$146:$B$163, 0), MATCH(Interface!$C30, Forecasts!$Z$144:$AE$144, 0))</f>
        <v>0</v>
      </c>
      <c r="J30" s="116">
        <f>INDEX(Forecasts!$Z$173:$AE$190, MATCH(Interface!$B30, Forecasts!$B$173:$B$190, 0), MATCH(Interface!$C30, Forecasts!$Z$171:$AE$171, 0))</f>
        <v>0</v>
      </c>
    </row>
    <row r="31" spans="1:10">
      <c r="A31" s="113" t="str">
        <f t="shared" si="5"/>
        <v>SRN28</v>
      </c>
      <c r="B31" s="113" t="s">
        <v>104</v>
      </c>
      <c r="C31" s="113" t="s">
        <v>32</v>
      </c>
      <c r="D31" s="114">
        <f>INDEX(Forecasts!$Z$11:$AE$28, MATCH(Interface!B31, Forecasts!$B$11:$B$28, 0), MATCH(Interface!C31, Forecasts!$Z$9:$AE$9, 0))</f>
        <v>2073.2690000000002</v>
      </c>
      <c r="E31" s="115">
        <f>INDEX(Forecasts!$Z$38:$AE$55, MATCH(Interface!$B31, Forecasts!$B$38:$B$55, 0), MATCH(Interface!$C31, Forecasts!$Z$36:$AE$36, 0))</f>
        <v>532.77119370424191</v>
      </c>
      <c r="F31" s="80">
        <f>INDEX(Forecasts!$Z$65:$AE$82, MATCH(Interface!$B31, Forecasts!$B$65:$B$82, 0), MATCH(Interface!$C31, Forecasts!$Z$63:$AE$63, 0))</f>
        <v>0.48489028678864143</v>
      </c>
      <c r="G31" s="80">
        <f>INDEX(Forecasts!$Z$92:$AE$109, MATCH(Interface!$B31, Forecasts!$B$92:$B$109, 0), MATCH(Interface!$C31, Forecasts!$Z$90:$AE$90, 0))</f>
        <v>21.14375843803715</v>
      </c>
      <c r="H31" s="80">
        <f>INDEX(Forecasts!$Z$119:$AE$136, MATCH(Interface!$B31, Forecasts!$B$119:$B$136, 0), MATCH(Interface!$C31, Forecasts!$Z$117:$AE$117, 0))</f>
        <v>11.047502565691792</v>
      </c>
      <c r="I31" s="116">
        <f>INDEX(Forecasts!$Z$146:$AE$163, MATCH(Interface!$B31, Forecasts!$B$146:$B$163, 0), MATCH(Interface!$C31, Forecasts!$Z$144:$AE$144, 0))</f>
        <v>0</v>
      </c>
      <c r="J31" s="116">
        <f>INDEX(Forecasts!$Z$173:$AE$190, MATCH(Interface!$B31, Forecasts!$B$173:$B$190, 0), MATCH(Interface!$C31, Forecasts!$Z$171:$AE$171, 0))</f>
        <v>0</v>
      </c>
    </row>
    <row r="32" spans="1:10">
      <c r="A32" s="113" t="str">
        <f t="shared" si="5"/>
        <v>SRN29</v>
      </c>
      <c r="B32" s="113" t="s">
        <v>104</v>
      </c>
      <c r="C32" s="113" t="s">
        <v>33</v>
      </c>
      <c r="D32" s="114">
        <f>INDEX(Forecasts!$Z$11:$AE$28, MATCH(Interface!B32, Forecasts!$B$11:$B$28, 0), MATCH(Interface!C32, Forecasts!$Z$9:$AE$9, 0))</f>
        <v>2086.4009999999998</v>
      </c>
      <c r="E32" s="115">
        <f>INDEX(Forecasts!$Z$38:$AE$55, MATCH(Interface!$B32, Forecasts!$B$38:$B$55, 0), MATCH(Interface!$C32, Forecasts!$Z$36:$AE$36, 0))</f>
        <v>531.41558118501666</v>
      </c>
      <c r="F32" s="80">
        <f>INDEX(Forecasts!$Z$65:$AE$82, MATCH(Interface!$B32, Forecasts!$B$65:$B$82, 0), MATCH(Interface!$C32, Forecasts!$Z$63:$AE$63, 0))</f>
        <v>0.483968326318862</v>
      </c>
      <c r="G32" s="80">
        <f>INDEX(Forecasts!$Z$92:$AE$109, MATCH(Interface!$B32, Forecasts!$B$92:$B$109, 0), MATCH(Interface!$C32, Forecasts!$Z$90:$AE$90, 0))</f>
        <v>21.14375843803715</v>
      </c>
      <c r="H32" s="80">
        <f>INDEX(Forecasts!$Z$119:$AE$136, MATCH(Interface!$B32, Forecasts!$B$119:$B$136, 0), MATCH(Interface!$C32, Forecasts!$Z$117:$AE$117, 0))</f>
        <v>11.047502565691792</v>
      </c>
      <c r="I32" s="116">
        <f>INDEX(Forecasts!$Z$146:$AE$163, MATCH(Interface!$B32, Forecasts!$B$146:$B$163, 0), MATCH(Interface!$C32, Forecasts!$Z$144:$AE$144, 0))</f>
        <v>0</v>
      </c>
      <c r="J32" s="116">
        <f>INDEX(Forecasts!$Z$173:$AE$190, MATCH(Interface!$B32, Forecasts!$B$173:$B$190, 0), MATCH(Interface!$C32, Forecasts!$Z$171:$AE$171, 0))</f>
        <v>0</v>
      </c>
    </row>
    <row r="33" spans="1:10">
      <c r="A33" s="113" t="str">
        <f t="shared" si="5"/>
        <v>SRN30</v>
      </c>
      <c r="B33" s="113" t="s">
        <v>104</v>
      </c>
      <c r="C33" s="113" t="s">
        <v>34</v>
      </c>
      <c r="D33" s="114">
        <f>INDEX(Forecasts!$Z$11:$AE$28, MATCH(Interface!B33, Forecasts!$B$11:$B$28, 0), MATCH(Interface!C33, Forecasts!$Z$9:$AE$9, 0))</f>
        <v>2099.2799999999997</v>
      </c>
      <c r="E33" s="115">
        <f>INDEX(Forecasts!$Z$38:$AE$55, MATCH(Interface!$B33, Forecasts!$B$38:$B$55, 0), MATCH(Interface!$C33, Forecasts!$Z$36:$AE$36, 0))</f>
        <v>534.3217674631303</v>
      </c>
      <c r="F33" s="80">
        <f>INDEX(Forecasts!$Z$65:$AE$82, MATCH(Interface!$B33, Forecasts!$B$65:$B$82, 0), MATCH(Interface!$C33, Forecasts!$Z$63:$AE$63, 0))</f>
        <v>0.48307086239091501</v>
      </c>
      <c r="G33" s="80">
        <f>INDEX(Forecasts!$Z$92:$AE$109, MATCH(Interface!$B33, Forecasts!$B$92:$B$109, 0), MATCH(Interface!$C33, Forecasts!$Z$90:$AE$90, 0))</f>
        <v>21.14375843803715</v>
      </c>
      <c r="H33" s="80">
        <f>INDEX(Forecasts!$Z$119:$AE$136, MATCH(Interface!$B33, Forecasts!$B$119:$B$136, 0), MATCH(Interface!$C33, Forecasts!$Z$117:$AE$117, 0))</f>
        <v>11.047502565691792</v>
      </c>
      <c r="I33" s="116">
        <f>INDEX(Forecasts!$Z$146:$AE$163, MATCH(Interface!$B33, Forecasts!$B$146:$B$163, 0), MATCH(Interface!$C33, Forecasts!$Z$144:$AE$144, 0))</f>
        <v>0</v>
      </c>
      <c r="J33" s="116">
        <f>INDEX(Forecasts!$Z$173:$AE$190, MATCH(Interface!$B33, Forecasts!$B$173:$B$190, 0), MATCH(Interface!$C33, Forecasts!$Z$171:$AE$171, 0))</f>
        <v>0</v>
      </c>
    </row>
    <row r="34" spans="1:10">
      <c r="A34" s="113" t="str">
        <f t="shared" si="0"/>
        <v>SVE25</v>
      </c>
      <c r="B34" s="113" t="s">
        <v>106</v>
      </c>
      <c r="C34" s="113" t="s">
        <v>29</v>
      </c>
      <c r="D34" s="114">
        <f>INDEX(Forecasts!$Z$11:$AE$28, MATCH(Interface!B34, Forecasts!$B$11:$B$28, 0), MATCH(Interface!C34, Forecasts!$Z$9:$AE$9, 0))</f>
        <v>4258.2839852939942</v>
      </c>
      <c r="E34" s="115">
        <f>INDEX(Forecasts!$Z$38:$AE$55, MATCH(Interface!$B34, Forecasts!$B$38:$B$55, 0), MATCH(Interface!$C34, Forecasts!$Z$36:$AE$36, 0))</f>
        <v>333.65312593505848</v>
      </c>
      <c r="F34" s="80">
        <f>INDEX(Forecasts!$Z$65:$AE$82, MATCH(Interface!$B34, Forecasts!$B$65:$B$82, 0), MATCH(Interface!$C34, Forecasts!$Z$63:$AE$63, 0))</f>
        <v>0.75529383846742837</v>
      </c>
      <c r="G34" s="80">
        <f>INDEX(Forecasts!$Z$92:$AE$109, MATCH(Interface!$B34, Forecasts!$B$92:$B$109, 0), MATCH(Interface!$C34, Forecasts!$Z$90:$AE$90, 0))</f>
        <v>23.498921186134041</v>
      </c>
      <c r="H34" s="80">
        <f>INDEX(Forecasts!$Z$119:$AE$136, MATCH(Interface!$B34, Forecasts!$B$119:$B$136, 0), MATCH(Interface!$C34, Forecasts!$Z$117:$AE$117, 0))</f>
        <v>13.919114777003761</v>
      </c>
      <c r="I34" s="116">
        <f>INDEX(Forecasts!$Z$146:$AE$163, MATCH(Interface!$B34, Forecasts!$B$146:$B$163, 0), MATCH(Interface!$C34, Forecasts!$Z$144:$AE$144, 0))</f>
        <v>0</v>
      </c>
      <c r="J34" s="116">
        <f>INDEX(Forecasts!$Z$173:$AE$190, MATCH(Interface!$B34, Forecasts!$B$173:$B$190, 0), MATCH(Interface!$C34, Forecasts!$Z$171:$AE$171, 0))</f>
        <v>0</v>
      </c>
    </row>
    <row r="35" spans="1:10">
      <c r="A35" s="113" t="str">
        <f t="shared" ref="A35:A39" si="6">B35&amp;RIGHT(C35,2)</f>
        <v>SVE26</v>
      </c>
      <c r="B35" s="113" t="s">
        <v>106</v>
      </c>
      <c r="C35" s="113" t="s">
        <v>30</v>
      </c>
      <c r="D35" s="114">
        <f>INDEX(Forecasts!$Z$11:$AE$28, MATCH(Interface!B35, Forecasts!$B$11:$B$28, 0), MATCH(Interface!C35, Forecasts!$Z$9:$AE$9, 0))</f>
        <v>4257.3695325180133</v>
      </c>
      <c r="E35" s="115">
        <f>INDEX(Forecasts!$Z$38:$AE$55, MATCH(Interface!$B35, Forecasts!$B$38:$B$55, 0), MATCH(Interface!$C35, Forecasts!$Z$36:$AE$36, 0))</f>
        <v>415.72089740805734</v>
      </c>
      <c r="F35" s="80">
        <f>INDEX(Forecasts!$Z$65:$AE$82, MATCH(Interface!$B35, Forecasts!$B$65:$B$82, 0), MATCH(Interface!$C35, Forecasts!$Z$63:$AE$63, 0))</f>
        <v>0.75307903178054569</v>
      </c>
      <c r="G35" s="80">
        <f>INDEX(Forecasts!$Z$92:$AE$109, MATCH(Interface!$B35, Forecasts!$B$92:$B$109, 0), MATCH(Interface!$C35, Forecasts!$Z$90:$AE$90, 0))</f>
        <v>23.498921186134041</v>
      </c>
      <c r="H35" s="80">
        <f>INDEX(Forecasts!$Z$119:$AE$136, MATCH(Interface!$B35, Forecasts!$B$119:$B$136, 0), MATCH(Interface!$C35, Forecasts!$Z$117:$AE$117, 0))</f>
        <v>13.919114777003761</v>
      </c>
      <c r="I35" s="116">
        <f>INDEX(Forecasts!$Z$146:$AE$163, MATCH(Interface!$B35, Forecasts!$B$146:$B$163, 0), MATCH(Interface!$C35, Forecasts!$Z$144:$AE$144, 0))</f>
        <v>0</v>
      </c>
      <c r="J35" s="116">
        <f>INDEX(Forecasts!$Z$173:$AE$190, MATCH(Interface!$B35, Forecasts!$B$173:$B$190, 0), MATCH(Interface!$C35, Forecasts!$Z$171:$AE$171, 0))</f>
        <v>0</v>
      </c>
    </row>
    <row r="36" spans="1:10">
      <c r="A36" s="113" t="str">
        <f t="shared" si="6"/>
        <v>SVE27</v>
      </c>
      <c r="B36" s="113" t="s">
        <v>106</v>
      </c>
      <c r="C36" s="113" t="s">
        <v>31</v>
      </c>
      <c r="D36" s="114">
        <f>INDEX(Forecasts!$Z$11:$AE$28, MATCH(Interface!B36, Forecasts!$B$11:$B$28, 0), MATCH(Interface!C36, Forecasts!$Z$9:$AE$9, 0))</f>
        <v>4282.9375176915155</v>
      </c>
      <c r="E36" s="115">
        <f>INDEX(Forecasts!$Z$38:$AE$55, MATCH(Interface!$B36, Forecasts!$B$38:$B$55, 0), MATCH(Interface!$C36, Forecasts!$Z$36:$AE$36, 0))</f>
        <v>453.01458239534367</v>
      </c>
      <c r="F36" s="80">
        <f>INDEX(Forecasts!$Z$65:$AE$82, MATCH(Interface!$B36, Forecasts!$B$65:$B$82, 0), MATCH(Interface!$C36, Forecasts!$Z$63:$AE$63, 0))</f>
        <v>0.75160353629804832</v>
      </c>
      <c r="G36" s="80">
        <f>INDEX(Forecasts!$Z$92:$AE$109, MATCH(Interface!$B36, Forecasts!$B$92:$B$109, 0), MATCH(Interface!$C36, Forecasts!$Z$90:$AE$90, 0))</f>
        <v>23.498921186134041</v>
      </c>
      <c r="H36" s="80">
        <f>INDEX(Forecasts!$Z$119:$AE$136, MATCH(Interface!$B36, Forecasts!$B$119:$B$136, 0), MATCH(Interface!$C36, Forecasts!$Z$117:$AE$117, 0))</f>
        <v>13.919114777003761</v>
      </c>
      <c r="I36" s="116">
        <f>INDEX(Forecasts!$Z$146:$AE$163, MATCH(Interface!$B36, Forecasts!$B$146:$B$163, 0), MATCH(Interface!$C36, Forecasts!$Z$144:$AE$144, 0))</f>
        <v>0</v>
      </c>
      <c r="J36" s="116">
        <f>INDEX(Forecasts!$Z$173:$AE$190, MATCH(Interface!$B36, Forecasts!$B$173:$B$190, 0), MATCH(Interface!$C36, Forecasts!$Z$171:$AE$171, 0))</f>
        <v>0</v>
      </c>
    </row>
    <row r="37" spans="1:10">
      <c r="A37" s="113" t="str">
        <f t="shared" si="6"/>
        <v>SVE28</v>
      </c>
      <c r="B37" s="113" t="s">
        <v>106</v>
      </c>
      <c r="C37" s="113" t="s">
        <v>32</v>
      </c>
      <c r="D37" s="114">
        <f>INDEX(Forecasts!$Z$11:$AE$28, MATCH(Interface!B37, Forecasts!$B$11:$B$28, 0), MATCH(Interface!C37, Forecasts!$Z$9:$AE$9, 0))</f>
        <v>4308.214869825717</v>
      </c>
      <c r="E37" s="115">
        <f>INDEX(Forecasts!$Z$38:$AE$55, MATCH(Interface!$B37, Forecasts!$B$38:$B$55, 0), MATCH(Interface!$C37, Forecasts!$Z$36:$AE$36, 0))</f>
        <v>466.43880696718065</v>
      </c>
      <c r="F37" s="80">
        <f>INDEX(Forecasts!$Z$65:$AE$82, MATCH(Interface!$B37, Forecasts!$B$65:$B$82, 0), MATCH(Interface!$C37, Forecasts!$Z$63:$AE$63, 0))</f>
        <v>0.749957556852337</v>
      </c>
      <c r="G37" s="80">
        <f>INDEX(Forecasts!$Z$92:$AE$109, MATCH(Interface!$B37, Forecasts!$B$92:$B$109, 0), MATCH(Interface!$C37, Forecasts!$Z$90:$AE$90, 0))</f>
        <v>23.498921186134041</v>
      </c>
      <c r="H37" s="80">
        <f>INDEX(Forecasts!$Z$119:$AE$136, MATCH(Interface!$B37, Forecasts!$B$119:$B$136, 0), MATCH(Interface!$C37, Forecasts!$Z$117:$AE$117, 0))</f>
        <v>13.919114777003761</v>
      </c>
      <c r="I37" s="116">
        <f>INDEX(Forecasts!$Z$146:$AE$163, MATCH(Interface!$B37, Forecasts!$B$146:$B$163, 0), MATCH(Interface!$C37, Forecasts!$Z$144:$AE$144, 0))</f>
        <v>0</v>
      </c>
      <c r="J37" s="116">
        <f>INDEX(Forecasts!$Z$173:$AE$190, MATCH(Interface!$B37, Forecasts!$B$173:$B$190, 0), MATCH(Interface!$C37, Forecasts!$Z$171:$AE$171, 0))</f>
        <v>0</v>
      </c>
    </row>
    <row r="38" spans="1:10">
      <c r="A38" s="113" t="str">
        <f t="shared" si="6"/>
        <v>SVE29</v>
      </c>
      <c r="B38" s="113" t="s">
        <v>106</v>
      </c>
      <c r="C38" s="113" t="s">
        <v>33</v>
      </c>
      <c r="D38" s="114">
        <f>INDEX(Forecasts!$Z$11:$AE$28, MATCH(Interface!B38, Forecasts!$B$11:$B$28, 0), MATCH(Interface!C38, Forecasts!$Z$9:$AE$9, 0))</f>
        <v>4332.6209305653683</v>
      </c>
      <c r="E38" s="115">
        <f>INDEX(Forecasts!$Z$38:$AE$55, MATCH(Interface!$B38, Forecasts!$B$38:$B$55, 0), MATCH(Interface!$C38, Forecasts!$Z$36:$AE$36, 0))</f>
        <v>489.75748815967665</v>
      </c>
      <c r="F38" s="80">
        <f>INDEX(Forecasts!$Z$65:$AE$82, MATCH(Interface!$B38, Forecasts!$B$65:$B$82, 0), MATCH(Interface!$C38, Forecasts!$Z$63:$AE$63, 0))</f>
        <v>0.74828285659539229</v>
      </c>
      <c r="G38" s="80">
        <f>INDEX(Forecasts!$Z$92:$AE$109, MATCH(Interface!$B38, Forecasts!$B$92:$B$109, 0), MATCH(Interface!$C38, Forecasts!$Z$90:$AE$90, 0))</f>
        <v>23.498921186134041</v>
      </c>
      <c r="H38" s="80">
        <f>INDEX(Forecasts!$Z$119:$AE$136, MATCH(Interface!$B38, Forecasts!$B$119:$B$136, 0), MATCH(Interface!$C38, Forecasts!$Z$117:$AE$117, 0))</f>
        <v>13.919114777003761</v>
      </c>
      <c r="I38" s="116">
        <f>INDEX(Forecasts!$Z$146:$AE$163, MATCH(Interface!$B38, Forecasts!$B$146:$B$163, 0), MATCH(Interface!$C38, Forecasts!$Z$144:$AE$144, 0))</f>
        <v>0</v>
      </c>
      <c r="J38" s="116">
        <f>INDEX(Forecasts!$Z$173:$AE$190, MATCH(Interface!$B38, Forecasts!$B$173:$B$190, 0), MATCH(Interface!$C38, Forecasts!$Z$171:$AE$171, 0))</f>
        <v>0</v>
      </c>
    </row>
    <row r="39" spans="1:10">
      <c r="A39" s="113" t="str">
        <f t="shared" si="6"/>
        <v>SVE30</v>
      </c>
      <c r="B39" s="113" t="s">
        <v>106</v>
      </c>
      <c r="C39" s="113" t="s">
        <v>34</v>
      </c>
      <c r="D39" s="114">
        <f>INDEX(Forecasts!$Z$11:$AE$28, MATCH(Interface!B39, Forecasts!$B$11:$B$28, 0), MATCH(Interface!C39, Forecasts!$Z$9:$AE$9, 0))</f>
        <v>4356.647270262135</v>
      </c>
      <c r="E39" s="115">
        <f>INDEX(Forecasts!$Z$38:$AE$55, MATCH(Interface!$B39, Forecasts!$B$38:$B$55, 0), MATCH(Interface!$C39, Forecasts!$Z$36:$AE$36, 0))</f>
        <v>482.73686596021463</v>
      </c>
      <c r="F39" s="80">
        <f>INDEX(Forecasts!$Z$65:$AE$82, MATCH(Interface!$B39, Forecasts!$B$65:$B$82, 0), MATCH(Interface!$C39, Forecasts!$Z$63:$AE$63, 0))</f>
        <v>0.7467566711258633</v>
      </c>
      <c r="G39" s="80">
        <f>INDEX(Forecasts!$Z$92:$AE$109, MATCH(Interface!$B39, Forecasts!$B$92:$B$109, 0), MATCH(Interface!$C39, Forecasts!$Z$90:$AE$90, 0))</f>
        <v>23.498921186134041</v>
      </c>
      <c r="H39" s="80">
        <f>INDEX(Forecasts!$Z$119:$AE$136, MATCH(Interface!$B39, Forecasts!$B$119:$B$136, 0), MATCH(Interface!$C39, Forecasts!$Z$117:$AE$117, 0))</f>
        <v>13.919114777003761</v>
      </c>
      <c r="I39" s="116">
        <f>INDEX(Forecasts!$Z$146:$AE$163, MATCH(Interface!$B39, Forecasts!$B$146:$B$163, 0), MATCH(Interface!$C39, Forecasts!$Z$144:$AE$144, 0))</f>
        <v>0</v>
      </c>
      <c r="J39" s="116">
        <f>INDEX(Forecasts!$Z$173:$AE$190, MATCH(Interface!$B39, Forecasts!$B$173:$B$190, 0), MATCH(Interface!$C39, Forecasts!$Z$171:$AE$171, 0))</f>
        <v>0</v>
      </c>
    </row>
    <row r="40" spans="1:10">
      <c r="A40" s="113" t="str">
        <f t="shared" ref="A40:A45" si="7">B40&amp;RIGHT(C40,2)</f>
        <v>SBB25</v>
      </c>
      <c r="B40" s="113" t="s">
        <v>101</v>
      </c>
      <c r="C40" s="113" t="s">
        <v>29</v>
      </c>
      <c r="D40" s="114">
        <f>INDEX(Forecasts!$Z$11:$AE$28, MATCH(Interface!B40, Forecasts!$B$11:$B$28, 0), MATCH(Interface!C40, Forecasts!$Z$9:$AE$9, 0))</f>
        <v>1552.5335884583965</v>
      </c>
      <c r="E40" s="115">
        <f>INDEX(Forecasts!$Z$38:$AE$55, MATCH(Interface!$B40, Forecasts!$B$38:$B$55, 0), MATCH(Interface!$C40, Forecasts!$Z$36:$AE$36, 0))</f>
        <v>335.97026437774622</v>
      </c>
      <c r="F40" s="80">
        <f>INDEX(Forecasts!$Z$65:$AE$82, MATCH(Interface!$B40, Forecasts!$B$65:$B$82, 0), MATCH(Interface!$C40, Forecasts!$Z$63:$AE$63, 0))</f>
        <v>0.48484748130147864</v>
      </c>
      <c r="G40" s="80">
        <f>INDEX(Forecasts!$Z$92:$AE$109, MATCH(Interface!$B40, Forecasts!$B$92:$B$109, 0), MATCH(Interface!$C40, Forecasts!$Z$90:$AE$90, 0))</f>
        <v>18.061427096065064</v>
      </c>
      <c r="H40" s="80">
        <f>INDEX(Forecasts!$Z$119:$AE$136, MATCH(Interface!$B40, Forecasts!$B$119:$B$136, 0), MATCH(Interface!$C40, Forecasts!$Z$117:$AE$117, 0))</f>
        <v>11.516321557620319</v>
      </c>
      <c r="I40" s="116">
        <f>INDEX(Forecasts!$Z$146:$AE$163, MATCH(Interface!$B40, Forecasts!$B$146:$B$163, 0), MATCH(Interface!$C40, Forecasts!$Z$144:$AE$144, 0))</f>
        <v>0</v>
      </c>
      <c r="J40" s="116">
        <f>INDEX(Forecasts!$Z$173:$AE$190, MATCH(Interface!$B40, Forecasts!$B$173:$B$190, 0), MATCH(Interface!$C40, Forecasts!$Z$171:$AE$171, 0))</f>
        <v>0</v>
      </c>
    </row>
    <row r="41" spans="1:10">
      <c r="A41" s="113" t="str">
        <f t="shared" si="7"/>
        <v>SBB26</v>
      </c>
      <c r="B41" s="113" t="s">
        <v>101</v>
      </c>
      <c r="C41" s="113" t="s">
        <v>30</v>
      </c>
      <c r="D41" s="114">
        <f>INDEX(Forecasts!$Z$11:$AE$28, MATCH(Interface!B41, Forecasts!$B$11:$B$28, 0), MATCH(Interface!C41, Forecasts!$Z$9:$AE$9, 0))</f>
        <v>1567.2838896937972</v>
      </c>
      <c r="E41" s="115">
        <f>INDEX(Forecasts!$Z$38:$AE$55, MATCH(Interface!$B41, Forecasts!$B$38:$B$55, 0), MATCH(Interface!$C41, Forecasts!$Z$36:$AE$36, 0))</f>
        <v>376.87939235782068</v>
      </c>
      <c r="F41" s="80">
        <f>INDEX(Forecasts!$Z$65:$AE$82, MATCH(Interface!$B41, Forecasts!$B$65:$B$82, 0), MATCH(Interface!$C41, Forecasts!$Z$63:$AE$63, 0))</f>
        <v>0.4876604501647549</v>
      </c>
      <c r="G41" s="80">
        <f>INDEX(Forecasts!$Z$92:$AE$109, MATCH(Interface!$B41, Forecasts!$B$92:$B$109, 0), MATCH(Interface!$C41, Forecasts!$Z$90:$AE$90, 0))</f>
        <v>18.061427096065064</v>
      </c>
      <c r="H41" s="80">
        <f>INDEX(Forecasts!$Z$119:$AE$136, MATCH(Interface!$B41, Forecasts!$B$119:$B$136, 0), MATCH(Interface!$C41, Forecasts!$Z$117:$AE$117, 0))</f>
        <v>11.516321557620319</v>
      </c>
      <c r="I41" s="116">
        <f>INDEX(Forecasts!$Z$146:$AE$163, MATCH(Interface!$B41, Forecasts!$B$146:$B$163, 0), MATCH(Interface!$C41, Forecasts!$Z$144:$AE$144, 0))</f>
        <v>0</v>
      </c>
      <c r="J41" s="116">
        <f>INDEX(Forecasts!$Z$173:$AE$190, MATCH(Interface!$B41, Forecasts!$B$173:$B$190, 0), MATCH(Interface!$C41, Forecasts!$Z$171:$AE$171, 0))</f>
        <v>0</v>
      </c>
    </row>
    <row r="42" spans="1:10">
      <c r="A42" s="113" t="str">
        <f t="shared" si="7"/>
        <v>SBB27</v>
      </c>
      <c r="B42" s="113" t="s">
        <v>101</v>
      </c>
      <c r="C42" s="113" t="s">
        <v>31</v>
      </c>
      <c r="D42" s="114">
        <f>INDEX(Forecasts!$Z$11:$AE$28, MATCH(Interface!B42, Forecasts!$B$11:$B$28, 0), MATCH(Interface!C42, Forecasts!$Z$9:$AE$9, 0))</f>
        <v>1581.784928242804</v>
      </c>
      <c r="E42" s="115">
        <f>INDEX(Forecasts!$Z$38:$AE$55, MATCH(Interface!$B42, Forecasts!$B$38:$B$55, 0), MATCH(Interface!$C42, Forecasts!$Z$36:$AE$36, 0))</f>
        <v>398.5320562513507</v>
      </c>
      <c r="F42" s="80">
        <f>INDEX(Forecasts!$Z$65:$AE$82, MATCH(Interface!$B42, Forecasts!$B$65:$B$82, 0), MATCH(Interface!$C42, Forecasts!$Z$63:$AE$63, 0))</f>
        <v>0.4900532555742762</v>
      </c>
      <c r="G42" s="80">
        <f>INDEX(Forecasts!$Z$92:$AE$109, MATCH(Interface!$B42, Forecasts!$B$92:$B$109, 0), MATCH(Interface!$C42, Forecasts!$Z$90:$AE$90, 0))</f>
        <v>18.061427096065064</v>
      </c>
      <c r="H42" s="80">
        <f>INDEX(Forecasts!$Z$119:$AE$136, MATCH(Interface!$B42, Forecasts!$B$119:$B$136, 0), MATCH(Interface!$C42, Forecasts!$Z$117:$AE$117, 0))</f>
        <v>11.516321557620319</v>
      </c>
      <c r="I42" s="116">
        <f>INDEX(Forecasts!$Z$146:$AE$163, MATCH(Interface!$B42, Forecasts!$B$146:$B$163, 0), MATCH(Interface!$C42, Forecasts!$Z$144:$AE$144, 0))</f>
        <v>0</v>
      </c>
      <c r="J42" s="116">
        <f>INDEX(Forecasts!$Z$173:$AE$190, MATCH(Interface!$B42, Forecasts!$B$173:$B$190, 0), MATCH(Interface!$C42, Forecasts!$Z$171:$AE$171, 0))</f>
        <v>0</v>
      </c>
    </row>
    <row r="43" spans="1:10">
      <c r="A43" s="113" t="str">
        <f t="shared" si="7"/>
        <v>SBB28</v>
      </c>
      <c r="B43" s="113" t="s">
        <v>101</v>
      </c>
      <c r="C43" s="113" t="s">
        <v>32</v>
      </c>
      <c r="D43" s="114">
        <f>INDEX(Forecasts!$Z$11:$AE$28, MATCH(Interface!B43, Forecasts!$B$11:$B$28, 0), MATCH(Interface!C43, Forecasts!$Z$9:$AE$9, 0))</f>
        <v>1595.817808816046</v>
      </c>
      <c r="E43" s="115">
        <f>INDEX(Forecasts!$Z$38:$AE$55, MATCH(Interface!$B43, Forecasts!$B$38:$B$55, 0), MATCH(Interface!$C43, Forecasts!$Z$36:$AE$36, 0))</f>
        <v>418.7169715167808</v>
      </c>
      <c r="F43" s="80">
        <f>INDEX(Forecasts!$Z$65:$AE$82, MATCH(Interface!$B43, Forecasts!$B$65:$B$82, 0), MATCH(Interface!$C43, Forecasts!$Z$63:$AE$63, 0))</f>
        <v>0.49207437642255125</v>
      </c>
      <c r="G43" s="80">
        <f>INDEX(Forecasts!$Z$92:$AE$109, MATCH(Interface!$B43, Forecasts!$B$92:$B$109, 0), MATCH(Interface!$C43, Forecasts!$Z$90:$AE$90, 0))</f>
        <v>18.061427096065064</v>
      </c>
      <c r="H43" s="80">
        <f>INDEX(Forecasts!$Z$119:$AE$136, MATCH(Interface!$B43, Forecasts!$B$119:$B$136, 0), MATCH(Interface!$C43, Forecasts!$Z$117:$AE$117, 0))</f>
        <v>11.516321557620319</v>
      </c>
      <c r="I43" s="116">
        <f>INDEX(Forecasts!$Z$146:$AE$163, MATCH(Interface!$B43, Forecasts!$B$146:$B$163, 0), MATCH(Interface!$C43, Forecasts!$Z$144:$AE$144, 0))</f>
        <v>0</v>
      </c>
      <c r="J43" s="116">
        <f>INDEX(Forecasts!$Z$173:$AE$190, MATCH(Interface!$B43, Forecasts!$B$173:$B$190, 0), MATCH(Interface!$C43, Forecasts!$Z$171:$AE$171, 0))</f>
        <v>0</v>
      </c>
    </row>
    <row r="44" spans="1:10">
      <c r="A44" s="113" t="str">
        <f t="shared" si="7"/>
        <v>SBB29</v>
      </c>
      <c r="B44" s="113" t="s">
        <v>101</v>
      </c>
      <c r="C44" s="113" t="s">
        <v>33</v>
      </c>
      <c r="D44" s="114">
        <f>INDEX(Forecasts!$Z$11:$AE$28, MATCH(Interface!B44, Forecasts!$B$11:$B$28, 0), MATCH(Interface!C44, Forecasts!$Z$9:$AE$9, 0))</f>
        <v>1609.3732184752948</v>
      </c>
      <c r="E44" s="115">
        <f>INDEX(Forecasts!$Z$38:$AE$55, MATCH(Interface!$B44, Forecasts!$B$38:$B$55, 0), MATCH(Interface!$C44, Forecasts!$Z$36:$AE$36, 0))</f>
        <v>426.18454944205274</v>
      </c>
      <c r="F44" s="80">
        <f>INDEX(Forecasts!$Z$65:$AE$82, MATCH(Interface!$B44, Forecasts!$B$65:$B$82, 0), MATCH(Interface!$C44, Forecasts!$Z$63:$AE$63, 0))</f>
        <v>0.49370799561746642</v>
      </c>
      <c r="G44" s="80">
        <f>INDEX(Forecasts!$Z$92:$AE$109, MATCH(Interface!$B44, Forecasts!$B$92:$B$109, 0), MATCH(Interface!$C44, Forecasts!$Z$90:$AE$90, 0))</f>
        <v>18.061427096065064</v>
      </c>
      <c r="H44" s="80">
        <f>INDEX(Forecasts!$Z$119:$AE$136, MATCH(Interface!$B44, Forecasts!$B$119:$B$136, 0), MATCH(Interface!$C44, Forecasts!$Z$117:$AE$117, 0))</f>
        <v>11.516321557620319</v>
      </c>
      <c r="I44" s="116">
        <f>INDEX(Forecasts!$Z$146:$AE$163, MATCH(Interface!$B44, Forecasts!$B$146:$B$163, 0), MATCH(Interface!$C44, Forecasts!$Z$144:$AE$144, 0))</f>
        <v>0</v>
      </c>
      <c r="J44" s="116">
        <f>INDEX(Forecasts!$Z$173:$AE$190, MATCH(Interface!$B44, Forecasts!$B$173:$B$190, 0), MATCH(Interface!$C44, Forecasts!$Z$171:$AE$171, 0))</f>
        <v>0</v>
      </c>
    </row>
    <row r="45" spans="1:10">
      <c r="A45" s="113" t="str">
        <f t="shared" si="7"/>
        <v>SBB30</v>
      </c>
      <c r="B45" s="113" t="s">
        <v>101</v>
      </c>
      <c r="C45" s="113" t="s">
        <v>34</v>
      </c>
      <c r="D45" s="114">
        <f>INDEX(Forecasts!$Z$11:$AE$28, MATCH(Interface!B45, Forecasts!$B$11:$B$28, 0), MATCH(Interface!C45, Forecasts!$Z$9:$AE$9, 0))</f>
        <v>1621.5913082165707</v>
      </c>
      <c r="E45" s="115">
        <f>INDEX(Forecasts!$Z$38:$AE$55, MATCH(Interface!$B45, Forecasts!$B$38:$B$55, 0), MATCH(Interface!$C45, Forecasts!$Z$36:$AE$36, 0))</f>
        <v>430.4463131142893</v>
      </c>
      <c r="F45" s="80">
        <f>INDEX(Forecasts!$Z$65:$AE$82, MATCH(Interface!$B45, Forecasts!$B$65:$B$82, 0), MATCH(Interface!$C45, Forecasts!$Z$63:$AE$63, 0))</f>
        <v>0.49540642353765735</v>
      </c>
      <c r="G45" s="80">
        <f>INDEX(Forecasts!$Z$92:$AE$109, MATCH(Interface!$B45, Forecasts!$B$92:$B$109, 0), MATCH(Interface!$C45, Forecasts!$Z$90:$AE$90, 0))</f>
        <v>18.061427096065064</v>
      </c>
      <c r="H45" s="80">
        <f>INDEX(Forecasts!$Z$119:$AE$136, MATCH(Interface!$B45, Forecasts!$B$119:$B$136, 0), MATCH(Interface!$C45, Forecasts!$Z$117:$AE$117, 0))</f>
        <v>11.516321557620319</v>
      </c>
      <c r="I45" s="116">
        <f>INDEX(Forecasts!$Z$146:$AE$163, MATCH(Interface!$B45, Forecasts!$B$146:$B$163, 0), MATCH(Interface!$C45, Forecasts!$Z$144:$AE$144, 0))</f>
        <v>0</v>
      </c>
      <c r="J45" s="116">
        <f>INDEX(Forecasts!$Z$173:$AE$190, MATCH(Interface!$B45, Forecasts!$B$173:$B$190, 0), MATCH(Interface!$C45, Forecasts!$Z$171:$AE$171, 0))</f>
        <v>0</v>
      </c>
    </row>
    <row r="46" spans="1:10">
      <c r="A46" s="113" t="str">
        <f t="shared" si="0"/>
        <v>SWB25</v>
      </c>
      <c r="B46" s="113" t="s">
        <v>108</v>
      </c>
      <c r="C46" s="113" t="s">
        <v>29</v>
      </c>
      <c r="D46" s="114">
        <f>INDEX(Forecasts!$Z$11:$AE$28, MATCH(Interface!B46, Forecasts!$B$11:$B$28, 0), MATCH(Interface!C46, Forecasts!$Z$9:$AE$9, 0))</f>
        <v>1032.442</v>
      </c>
      <c r="E46" s="115">
        <f>INDEX(Forecasts!$Z$38:$AE$55, MATCH(Interface!$B46, Forecasts!$B$38:$B$55, 0), MATCH(Interface!$C46, Forecasts!$Z$36:$AE$36, 0))</f>
        <v>398.57517591644728</v>
      </c>
      <c r="F46" s="80">
        <f>INDEX(Forecasts!$Z$65:$AE$82, MATCH(Interface!$B46, Forecasts!$B$65:$B$82, 0), MATCH(Interface!$C46, Forecasts!$Z$63:$AE$63, 0))</f>
        <v>0.72908889797199261</v>
      </c>
      <c r="G46" s="80">
        <f>INDEX(Forecasts!$Z$92:$AE$109, MATCH(Interface!$B46, Forecasts!$B$92:$B$109, 0), MATCH(Interface!$C46, Forecasts!$Z$90:$AE$90, 0))</f>
        <v>17.768164097511601</v>
      </c>
      <c r="H46" s="80">
        <f>INDEX(Forecasts!$Z$119:$AE$136, MATCH(Interface!$B46, Forecasts!$B$119:$B$136, 0), MATCH(Interface!$C46, Forecasts!$Z$117:$AE$117, 0))</f>
        <v>11.739587370064452</v>
      </c>
      <c r="I46" s="116">
        <f>INDEX(Forecasts!$Z$146:$AE$163, MATCH(Interface!$B46, Forecasts!$B$146:$B$163, 0), MATCH(Interface!$C46, Forecasts!$Z$144:$AE$144, 0))</f>
        <v>0</v>
      </c>
      <c r="J46" s="116">
        <f>INDEX(Forecasts!$Z$173:$AE$190, MATCH(Interface!$B46, Forecasts!$B$173:$B$190, 0), MATCH(Interface!$C46, Forecasts!$Z$171:$AE$171, 0))</f>
        <v>0</v>
      </c>
    </row>
    <row r="47" spans="1:10">
      <c r="A47" s="113" t="str">
        <f t="shared" si="0"/>
        <v>SWB26</v>
      </c>
      <c r="B47" s="113" t="s">
        <v>108</v>
      </c>
      <c r="C47" s="113" t="s">
        <v>30</v>
      </c>
      <c r="D47" s="114">
        <f>INDEX(Forecasts!$Z$11:$AE$28, MATCH(Interface!B47, Forecasts!$B$11:$B$28, 0), MATCH(Interface!C47, Forecasts!$Z$9:$AE$9, 0))</f>
        <v>1046.0693332097012</v>
      </c>
      <c r="E47" s="115">
        <f>INDEX(Forecasts!$Z$38:$AE$55, MATCH(Interface!$B47, Forecasts!$B$38:$B$55, 0), MATCH(Interface!$C47, Forecasts!$Z$36:$AE$36, 0))</f>
        <v>0</v>
      </c>
      <c r="F47" s="80">
        <f>INDEX(Forecasts!$Z$65:$AE$82, MATCH(Interface!$B47, Forecasts!$B$65:$B$82, 0), MATCH(Interface!$C47, Forecasts!$Z$63:$AE$63, 0))</f>
        <v>0.73064216961499295</v>
      </c>
      <c r="G47" s="80">
        <f>INDEX(Forecasts!$Z$92:$AE$109, MATCH(Interface!$B47, Forecasts!$B$92:$B$109, 0), MATCH(Interface!$C47, Forecasts!$Z$90:$AE$90, 0))</f>
        <v>17.768164097511601</v>
      </c>
      <c r="H47" s="80">
        <f>INDEX(Forecasts!$Z$119:$AE$136, MATCH(Interface!$B47, Forecasts!$B$119:$B$136, 0), MATCH(Interface!$C47, Forecasts!$Z$117:$AE$117, 0))</f>
        <v>11.739587370064452</v>
      </c>
      <c r="I47" s="116">
        <f>INDEX(Forecasts!$Z$146:$AE$163, MATCH(Interface!$B47, Forecasts!$B$146:$B$163, 0), MATCH(Interface!$C47, Forecasts!$Z$144:$AE$144, 0))</f>
        <v>0</v>
      </c>
      <c r="J47" s="116">
        <f>INDEX(Forecasts!$Z$173:$AE$190, MATCH(Interface!$B47, Forecasts!$B$173:$B$190, 0), MATCH(Interface!$C47, Forecasts!$Z$171:$AE$171, 0))</f>
        <v>0</v>
      </c>
    </row>
    <row r="48" spans="1:10">
      <c r="A48" s="113" t="str">
        <f t="shared" ref="A48:A51" si="8">B48&amp;RIGHT(C48,2)</f>
        <v>SWB27</v>
      </c>
      <c r="B48" s="113" t="s">
        <v>108</v>
      </c>
      <c r="C48" s="113" t="s">
        <v>31</v>
      </c>
      <c r="D48" s="114">
        <f>INDEX(Forecasts!$Z$11:$AE$28, MATCH(Interface!B48, Forecasts!$B$11:$B$28, 0), MATCH(Interface!C48, Forecasts!$Z$9:$AE$9, 0))</f>
        <v>1058.8666394929421</v>
      </c>
      <c r="E48" s="115">
        <f>INDEX(Forecasts!$Z$38:$AE$55, MATCH(Interface!$B48, Forecasts!$B$38:$B$55, 0), MATCH(Interface!$C48, Forecasts!$Z$36:$AE$36, 0))</f>
        <v>0</v>
      </c>
      <c r="F48" s="80">
        <f>INDEX(Forecasts!$Z$65:$AE$82, MATCH(Interface!$B48, Forecasts!$B$65:$B$82, 0), MATCH(Interface!$C48, Forecasts!$Z$63:$AE$63, 0))</f>
        <v>0.73206466687335436</v>
      </c>
      <c r="G48" s="80">
        <f>INDEX(Forecasts!$Z$92:$AE$109, MATCH(Interface!$B48, Forecasts!$B$92:$B$109, 0), MATCH(Interface!$C48, Forecasts!$Z$90:$AE$90, 0))</f>
        <v>17.768164097511601</v>
      </c>
      <c r="H48" s="80">
        <f>INDEX(Forecasts!$Z$119:$AE$136, MATCH(Interface!$B48, Forecasts!$B$119:$B$136, 0), MATCH(Interface!$C48, Forecasts!$Z$117:$AE$117, 0))</f>
        <v>11.739587370064452</v>
      </c>
      <c r="I48" s="116">
        <f>INDEX(Forecasts!$Z$146:$AE$163, MATCH(Interface!$B48, Forecasts!$B$146:$B$163, 0), MATCH(Interface!$C48, Forecasts!$Z$144:$AE$144, 0))</f>
        <v>0</v>
      </c>
      <c r="J48" s="116">
        <f>INDEX(Forecasts!$Z$173:$AE$190, MATCH(Interface!$B48, Forecasts!$B$173:$B$190, 0), MATCH(Interface!$C48, Forecasts!$Z$171:$AE$171, 0))</f>
        <v>0</v>
      </c>
    </row>
    <row r="49" spans="1:10">
      <c r="A49" s="113" t="str">
        <f t="shared" si="8"/>
        <v>SWB28</v>
      </c>
      <c r="B49" s="113" t="s">
        <v>108</v>
      </c>
      <c r="C49" s="113" t="s">
        <v>32</v>
      </c>
      <c r="D49" s="114">
        <f>INDEX(Forecasts!$Z$11:$AE$28, MATCH(Interface!B49, Forecasts!$B$11:$B$28, 0), MATCH(Interface!C49, Forecasts!$Z$9:$AE$9, 0))</f>
        <v>1070.7748144173079</v>
      </c>
      <c r="E49" s="115">
        <f>INDEX(Forecasts!$Z$38:$AE$55, MATCH(Interface!$B49, Forecasts!$B$38:$B$55, 0), MATCH(Interface!$C49, Forecasts!$Z$36:$AE$36, 0))</f>
        <v>51.447792064457758</v>
      </c>
      <c r="F49" s="80">
        <f>INDEX(Forecasts!$Z$65:$AE$82, MATCH(Interface!$B49, Forecasts!$B$65:$B$82, 0), MATCH(Interface!$C49, Forecasts!$Z$63:$AE$63, 0))</f>
        <v>0.73335779155814351</v>
      </c>
      <c r="G49" s="80">
        <f>INDEX(Forecasts!$Z$92:$AE$109, MATCH(Interface!$B49, Forecasts!$B$92:$B$109, 0), MATCH(Interface!$C49, Forecasts!$Z$90:$AE$90, 0))</f>
        <v>17.768164097511601</v>
      </c>
      <c r="H49" s="80">
        <f>INDEX(Forecasts!$Z$119:$AE$136, MATCH(Interface!$B49, Forecasts!$B$119:$B$136, 0), MATCH(Interface!$C49, Forecasts!$Z$117:$AE$117, 0))</f>
        <v>11.739587370064452</v>
      </c>
      <c r="I49" s="116">
        <f>INDEX(Forecasts!$Z$146:$AE$163, MATCH(Interface!$B49, Forecasts!$B$146:$B$163, 0), MATCH(Interface!$C49, Forecasts!$Z$144:$AE$144, 0))</f>
        <v>0</v>
      </c>
      <c r="J49" s="116">
        <f>INDEX(Forecasts!$Z$173:$AE$190, MATCH(Interface!$B49, Forecasts!$B$173:$B$190, 0), MATCH(Interface!$C49, Forecasts!$Z$171:$AE$171, 0))</f>
        <v>0</v>
      </c>
    </row>
    <row r="50" spans="1:10">
      <c r="A50" s="113" t="str">
        <f t="shared" si="8"/>
        <v>SWB29</v>
      </c>
      <c r="B50" s="113" t="s">
        <v>108</v>
      </c>
      <c r="C50" s="113" t="s">
        <v>33</v>
      </c>
      <c r="D50" s="114">
        <f>INDEX(Forecasts!$Z$11:$AE$28, MATCH(Interface!B50, Forecasts!$B$11:$B$28, 0), MATCH(Interface!C50, Forecasts!$Z$9:$AE$9, 0))</f>
        <v>1081.736640873607</v>
      </c>
      <c r="E50" s="115">
        <f>INDEX(Forecasts!$Z$38:$AE$55, MATCH(Interface!$B50, Forecasts!$B$38:$B$55, 0), MATCH(Interface!$C50, Forecasts!$Z$36:$AE$36, 0))</f>
        <v>0</v>
      </c>
      <c r="F50" s="80">
        <f>INDEX(Forecasts!$Z$65:$AE$82, MATCH(Interface!$B50, Forecasts!$B$65:$B$82, 0), MATCH(Interface!$C50, Forecasts!$Z$63:$AE$63, 0))</f>
        <v>0.73452298449665543</v>
      </c>
      <c r="G50" s="80">
        <f>INDEX(Forecasts!$Z$92:$AE$109, MATCH(Interface!$B50, Forecasts!$B$92:$B$109, 0), MATCH(Interface!$C50, Forecasts!$Z$90:$AE$90, 0))</f>
        <v>17.768164097511601</v>
      </c>
      <c r="H50" s="80">
        <f>INDEX(Forecasts!$Z$119:$AE$136, MATCH(Interface!$B50, Forecasts!$B$119:$B$136, 0), MATCH(Interface!$C50, Forecasts!$Z$117:$AE$117, 0))</f>
        <v>11.739587370064452</v>
      </c>
      <c r="I50" s="116">
        <f>INDEX(Forecasts!$Z$146:$AE$163, MATCH(Interface!$B50, Forecasts!$B$146:$B$163, 0), MATCH(Interface!$C50, Forecasts!$Z$144:$AE$144, 0))</f>
        <v>0</v>
      </c>
      <c r="J50" s="116">
        <f>INDEX(Forecasts!$Z$173:$AE$190, MATCH(Interface!$B50, Forecasts!$B$173:$B$190, 0), MATCH(Interface!$C50, Forecasts!$Z$171:$AE$171, 0))</f>
        <v>0</v>
      </c>
    </row>
    <row r="51" spans="1:10">
      <c r="A51" s="113" t="str">
        <f t="shared" si="8"/>
        <v>SWB30</v>
      </c>
      <c r="B51" s="113" t="s">
        <v>108</v>
      </c>
      <c r="C51" s="113" t="s">
        <v>34</v>
      </c>
      <c r="D51" s="114">
        <f>INDEX(Forecasts!$Z$11:$AE$28, MATCH(Interface!B51, Forecasts!$B$11:$B$28, 0), MATCH(Interface!C51, Forecasts!$Z$9:$AE$9, 0))</f>
        <v>1092.0937012503373</v>
      </c>
      <c r="E51" s="115">
        <f>INDEX(Forecasts!$Z$38:$AE$55, MATCH(Interface!$B51, Forecasts!$B$38:$B$55, 0), MATCH(Interface!$C51, Forecasts!$Z$36:$AE$36, 0))</f>
        <v>0</v>
      </c>
      <c r="F51" s="80">
        <f>INDEX(Forecasts!$Z$65:$AE$82, MATCH(Interface!$B51, Forecasts!$B$65:$B$82, 0), MATCH(Interface!$C51, Forecasts!$Z$63:$AE$63, 0))</f>
        <v>0.73560240254437081</v>
      </c>
      <c r="G51" s="80">
        <f>INDEX(Forecasts!$Z$92:$AE$109, MATCH(Interface!$B51, Forecasts!$B$92:$B$109, 0), MATCH(Interface!$C51, Forecasts!$Z$90:$AE$90, 0))</f>
        <v>17.768164097511601</v>
      </c>
      <c r="H51" s="80">
        <f>INDEX(Forecasts!$Z$119:$AE$136, MATCH(Interface!$B51, Forecasts!$B$119:$B$136, 0), MATCH(Interface!$C51, Forecasts!$Z$117:$AE$117, 0))</f>
        <v>11.739587370064452</v>
      </c>
      <c r="I51" s="116">
        <f>INDEX(Forecasts!$Z$146:$AE$163, MATCH(Interface!$B51, Forecasts!$B$146:$B$163, 0), MATCH(Interface!$C51, Forecasts!$Z$144:$AE$144, 0))</f>
        <v>0</v>
      </c>
      <c r="J51" s="116">
        <f>INDEX(Forecasts!$Z$173:$AE$190, MATCH(Interface!$B51, Forecasts!$B$173:$B$190, 0), MATCH(Interface!$C51, Forecasts!$Z$171:$AE$171, 0))</f>
        <v>0</v>
      </c>
    </row>
    <row r="52" spans="1:10">
      <c r="A52" s="113" t="str">
        <f t="shared" si="0"/>
        <v>TMS25</v>
      </c>
      <c r="B52" s="113" t="s">
        <v>110</v>
      </c>
      <c r="C52" s="113" t="s">
        <v>29</v>
      </c>
      <c r="D52" s="114">
        <f>INDEX(Forecasts!$Z$11:$AE$28, MATCH(Interface!B52, Forecasts!$B$11:$B$28, 0), MATCH(Interface!C52, Forecasts!$Z$9:$AE$9, 0))</f>
        <v>5844.0230000000001</v>
      </c>
      <c r="E52" s="115">
        <f>INDEX(Forecasts!$Z$38:$AE$55, MATCH(Interface!$B52, Forecasts!$B$38:$B$55, 0), MATCH(Interface!$C52, Forecasts!$Z$36:$AE$36, 0))</f>
        <v>321.49284888151391</v>
      </c>
      <c r="F52" s="80">
        <f>INDEX(Forecasts!$Z$65:$AE$82, MATCH(Interface!$B52, Forecasts!$B$65:$B$82, 0), MATCH(Interface!$C52, Forecasts!$Z$63:$AE$63, 0))</f>
        <v>0.63541125693721601</v>
      </c>
      <c r="G52" s="80">
        <f>INDEX(Forecasts!$Z$92:$AE$109, MATCH(Interface!$B52, Forecasts!$B$92:$B$109, 0), MATCH(Interface!$C52, Forecasts!$Z$90:$AE$90, 0))</f>
        <v>25.44186029480754</v>
      </c>
      <c r="H52" s="80">
        <f>INDEX(Forecasts!$Z$119:$AE$136, MATCH(Interface!$B52, Forecasts!$B$119:$B$136, 0), MATCH(Interface!$C52, Forecasts!$Z$117:$AE$117, 0))</f>
        <v>11.805542930194168</v>
      </c>
      <c r="I52" s="116">
        <f>INDEX(Forecasts!$Z$146:$AE$163, MATCH(Interface!$B52, Forecasts!$B$146:$B$163, 0), MATCH(Interface!$C52, Forecasts!$Z$144:$AE$144, 0))</f>
        <v>0</v>
      </c>
      <c r="J52" s="116">
        <f>INDEX(Forecasts!$Z$173:$AE$190, MATCH(Interface!$B52, Forecasts!$B$173:$B$190, 0), MATCH(Interface!$C52, Forecasts!$Z$171:$AE$171, 0))</f>
        <v>0</v>
      </c>
    </row>
    <row r="53" spans="1:10">
      <c r="A53" s="113" t="str">
        <f t="shared" ref="A53:A57" si="9">B53&amp;RIGHT(C53,2)</f>
        <v>TMS26</v>
      </c>
      <c r="B53" s="113" t="s">
        <v>110</v>
      </c>
      <c r="C53" s="113" t="s">
        <v>30</v>
      </c>
      <c r="D53" s="114">
        <f>INDEX(Forecasts!$Z$11:$AE$28, MATCH(Interface!B53, Forecasts!$B$11:$B$28, 0), MATCH(Interface!C53, Forecasts!$Z$9:$AE$9, 0))</f>
        <v>5928.0780000000004</v>
      </c>
      <c r="E53" s="115">
        <f>INDEX(Forecasts!$Z$38:$AE$55, MATCH(Interface!$B53, Forecasts!$B$38:$B$55, 0), MATCH(Interface!$C53, Forecasts!$Z$36:$AE$36, 0))</f>
        <v>462.35809887651868</v>
      </c>
      <c r="F53" s="80">
        <f>INDEX(Forecasts!$Z$65:$AE$82, MATCH(Interface!$B53, Forecasts!$B$65:$B$82, 0), MATCH(Interface!$C53, Forecasts!$Z$63:$AE$63, 0))</f>
        <v>0.63553861808161094</v>
      </c>
      <c r="G53" s="80">
        <f>INDEX(Forecasts!$Z$92:$AE$109, MATCH(Interface!$B53, Forecasts!$B$92:$B$109, 0), MATCH(Interface!$C53, Forecasts!$Z$90:$AE$90, 0))</f>
        <v>25.44186029480754</v>
      </c>
      <c r="H53" s="80">
        <f>INDEX(Forecasts!$Z$119:$AE$136, MATCH(Interface!$B53, Forecasts!$B$119:$B$136, 0), MATCH(Interface!$C53, Forecasts!$Z$117:$AE$117, 0))</f>
        <v>11.805542930194168</v>
      </c>
      <c r="I53" s="116">
        <f>INDEX(Forecasts!$Z$146:$AE$163, MATCH(Interface!$B53, Forecasts!$B$146:$B$163, 0), MATCH(Interface!$C53, Forecasts!$Z$144:$AE$144, 0))</f>
        <v>0</v>
      </c>
      <c r="J53" s="116">
        <f>INDEX(Forecasts!$Z$173:$AE$190, MATCH(Interface!$B53, Forecasts!$B$173:$B$190, 0), MATCH(Interface!$C53, Forecasts!$Z$171:$AE$171, 0))</f>
        <v>0</v>
      </c>
    </row>
    <row r="54" spans="1:10">
      <c r="A54" s="113" t="str">
        <f t="shared" si="9"/>
        <v>TMS27</v>
      </c>
      <c r="B54" s="113" t="s">
        <v>110</v>
      </c>
      <c r="C54" s="113" t="s">
        <v>31</v>
      </c>
      <c r="D54" s="114">
        <f>INDEX(Forecasts!$Z$11:$AE$28, MATCH(Interface!B54, Forecasts!$B$11:$B$28, 0), MATCH(Interface!C54, Forecasts!$Z$9:$AE$9, 0))</f>
        <v>6005.7950000000001</v>
      </c>
      <c r="E54" s="115">
        <f>INDEX(Forecasts!$Z$38:$AE$55, MATCH(Interface!$B54, Forecasts!$B$38:$B$55, 0), MATCH(Interface!$C54, Forecasts!$Z$36:$AE$36, 0))</f>
        <v>462.67156862427407</v>
      </c>
      <c r="F54" s="80">
        <f>INDEX(Forecasts!$Z$65:$AE$82, MATCH(Interface!$B54, Forecasts!$B$65:$B$82, 0), MATCH(Interface!$C54, Forecasts!$Z$63:$AE$63, 0))</f>
        <v>0.63568120456991961</v>
      </c>
      <c r="G54" s="80">
        <f>INDEX(Forecasts!$Z$92:$AE$109, MATCH(Interface!$B54, Forecasts!$B$92:$B$109, 0), MATCH(Interface!$C54, Forecasts!$Z$90:$AE$90, 0))</f>
        <v>25.44186029480754</v>
      </c>
      <c r="H54" s="80">
        <f>INDEX(Forecasts!$Z$119:$AE$136, MATCH(Interface!$B54, Forecasts!$B$119:$B$136, 0), MATCH(Interface!$C54, Forecasts!$Z$117:$AE$117, 0))</f>
        <v>11.805542930194168</v>
      </c>
      <c r="I54" s="116">
        <f>INDEX(Forecasts!$Z$146:$AE$163, MATCH(Interface!$B54, Forecasts!$B$146:$B$163, 0), MATCH(Interface!$C54, Forecasts!$Z$144:$AE$144, 0))</f>
        <v>0</v>
      </c>
      <c r="J54" s="116">
        <f>INDEX(Forecasts!$Z$173:$AE$190, MATCH(Interface!$B54, Forecasts!$B$173:$B$190, 0), MATCH(Interface!$C54, Forecasts!$Z$171:$AE$171, 0))</f>
        <v>0</v>
      </c>
    </row>
    <row r="55" spans="1:10">
      <c r="A55" s="113" t="str">
        <f t="shared" si="9"/>
        <v>TMS28</v>
      </c>
      <c r="B55" s="113" t="s">
        <v>110</v>
      </c>
      <c r="C55" s="113" t="s">
        <v>32</v>
      </c>
      <c r="D55" s="114">
        <f>INDEX(Forecasts!$Z$11:$AE$28, MATCH(Interface!B55, Forecasts!$B$11:$B$28, 0), MATCH(Interface!C55, Forecasts!$Z$9:$AE$9, 0))</f>
        <v>6088.9035000000003</v>
      </c>
      <c r="E55" s="115">
        <f>INDEX(Forecasts!$Z$38:$AE$55, MATCH(Interface!$B55, Forecasts!$B$38:$B$55, 0), MATCH(Interface!$C55, Forecasts!$Z$36:$AE$36, 0))</f>
        <v>479.00051524307196</v>
      </c>
      <c r="F55" s="80">
        <f>INDEX(Forecasts!$Z$65:$AE$82, MATCH(Interface!$B55, Forecasts!$B$65:$B$82, 0), MATCH(Interface!$C55, Forecasts!$Z$63:$AE$63, 0))</f>
        <v>0.63586768947808092</v>
      </c>
      <c r="G55" s="80">
        <f>INDEX(Forecasts!$Z$92:$AE$109, MATCH(Interface!$B55, Forecasts!$B$92:$B$109, 0), MATCH(Interface!$C55, Forecasts!$Z$90:$AE$90, 0))</f>
        <v>25.44186029480754</v>
      </c>
      <c r="H55" s="80">
        <f>INDEX(Forecasts!$Z$119:$AE$136, MATCH(Interface!$B55, Forecasts!$B$119:$B$136, 0), MATCH(Interface!$C55, Forecasts!$Z$117:$AE$117, 0))</f>
        <v>11.805542930194168</v>
      </c>
      <c r="I55" s="116">
        <f>INDEX(Forecasts!$Z$146:$AE$163, MATCH(Interface!$B55, Forecasts!$B$146:$B$163, 0), MATCH(Interface!$C55, Forecasts!$Z$144:$AE$144, 0))</f>
        <v>0</v>
      </c>
      <c r="J55" s="116">
        <f>INDEX(Forecasts!$Z$173:$AE$190, MATCH(Interface!$B55, Forecasts!$B$173:$B$190, 0), MATCH(Interface!$C55, Forecasts!$Z$171:$AE$171, 0))</f>
        <v>0</v>
      </c>
    </row>
    <row r="56" spans="1:10">
      <c r="A56" s="113" t="str">
        <f t="shared" si="9"/>
        <v>TMS29</v>
      </c>
      <c r="B56" s="113" t="s">
        <v>110</v>
      </c>
      <c r="C56" s="113" t="s">
        <v>33</v>
      </c>
      <c r="D56" s="114">
        <f>INDEX(Forecasts!$Z$11:$AE$28, MATCH(Interface!B56, Forecasts!$B$11:$B$28, 0), MATCH(Interface!C56, Forecasts!$Z$9:$AE$9, 0))</f>
        <v>6165.0149999999994</v>
      </c>
      <c r="E56" s="115">
        <f>INDEX(Forecasts!$Z$38:$AE$55, MATCH(Interface!$B56, Forecasts!$B$38:$B$55, 0), MATCH(Interface!$C56, Forecasts!$Z$36:$AE$36, 0))</f>
        <v>488.95547920853897</v>
      </c>
      <c r="F56" s="80">
        <f>INDEX(Forecasts!$Z$65:$AE$82, MATCH(Interface!$B56, Forecasts!$B$65:$B$82, 0), MATCH(Interface!$C56, Forecasts!$Z$63:$AE$63, 0))</f>
        <v>0.63594387037176725</v>
      </c>
      <c r="G56" s="80">
        <f>INDEX(Forecasts!$Z$92:$AE$109, MATCH(Interface!$B56, Forecasts!$B$92:$B$109, 0), MATCH(Interface!$C56, Forecasts!$Z$90:$AE$90, 0))</f>
        <v>25.44186029480754</v>
      </c>
      <c r="H56" s="80">
        <f>INDEX(Forecasts!$Z$119:$AE$136, MATCH(Interface!$B56, Forecasts!$B$119:$B$136, 0), MATCH(Interface!$C56, Forecasts!$Z$117:$AE$117, 0))</f>
        <v>11.805542930194168</v>
      </c>
      <c r="I56" s="116">
        <f>INDEX(Forecasts!$Z$146:$AE$163, MATCH(Interface!$B56, Forecasts!$B$146:$B$163, 0), MATCH(Interface!$C56, Forecasts!$Z$144:$AE$144, 0))</f>
        <v>0</v>
      </c>
      <c r="J56" s="116">
        <f>INDEX(Forecasts!$Z$173:$AE$190, MATCH(Interface!$B56, Forecasts!$B$173:$B$190, 0), MATCH(Interface!$C56, Forecasts!$Z$171:$AE$171, 0))</f>
        <v>0</v>
      </c>
    </row>
    <row r="57" spans="1:10">
      <c r="A57" s="113" t="str">
        <f t="shared" si="9"/>
        <v>TMS30</v>
      </c>
      <c r="B57" s="113" t="s">
        <v>110</v>
      </c>
      <c r="C57" s="113" t="s">
        <v>34</v>
      </c>
      <c r="D57" s="114">
        <f>INDEX(Forecasts!$Z$11:$AE$28, MATCH(Interface!B57, Forecasts!$B$11:$B$28, 0), MATCH(Interface!C57, Forecasts!$Z$9:$AE$9, 0))</f>
        <v>6238.5460000000003</v>
      </c>
      <c r="E57" s="115">
        <f>INDEX(Forecasts!$Z$38:$AE$55, MATCH(Interface!$B57, Forecasts!$B$38:$B$55, 0), MATCH(Interface!$C57, Forecasts!$Z$36:$AE$36, 0))</f>
        <v>507.21361195741292</v>
      </c>
      <c r="F57" s="80">
        <f>INDEX(Forecasts!$Z$65:$AE$82, MATCH(Interface!$B57, Forecasts!$B$65:$B$82, 0), MATCH(Interface!$C57, Forecasts!$Z$63:$AE$63, 0))</f>
        <v>0.6359113966619786</v>
      </c>
      <c r="G57" s="80">
        <f>INDEX(Forecasts!$Z$92:$AE$109, MATCH(Interface!$B57, Forecasts!$B$92:$B$109, 0), MATCH(Interface!$C57, Forecasts!$Z$90:$AE$90, 0))</f>
        <v>25.44186029480754</v>
      </c>
      <c r="H57" s="80">
        <f>INDEX(Forecasts!$Z$119:$AE$136, MATCH(Interface!$B57, Forecasts!$B$119:$B$136, 0), MATCH(Interface!$C57, Forecasts!$Z$117:$AE$117, 0))</f>
        <v>11.805542930194168</v>
      </c>
      <c r="I57" s="116">
        <f>INDEX(Forecasts!$Z$146:$AE$163, MATCH(Interface!$B57, Forecasts!$B$146:$B$163, 0), MATCH(Interface!$C57, Forecasts!$Z$144:$AE$144, 0))</f>
        <v>0</v>
      </c>
      <c r="J57" s="116">
        <f>INDEX(Forecasts!$Z$173:$AE$190, MATCH(Interface!$B57, Forecasts!$B$173:$B$190, 0), MATCH(Interface!$C57, Forecasts!$Z$171:$AE$171, 0))</f>
        <v>0</v>
      </c>
    </row>
    <row r="58" spans="1:10">
      <c r="A58" s="113" t="str">
        <f t="shared" si="0"/>
        <v>WSH25</v>
      </c>
      <c r="B58" s="113" t="s">
        <v>111</v>
      </c>
      <c r="C58" s="113" t="s">
        <v>29</v>
      </c>
      <c r="D58" s="114">
        <f>INDEX(Forecasts!$Z$11:$AE$28, MATCH(Interface!B58, Forecasts!$B$11:$B$28, 0), MATCH(Interface!C58, Forecasts!$Z$9:$AE$9, 0))</f>
        <v>1464.0349999999999</v>
      </c>
      <c r="E58" s="115">
        <f>INDEX(Forecasts!$Z$38:$AE$55, MATCH(Interface!$B58, Forecasts!$B$38:$B$55, 0), MATCH(Interface!$C58, Forecasts!$Z$36:$AE$36, 0))</f>
        <v>416.77657065265078</v>
      </c>
      <c r="F58" s="80">
        <f>INDEX(Forecasts!$Z$65:$AE$82, MATCH(Interface!$B58, Forecasts!$B$65:$B$82, 0), MATCH(Interface!$C58, Forecasts!$Z$63:$AE$63, 0))</f>
        <v>0.85145300488034759</v>
      </c>
      <c r="G58" s="80">
        <f>INDEX(Forecasts!$Z$92:$AE$109, MATCH(Interface!$B58, Forecasts!$B$92:$B$109, 0), MATCH(Interface!$C58, Forecasts!$Z$90:$AE$90, 0))</f>
        <v>22.106221772431223</v>
      </c>
      <c r="H58" s="80">
        <f>INDEX(Forecasts!$Z$119:$AE$136, MATCH(Interface!$B58, Forecasts!$B$119:$B$136, 0), MATCH(Interface!$C58, Forecasts!$Z$117:$AE$117, 0))</f>
        <v>15.407730450629964</v>
      </c>
      <c r="I58" s="116">
        <f>INDEX(Forecasts!$Z$146:$AE$163, MATCH(Interface!$B58, Forecasts!$B$146:$B$163, 0), MATCH(Interface!$C58, Forecasts!$Z$144:$AE$144, 0))</f>
        <v>0</v>
      </c>
      <c r="J58" s="116">
        <f>INDEX(Forecasts!$Z$173:$AE$190, MATCH(Interface!$B58, Forecasts!$B$173:$B$190, 0), MATCH(Interface!$C58, Forecasts!$Z$171:$AE$171, 0))</f>
        <v>0</v>
      </c>
    </row>
    <row r="59" spans="1:10">
      <c r="A59" s="113" t="str">
        <f t="shared" ref="A59:A63" si="10">B59&amp;RIGHT(C59,2)</f>
        <v>WSH26</v>
      </c>
      <c r="B59" s="113" t="s">
        <v>111</v>
      </c>
      <c r="C59" s="113" t="s">
        <v>30</v>
      </c>
      <c r="D59" s="114">
        <f>INDEX(Forecasts!$Z$11:$AE$28, MATCH(Interface!B59, Forecasts!$B$11:$B$28, 0), MATCH(Interface!C59, Forecasts!$Z$9:$AE$9, 0))</f>
        <v>1473.4269999999999</v>
      </c>
      <c r="E59" s="115">
        <f>INDEX(Forecasts!$Z$38:$AE$55, MATCH(Interface!$B59, Forecasts!$B$38:$B$55, 0), MATCH(Interface!$C59, Forecasts!$Z$36:$AE$36, 0))</f>
        <v>496.64761131701812</v>
      </c>
      <c r="F59" s="80">
        <f>INDEX(Forecasts!$Z$65:$AE$82, MATCH(Interface!$B59, Forecasts!$B$65:$B$82, 0), MATCH(Interface!$C59, Forecasts!$Z$63:$AE$63, 0))</f>
        <v>0.85148636478088169</v>
      </c>
      <c r="G59" s="80">
        <f>INDEX(Forecasts!$Z$92:$AE$109, MATCH(Interface!$B59, Forecasts!$B$92:$B$109, 0), MATCH(Interface!$C59, Forecasts!$Z$90:$AE$90, 0))</f>
        <v>22.106221772431223</v>
      </c>
      <c r="H59" s="80">
        <f>INDEX(Forecasts!$Z$119:$AE$136, MATCH(Interface!$B59, Forecasts!$B$119:$B$136, 0), MATCH(Interface!$C59, Forecasts!$Z$117:$AE$117, 0))</f>
        <v>15.407730450629964</v>
      </c>
      <c r="I59" s="116">
        <f>INDEX(Forecasts!$Z$146:$AE$163, MATCH(Interface!$B59, Forecasts!$B$146:$B$163, 0), MATCH(Interface!$C59, Forecasts!$Z$144:$AE$144, 0))</f>
        <v>0</v>
      </c>
      <c r="J59" s="116">
        <f>INDEX(Forecasts!$Z$173:$AE$190, MATCH(Interface!$B59, Forecasts!$B$173:$B$190, 0), MATCH(Interface!$C59, Forecasts!$Z$171:$AE$171, 0))</f>
        <v>0</v>
      </c>
    </row>
    <row r="60" spans="1:10">
      <c r="A60" s="113" t="str">
        <f t="shared" si="10"/>
        <v>WSH27</v>
      </c>
      <c r="B60" s="113" t="s">
        <v>111</v>
      </c>
      <c r="C60" s="113" t="s">
        <v>31</v>
      </c>
      <c r="D60" s="114">
        <f>INDEX(Forecasts!$Z$11:$AE$28, MATCH(Interface!B60, Forecasts!$B$11:$B$28, 0), MATCH(Interface!C60, Forecasts!$Z$9:$AE$9, 0))</f>
        <v>1482.6150000000002</v>
      </c>
      <c r="E60" s="115">
        <f>INDEX(Forecasts!$Z$38:$AE$55, MATCH(Interface!$B60, Forecasts!$B$38:$B$55, 0), MATCH(Interface!$C60, Forecasts!$Z$36:$AE$36, 0))</f>
        <v>517.2765687653233</v>
      </c>
      <c r="F60" s="80">
        <f>INDEX(Forecasts!$Z$65:$AE$82, MATCH(Interface!$B60, Forecasts!$B$65:$B$82, 0), MATCH(Interface!$C60, Forecasts!$Z$63:$AE$63, 0))</f>
        <v>0.85151168712039182</v>
      </c>
      <c r="G60" s="80">
        <f>INDEX(Forecasts!$Z$92:$AE$109, MATCH(Interface!$B60, Forecasts!$B$92:$B$109, 0), MATCH(Interface!$C60, Forecasts!$Z$90:$AE$90, 0))</f>
        <v>22.106221772431223</v>
      </c>
      <c r="H60" s="80">
        <f>INDEX(Forecasts!$Z$119:$AE$136, MATCH(Interface!$B60, Forecasts!$B$119:$B$136, 0), MATCH(Interface!$C60, Forecasts!$Z$117:$AE$117, 0))</f>
        <v>15.407730450629964</v>
      </c>
      <c r="I60" s="116">
        <f>INDEX(Forecasts!$Z$146:$AE$163, MATCH(Interface!$B60, Forecasts!$B$146:$B$163, 0), MATCH(Interface!$C60, Forecasts!$Z$144:$AE$144, 0))</f>
        <v>0</v>
      </c>
      <c r="J60" s="116">
        <f>INDEX(Forecasts!$Z$173:$AE$190, MATCH(Interface!$B60, Forecasts!$B$173:$B$190, 0), MATCH(Interface!$C60, Forecasts!$Z$171:$AE$171, 0))</f>
        <v>0</v>
      </c>
    </row>
    <row r="61" spans="1:10">
      <c r="A61" s="113" t="str">
        <f t="shared" si="10"/>
        <v>WSH28</v>
      </c>
      <c r="B61" s="113" t="s">
        <v>111</v>
      </c>
      <c r="C61" s="113" t="s">
        <v>32</v>
      </c>
      <c r="D61" s="114">
        <f>INDEX(Forecasts!$Z$11:$AE$28, MATCH(Interface!B61, Forecasts!$B$11:$B$28, 0), MATCH(Interface!C61, Forecasts!$Z$9:$AE$9, 0))</f>
        <v>1491.8340000000001</v>
      </c>
      <c r="E61" s="115">
        <f>INDEX(Forecasts!$Z$38:$AE$55, MATCH(Interface!$B61, Forecasts!$B$38:$B$55, 0), MATCH(Interface!$C61, Forecasts!$Z$36:$AE$36, 0))</f>
        <v>545.26173823629165</v>
      </c>
      <c r="F61" s="80">
        <f>INDEX(Forecasts!$Z$65:$AE$82, MATCH(Interface!$B61, Forecasts!$B$65:$B$82, 0), MATCH(Interface!$C61, Forecasts!$Z$63:$AE$63, 0))</f>
        <v>0.85154112320807807</v>
      </c>
      <c r="G61" s="80">
        <f>INDEX(Forecasts!$Z$92:$AE$109, MATCH(Interface!$B61, Forecasts!$B$92:$B$109, 0), MATCH(Interface!$C61, Forecasts!$Z$90:$AE$90, 0))</f>
        <v>22.106221772431223</v>
      </c>
      <c r="H61" s="80">
        <f>INDEX(Forecasts!$Z$119:$AE$136, MATCH(Interface!$B61, Forecasts!$B$119:$B$136, 0), MATCH(Interface!$C61, Forecasts!$Z$117:$AE$117, 0))</f>
        <v>15.407730450629964</v>
      </c>
      <c r="I61" s="116">
        <f>INDEX(Forecasts!$Z$146:$AE$163, MATCH(Interface!$B61, Forecasts!$B$146:$B$163, 0), MATCH(Interface!$C61, Forecasts!$Z$144:$AE$144, 0))</f>
        <v>0</v>
      </c>
      <c r="J61" s="116">
        <f>INDEX(Forecasts!$Z$173:$AE$190, MATCH(Interface!$B61, Forecasts!$B$173:$B$190, 0), MATCH(Interface!$C61, Forecasts!$Z$171:$AE$171, 0))</f>
        <v>0</v>
      </c>
    </row>
    <row r="62" spans="1:10">
      <c r="A62" s="113" t="str">
        <f t="shared" si="10"/>
        <v>WSH29</v>
      </c>
      <c r="B62" s="113" t="s">
        <v>111</v>
      </c>
      <c r="C62" s="113" t="s">
        <v>33</v>
      </c>
      <c r="D62" s="114">
        <f>INDEX(Forecasts!$Z$11:$AE$28, MATCH(Interface!B62, Forecasts!$B$11:$B$28, 0), MATCH(Interface!C62, Forecasts!$Z$9:$AE$9, 0))</f>
        <v>1501.127</v>
      </c>
      <c r="E62" s="115">
        <f>INDEX(Forecasts!$Z$38:$AE$55, MATCH(Interface!$B62, Forecasts!$B$38:$B$55, 0), MATCH(Interface!$C62, Forecasts!$Z$36:$AE$36, 0))</f>
        <v>564.48654910610492</v>
      </c>
      <c r="F62" s="80">
        <f>INDEX(Forecasts!$Z$65:$AE$82, MATCH(Interface!$B62, Forecasts!$B$65:$B$82, 0), MATCH(Interface!$C62, Forecasts!$Z$63:$AE$63, 0))</f>
        <v>0.85157218543134594</v>
      </c>
      <c r="G62" s="80">
        <f>INDEX(Forecasts!$Z$92:$AE$109, MATCH(Interface!$B62, Forecasts!$B$92:$B$109, 0), MATCH(Interface!$C62, Forecasts!$Z$90:$AE$90, 0))</f>
        <v>22.106221772431223</v>
      </c>
      <c r="H62" s="80">
        <f>INDEX(Forecasts!$Z$119:$AE$136, MATCH(Interface!$B62, Forecasts!$B$119:$B$136, 0), MATCH(Interface!$C62, Forecasts!$Z$117:$AE$117, 0))</f>
        <v>15.407730450629964</v>
      </c>
      <c r="I62" s="116">
        <f>INDEX(Forecasts!$Z$146:$AE$163, MATCH(Interface!$B62, Forecasts!$B$146:$B$163, 0), MATCH(Interface!$C62, Forecasts!$Z$144:$AE$144, 0))</f>
        <v>0</v>
      </c>
      <c r="J62" s="116">
        <f>INDEX(Forecasts!$Z$173:$AE$190, MATCH(Interface!$B62, Forecasts!$B$173:$B$190, 0), MATCH(Interface!$C62, Forecasts!$Z$171:$AE$171, 0))</f>
        <v>0</v>
      </c>
    </row>
    <row r="63" spans="1:10">
      <c r="A63" s="113" t="str">
        <f t="shared" si="10"/>
        <v>WSH30</v>
      </c>
      <c r="B63" s="113" t="s">
        <v>111</v>
      </c>
      <c r="C63" s="113" t="s">
        <v>34</v>
      </c>
      <c r="D63" s="114">
        <f>INDEX(Forecasts!$Z$11:$AE$28, MATCH(Interface!B63, Forecasts!$B$11:$B$28, 0), MATCH(Interface!C63, Forecasts!$Z$9:$AE$9, 0))</f>
        <v>1510.2759999999998</v>
      </c>
      <c r="E63" s="115">
        <f>INDEX(Forecasts!$Z$38:$AE$55, MATCH(Interface!$B63, Forecasts!$B$38:$B$55, 0), MATCH(Interface!$C63, Forecasts!$Z$36:$AE$36, 0))</f>
        <v>585.42743180716639</v>
      </c>
      <c r="F63" s="80">
        <f>INDEX(Forecasts!$Z$65:$AE$82, MATCH(Interface!$B63, Forecasts!$B$65:$B$82, 0), MATCH(Interface!$C63, Forecasts!$Z$63:$AE$63, 0))</f>
        <v>0.85160394523914851</v>
      </c>
      <c r="G63" s="80">
        <f>INDEX(Forecasts!$Z$92:$AE$109, MATCH(Interface!$B63, Forecasts!$B$92:$B$109, 0), MATCH(Interface!$C63, Forecasts!$Z$90:$AE$90, 0))</f>
        <v>22.106221772431223</v>
      </c>
      <c r="H63" s="80">
        <f>INDEX(Forecasts!$Z$119:$AE$136, MATCH(Interface!$B63, Forecasts!$B$119:$B$136, 0), MATCH(Interface!$C63, Forecasts!$Z$117:$AE$117, 0))</f>
        <v>15.407730450629964</v>
      </c>
      <c r="I63" s="116">
        <f>INDEX(Forecasts!$Z$146:$AE$163, MATCH(Interface!$B63, Forecasts!$B$146:$B$163, 0), MATCH(Interface!$C63, Forecasts!$Z$144:$AE$144, 0))</f>
        <v>0</v>
      </c>
      <c r="J63" s="116">
        <f>INDEX(Forecasts!$Z$173:$AE$190, MATCH(Interface!$B63, Forecasts!$B$173:$B$190, 0), MATCH(Interface!$C63, Forecasts!$Z$171:$AE$171, 0))</f>
        <v>0</v>
      </c>
    </row>
    <row r="64" spans="1:10">
      <c r="A64" s="113" t="str">
        <f t="shared" si="0"/>
        <v>WSX25</v>
      </c>
      <c r="B64" s="113" t="s">
        <v>112</v>
      </c>
      <c r="C64" s="113" t="s">
        <v>29</v>
      </c>
      <c r="D64" s="114">
        <f>INDEX(Forecasts!$Z$11:$AE$28, MATCH(Interface!B64, Forecasts!$B$11:$B$28, 0), MATCH(Interface!C64, Forecasts!$Z$9:$AE$9, 0))</f>
        <v>1259.8209693236245</v>
      </c>
      <c r="E64" s="115">
        <f>INDEX(Forecasts!$Z$38:$AE$55, MATCH(Interface!$B64, Forecasts!$B$38:$B$55, 0), MATCH(Interface!$C64, Forecasts!$Z$36:$AE$36, 0))</f>
        <v>360.89373813495081</v>
      </c>
      <c r="F64" s="80">
        <f>INDEX(Forecasts!$Z$65:$AE$82, MATCH(Interface!$B64, Forecasts!$B$65:$B$82, 0), MATCH(Interface!$C64, Forecasts!$Z$63:$AE$63, 0))</f>
        <v>0.4316614946689194</v>
      </c>
      <c r="G64" s="80">
        <f>INDEX(Forecasts!$Z$92:$AE$109, MATCH(Interface!$B64, Forecasts!$B$92:$B$109, 0), MATCH(Interface!$C64, Forecasts!$Z$90:$AE$90, 0))</f>
        <v>17.252262377830117</v>
      </c>
      <c r="H64" s="80">
        <f>INDEX(Forecasts!$Z$119:$AE$136, MATCH(Interface!$B64, Forecasts!$B$119:$B$136, 0), MATCH(Interface!$C64, Forecasts!$Z$117:$AE$117, 0))</f>
        <v>9.7002642348695076</v>
      </c>
      <c r="I64" s="116">
        <f>INDEX(Forecasts!$Z$146:$AE$163, MATCH(Interface!$B64, Forecasts!$B$146:$B$163, 0), MATCH(Interface!$C64, Forecasts!$Z$144:$AE$144, 0))</f>
        <v>0</v>
      </c>
      <c r="J64" s="116">
        <f>INDEX(Forecasts!$Z$173:$AE$190, MATCH(Interface!$B64, Forecasts!$B$173:$B$190, 0), MATCH(Interface!$C64, Forecasts!$Z$171:$AE$171, 0))</f>
        <v>0</v>
      </c>
    </row>
    <row r="65" spans="1:10">
      <c r="A65" s="113" t="str">
        <f t="shared" ref="A65:A69" si="11">B65&amp;RIGHT(C65,2)</f>
        <v>WSX26</v>
      </c>
      <c r="B65" s="113" t="s">
        <v>112</v>
      </c>
      <c r="C65" s="113" t="s">
        <v>30</v>
      </c>
      <c r="D65" s="114">
        <f>INDEX(Forecasts!$Z$11:$AE$28, MATCH(Interface!B65, Forecasts!$B$11:$B$28, 0), MATCH(Interface!C65, Forecasts!$Z$9:$AE$9, 0))</f>
        <v>1265.5816252227623</v>
      </c>
      <c r="E65" s="115">
        <f>INDEX(Forecasts!$Z$38:$AE$55, MATCH(Interface!$B65, Forecasts!$B$38:$B$55, 0), MATCH(Interface!$C65, Forecasts!$Z$36:$AE$36, 0))</f>
        <v>409.29458016173095</v>
      </c>
      <c r="F65" s="80">
        <f>INDEX(Forecasts!$Z$65:$AE$82, MATCH(Interface!$B65, Forecasts!$B$65:$B$82, 0), MATCH(Interface!$C65, Forecasts!$Z$63:$AE$63, 0))</f>
        <v>0.43207051855535611</v>
      </c>
      <c r="G65" s="80">
        <f>INDEX(Forecasts!$Z$92:$AE$109, MATCH(Interface!$B65, Forecasts!$B$92:$B$109, 0), MATCH(Interface!$C65, Forecasts!$Z$90:$AE$90, 0))</f>
        <v>17.252262377830117</v>
      </c>
      <c r="H65" s="80">
        <f>INDEX(Forecasts!$Z$119:$AE$136, MATCH(Interface!$B65, Forecasts!$B$119:$B$136, 0), MATCH(Interface!$C65, Forecasts!$Z$117:$AE$117, 0))</f>
        <v>9.7002642348695076</v>
      </c>
      <c r="I65" s="116">
        <f>INDEX(Forecasts!$Z$146:$AE$163, MATCH(Interface!$B65, Forecasts!$B$146:$B$163, 0), MATCH(Interface!$C65, Forecasts!$Z$144:$AE$144, 0))</f>
        <v>0</v>
      </c>
      <c r="J65" s="116">
        <f>INDEX(Forecasts!$Z$173:$AE$190, MATCH(Interface!$B65, Forecasts!$B$173:$B$190, 0), MATCH(Interface!$C65, Forecasts!$Z$171:$AE$171, 0))</f>
        <v>0</v>
      </c>
    </row>
    <row r="66" spans="1:10">
      <c r="A66" s="113" t="str">
        <f t="shared" si="11"/>
        <v>WSX27</v>
      </c>
      <c r="B66" s="113" t="s">
        <v>112</v>
      </c>
      <c r="C66" s="113" t="s">
        <v>31</v>
      </c>
      <c r="D66" s="114">
        <f>INDEX(Forecasts!$Z$11:$AE$28, MATCH(Interface!B66, Forecasts!$B$11:$B$28, 0), MATCH(Interface!C66, Forecasts!$Z$9:$AE$9, 0))</f>
        <v>1271.7540518011526</v>
      </c>
      <c r="E66" s="115">
        <f>INDEX(Forecasts!$Z$38:$AE$55, MATCH(Interface!$B66, Forecasts!$B$38:$B$55, 0), MATCH(Interface!$C66, Forecasts!$Z$36:$AE$36, 0))</f>
        <v>452.78331763632372</v>
      </c>
      <c r="F66" s="80">
        <f>INDEX(Forecasts!$Z$65:$AE$82, MATCH(Interface!$B66, Forecasts!$B$65:$B$82, 0), MATCH(Interface!$C66, Forecasts!$Z$63:$AE$63, 0))</f>
        <v>0.43269958397717451</v>
      </c>
      <c r="G66" s="80">
        <f>INDEX(Forecasts!$Z$92:$AE$109, MATCH(Interface!$B66, Forecasts!$B$92:$B$109, 0), MATCH(Interface!$C66, Forecasts!$Z$90:$AE$90, 0))</f>
        <v>17.252262377830117</v>
      </c>
      <c r="H66" s="80">
        <f>INDEX(Forecasts!$Z$119:$AE$136, MATCH(Interface!$B66, Forecasts!$B$119:$B$136, 0), MATCH(Interface!$C66, Forecasts!$Z$117:$AE$117, 0))</f>
        <v>9.7002642348695076</v>
      </c>
      <c r="I66" s="116">
        <f>INDEX(Forecasts!$Z$146:$AE$163, MATCH(Interface!$B66, Forecasts!$B$146:$B$163, 0), MATCH(Interface!$C66, Forecasts!$Z$144:$AE$144, 0))</f>
        <v>0</v>
      </c>
      <c r="J66" s="116">
        <f>INDEX(Forecasts!$Z$173:$AE$190, MATCH(Interface!$B66, Forecasts!$B$173:$B$190, 0), MATCH(Interface!$C66, Forecasts!$Z$171:$AE$171, 0))</f>
        <v>0</v>
      </c>
    </row>
    <row r="67" spans="1:10">
      <c r="A67" s="113" t="str">
        <f t="shared" si="11"/>
        <v>WSX28</v>
      </c>
      <c r="B67" s="113" t="s">
        <v>112</v>
      </c>
      <c r="C67" s="113" t="s">
        <v>32</v>
      </c>
      <c r="D67" s="114">
        <f>INDEX(Forecasts!$Z$11:$AE$28, MATCH(Interface!B67, Forecasts!$B$11:$B$28, 0), MATCH(Interface!C67, Forecasts!$Z$9:$AE$9, 0))</f>
        <v>1277.9584868969982</v>
      </c>
      <c r="E67" s="115">
        <f>INDEX(Forecasts!$Z$38:$AE$55, MATCH(Interface!$B67, Forecasts!$B$38:$B$55, 0), MATCH(Interface!$C67, Forecasts!$Z$36:$AE$36, 0))</f>
        <v>478.22286862543353</v>
      </c>
      <c r="F67" s="80">
        <f>INDEX(Forecasts!$Z$65:$AE$82, MATCH(Interface!$B67, Forecasts!$B$65:$B$82, 0), MATCH(Interface!$C67, Forecasts!$Z$63:$AE$63, 0))</f>
        <v>0.43343626275698538</v>
      </c>
      <c r="G67" s="80">
        <f>INDEX(Forecasts!$Z$92:$AE$109, MATCH(Interface!$B67, Forecasts!$B$92:$B$109, 0), MATCH(Interface!$C67, Forecasts!$Z$90:$AE$90, 0))</f>
        <v>17.252262377830117</v>
      </c>
      <c r="H67" s="80">
        <f>INDEX(Forecasts!$Z$119:$AE$136, MATCH(Interface!$B67, Forecasts!$B$119:$B$136, 0), MATCH(Interface!$C67, Forecasts!$Z$117:$AE$117, 0))</f>
        <v>9.7002642348695076</v>
      </c>
      <c r="I67" s="116">
        <f>INDEX(Forecasts!$Z$146:$AE$163, MATCH(Interface!$B67, Forecasts!$B$146:$B$163, 0), MATCH(Interface!$C67, Forecasts!$Z$144:$AE$144, 0))</f>
        <v>0</v>
      </c>
      <c r="J67" s="116">
        <f>INDEX(Forecasts!$Z$173:$AE$190, MATCH(Interface!$B67, Forecasts!$B$173:$B$190, 0), MATCH(Interface!$C67, Forecasts!$Z$171:$AE$171, 0))</f>
        <v>0</v>
      </c>
    </row>
    <row r="68" spans="1:10">
      <c r="A68" s="113" t="str">
        <f t="shared" si="11"/>
        <v>WSX29</v>
      </c>
      <c r="B68" s="113" t="s">
        <v>112</v>
      </c>
      <c r="C68" s="113" t="s">
        <v>33</v>
      </c>
      <c r="D68" s="114">
        <f>INDEX(Forecasts!$Z$11:$AE$28, MATCH(Interface!B68, Forecasts!$B$11:$B$28, 0), MATCH(Interface!C68, Forecasts!$Z$9:$AE$9, 0))</f>
        <v>1283.8392060809356</v>
      </c>
      <c r="E68" s="115">
        <f>INDEX(Forecasts!$Z$38:$AE$55, MATCH(Interface!$B68, Forecasts!$B$38:$B$55, 0), MATCH(Interface!$C68, Forecasts!$Z$36:$AE$36, 0))</f>
        <v>486.60069863483005</v>
      </c>
      <c r="F68" s="80">
        <f>INDEX(Forecasts!$Z$65:$AE$82, MATCH(Interface!$B68, Forecasts!$B$65:$B$82, 0), MATCH(Interface!$C68, Forecasts!$Z$63:$AE$63, 0))</f>
        <v>0.43411354674596825</v>
      </c>
      <c r="G68" s="80">
        <f>INDEX(Forecasts!$Z$92:$AE$109, MATCH(Interface!$B68, Forecasts!$B$92:$B$109, 0), MATCH(Interface!$C68, Forecasts!$Z$90:$AE$90, 0))</f>
        <v>17.252262377830117</v>
      </c>
      <c r="H68" s="80">
        <f>INDEX(Forecasts!$Z$119:$AE$136, MATCH(Interface!$B68, Forecasts!$B$119:$B$136, 0), MATCH(Interface!$C68, Forecasts!$Z$117:$AE$117, 0))</f>
        <v>9.7002642348695076</v>
      </c>
      <c r="I68" s="116">
        <f>INDEX(Forecasts!$Z$146:$AE$163, MATCH(Interface!$B68, Forecasts!$B$146:$B$163, 0), MATCH(Interface!$C68, Forecasts!$Z$144:$AE$144, 0))</f>
        <v>0</v>
      </c>
      <c r="J68" s="116">
        <f>INDEX(Forecasts!$Z$173:$AE$190, MATCH(Interface!$B68, Forecasts!$B$173:$B$190, 0), MATCH(Interface!$C68, Forecasts!$Z$171:$AE$171, 0))</f>
        <v>0</v>
      </c>
    </row>
    <row r="69" spans="1:10">
      <c r="A69" s="113" t="str">
        <f t="shared" si="11"/>
        <v>WSX30</v>
      </c>
      <c r="B69" s="113" t="s">
        <v>112</v>
      </c>
      <c r="C69" s="113" t="s">
        <v>34</v>
      </c>
      <c r="D69" s="114">
        <f>INDEX(Forecasts!$Z$11:$AE$28, MATCH(Interface!B69, Forecasts!$B$11:$B$28, 0), MATCH(Interface!C69, Forecasts!$Z$9:$AE$9, 0))</f>
        <v>1289.1612818465742</v>
      </c>
      <c r="E69" s="115">
        <f>INDEX(Forecasts!$Z$38:$AE$55, MATCH(Interface!$B69, Forecasts!$B$38:$B$55, 0), MATCH(Interface!$C69, Forecasts!$Z$36:$AE$36, 0))</f>
        <v>493.57069631522995</v>
      </c>
      <c r="F69" s="80">
        <f>INDEX(Forecasts!$Z$65:$AE$82, MATCH(Interface!$B69, Forecasts!$B$65:$B$82, 0), MATCH(Interface!$C69, Forecasts!$Z$63:$AE$63, 0))</f>
        <v>0.43460984243090961</v>
      </c>
      <c r="G69" s="80">
        <f>INDEX(Forecasts!$Z$92:$AE$109, MATCH(Interface!$B69, Forecasts!$B$92:$B$109, 0), MATCH(Interface!$C69, Forecasts!$Z$90:$AE$90, 0))</f>
        <v>17.252262377830117</v>
      </c>
      <c r="H69" s="80">
        <f>INDEX(Forecasts!$Z$119:$AE$136, MATCH(Interface!$B69, Forecasts!$B$119:$B$136, 0), MATCH(Interface!$C69, Forecasts!$Z$117:$AE$117, 0))</f>
        <v>9.7002642348695076</v>
      </c>
      <c r="I69" s="116">
        <f>INDEX(Forecasts!$Z$146:$AE$163, MATCH(Interface!$B69, Forecasts!$B$146:$B$163, 0), MATCH(Interface!$C69, Forecasts!$Z$144:$AE$144, 0))</f>
        <v>0</v>
      </c>
      <c r="J69" s="116">
        <f>INDEX(Forecasts!$Z$173:$AE$190, MATCH(Interface!$B69, Forecasts!$B$173:$B$190, 0), MATCH(Interface!$C69, Forecasts!$Z$171:$AE$171, 0))</f>
        <v>0</v>
      </c>
    </row>
    <row r="70" spans="1:10">
      <c r="A70" s="113" t="str">
        <f t="shared" ref="A70:A106" si="12">B70&amp;RIGHT(C70,2)</f>
        <v>YKY25</v>
      </c>
      <c r="B70" s="113" t="s">
        <v>113</v>
      </c>
      <c r="C70" s="113" t="s">
        <v>29</v>
      </c>
      <c r="D70" s="114">
        <f>INDEX(Forecasts!$Z$11:$AE$28, MATCH(Interface!B70, Forecasts!$B$11:$B$28, 0), MATCH(Interface!C70, Forecasts!$Z$9:$AE$9, 0))</f>
        <v>2300.4480000000003</v>
      </c>
      <c r="E70" s="115">
        <f>INDEX(Forecasts!$Z$38:$AE$55, MATCH(Interface!$B70, Forecasts!$B$38:$B$55, 0), MATCH(Interface!$C70, Forecasts!$Z$36:$AE$36, 0))</f>
        <v>402.31540177837326</v>
      </c>
      <c r="F70" s="80">
        <f>INDEX(Forecasts!$Z$65:$AE$82, MATCH(Interface!$B70, Forecasts!$B$65:$B$82, 0), MATCH(Interface!$C70, Forecasts!$Z$63:$AE$63, 0))</f>
        <v>0.89532604084074041</v>
      </c>
      <c r="G70" s="80">
        <f>INDEX(Forecasts!$Z$92:$AE$109, MATCH(Interface!$B70, Forecasts!$B$92:$B$109, 0), MATCH(Interface!$C70, Forecasts!$Z$90:$AE$90, 0))</f>
        <v>23.372599491166561</v>
      </c>
      <c r="H70" s="80">
        <f>INDEX(Forecasts!$Z$119:$AE$136, MATCH(Interface!$B70, Forecasts!$B$119:$B$136, 0), MATCH(Interface!$C70, Forecasts!$Z$117:$AE$117, 0))</f>
        <v>14.417182835409056</v>
      </c>
      <c r="I70" s="116">
        <f>INDEX(Forecasts!$Z$146:$AE$163, MATCH(Interface!$B70, Forecasts!$B$146:$B$163, 0), MATCH(Interface!$C70, Forecasts!$Z$144:$AE$144, 0))</f>
        <v>0</v>
      </c>
      <c r="J70" s="116">
        <f>INDEX(Forecasts!$Z$173:$AE$190, MATCH(Interface!$B70, Forecasts!$B$173:$B$190, 0), MATCH(Interface!$C70, Forecasts!$Z$171:$AE$171, 0))</f>
        <v>0</v>
      </c>
    </row>
    <row r="71" spans="1:10">
      <c r="A71" s="113" t="str">
        <f t="shared" ref="A71:A75" si="13">B71&amp;RIGHT(C71,2)</f>
        <v>YKY26</v>
      </c>
      <c r="B71" s="113" t="s">
        <v>113</v>
      </c>
      <c r="C71" s="113" t="s">
        <v>30</v>
      </c>
      <c r="D71" s="114">
        <f>INDEX(Forecasts!$Z$11:$AE$28, MATCH(Interface!B71, Forecasts!$B$11:$B$28, 0), MATCH(Interface!C71, Forecasts!$Z$9:$AE$9, 0))</f>
        <v>2311.1999999999998</v>
      </c>
      <c r="E71" s="115">
        <f>INDEX(Forecasts!$Z$38:$AE$55, MATCH(Interface!$B71, Forecasts!$B$38:$B$55, 0), MATCH(Interface!$C71, Forecasts!$Z$36:$AE$36, 0))</f>
        <v>490.91550373793859</v>
      </c>
      <c r="F71" s="80">
        <f>INDEX(Forecasts!$Z$65:$AE$82, MATCH(Interface!$B71, Forecasts!$B$65:$B$82, 0), MATCH(Interface!$C71, Forecasts!$Z$63:$AE$63, 0))</f>
        <v>0.89581299757701638</v>
      </c>
      <c r="G71" s="80">
        <f>INDEX(Forecasts!$Z$92:$AE$109, MATCH(Interface!$B71, Forecasts!$B$92:$B$109, 0), MATCH(Interface!$C71, Forecasts!$Z$90:$AE$90, 0))</f>
        <v>23.372599491166561</v>
      </c>
      <c r="H71" s="80">
        <f>INDEX(Forecasts!$Z$119:$AE$136, MATCH(Interface!$B71, Forecasts!$B$119:$B$136, 0), MATCH(Interface!$C71, Forecasts!$Z$117:$AE$117, 0))</f>
        <v>14.417182835409056</v>
      </c>
      <c r="I71" s="116">
        <f>INDEX(Forecasts!$Z$146:$AE$163, MATCH(Interface!$B71, Forecasts!$B$146:$B$163, 0), MATCH(Interface!$C71, Forecasts!$Z$144:$AE$144, 0))</f>
        <v>0</v>
      </c>
      <c r="J71" s="116">
        <f>INDEX(Forecasts!$Z$173:$AE$190, MATCH(Interface!$B71, Forecasts!$B$173:$B$190, 0), MATCH(Interface!$C71, Forecasts!$Z$171:$AE$171, 0))</f>
        <v>0</v>
      </c>
    </row>
    <row r="72" spans="1:10">
      <c r="A72" s="113" t="str">
        <f t="shared" si="13"/>
        <v>YKY27</v>
      </c>
      <c r="B72" s="113" t="s">
        <v>113</v>
      </c>
      <c r="C72" s="113" t="s">
        <v>31</v>
      </c>
      <c r="D72" s="114">
        <f>INDEX(Forecasts!$Z$11:$AE$28, MATCH(Interface!B72, Forecasts!$B$11:$B$28, 0), MATCH(Interface!C72, Forecasts!$Z$9:$AE$9, 0))</f>
        <v>2323.1509999999998</v>
      </c>
      <c r="E72" s="115">
        <f>INDEX(Forecasts!$Z$38:$AE$55, MATCH(Interface!$B72, Forecasts!$B$38:$B$55, 0), MATCH(Interface!$C72, Forecasts!$Z$36:$AE$36, 0))</f>
        <v>513.73993572592963</v>
      </c>
      <c r="F72" s="80">
        <f>INDEX(Forecasts!$Z$65:$AE$82, MATCH(Interface!$B72, Forecasts!$B$65:$B$82, 0), MATCH(Interface!$C72, Forecasts!$Z$63:$AE$63, 0))</f>
        <v>0.89634896741537706</v>
      </c>
      <c r="G72" s="80">
        <f>INDEX(Forecasts!$Z$92:$AE$109, MATCH(Interface!$B72, Forecasts!$B$92:$B$109, 0), MATCH(Interface!$C72, Forecasts!$Z$90:$AE$90, 0))</f>
        <v>23.372599491166561</v>
      </c>
      <c r="H72" s="80">
        <f>INDEX(Forecasts!$Z$119:$AE$136, MATCH(Interface!$B72, Forecasts!$B$119:$B$136, 0), MATCH(Interface!$C72, Forecasts!$Z$117:$AE$117, 0))</f>
        <v>14.417182835409056</v>
      </c>
      <c r="I72" s="116">
        <f>INDEX(Forecasts!$Z$146:$AE$163, MATCH(Interface!$B72, Forecasts!$B$146:$B$163, 0), MATCH(Interface!$C72, Forecasts!$Z$144:$AE$144, 0))</f>
        <v>0</v>
      </c>
      <c r="J72" s="116">
        <f>INDEX(Forecasts!$Z$173:$AE$190, MATCH(Interface!$B72, Forecasts!$B$173:$B$190, 0), MATCH(Interface!$C72, Forecasts!$Z$171:$AE$171, 0))</f>
        <v>0</v>
      </c>
    </row>
    <row r="73" spans="1:10">
      <c r="A73" s="113" t="str">
        <f t="shared" si="13"/>
        <v>YKY28</v>
      </c>
      <c r="B73" s="113" t="s">
        <v>113</v>
      </c>
      <c r="C73" s="113" t="s">
        <v>32</v>
      </c>
      <c r="D73" s="114">
        <f>INDEX(Forecasts!$Z$11:$AE$28, MATCH(Interface!B73, Forecasts!$B$11:$B$28, 0), MATCH(Interface!C73, Forecasts!$Z$9:$AE$9, 0))</f>
        <v>2334.8150000000001</v>
      </c>
      <c r="E73" s="115">
        <f>INDEX(Forecasts!$Z$38:$AE$55, MATCH(Interface!$B73, Forecasts!$B$38:$B$55, 0), MATCH(Interface!$C73, Forecasts!$Z$36:$AE$36, 0))</f>
        <v>535.74320809657502</v>
      </c>
      <c r="F73" s="80">
        <f>INDEX(Forecasts!$Z$65:$AE$82, MATCH(Interface!$B73, Forecasts!$B$65:$B$82, 0), MATCH(Interface!$C73, Forecasts!$Z$63:$AE$63, 0))</f>
        <v>0.89686677531196257</v>
      </c>
      <c r="G73" s="80">
        <f>INDEX(Forecasts!$Z$92:$AE$109, MATCH(Interface!$B73, Forecasts!$B$92:$B$109, 0), MATCH(Interface!$C73, Forecasts!$Z$90:$AE$90, 0))</f>
        <v>23.372599491166561</v>
      </c>
      <c r="H73" s="80">
        <f>INDEX(Forecasts!$Z$119:$AE$136, MATCH(Interface!$B73, Forecasts!$B$119:$B$136, 0), MATCH(Interface!$C73, Forecasts!$Z$117:$AE$117, 0))</f>
        <v>14.417182835409056</v>
      </c>
      <c r="I73" s="116">
        <f>INDEX(Forecasts!$Z$146:$AE$163, MATCH(Interface!$B73, Forecasts!$B$146:$B$163, 0), MATCH(Interface!$C73, Forecasts!$Z$144:$AE$144, 0))</f>
        <v>0</v>
      </c>
      <c r="J73" s="116">
        <f>INDEX(Forecasts!$Z$173:$AE$190, MATCH(Interface!$B73, Forecasts!$B$173:$B$190, 0), MATCH(Interface!$C73, Forecasts!$Z$171:$AE$171, 0))</f>
        <v>0</v>
      </c>
    </row>
    <row r="74" spans="1:10">
      <c r="A74" s="113" t="str">
        <f t="shared" si="13"/>
        <v>YKY29</v>
      </c>
      <c r="B74" s="113" t="s">
        <v>113</v>
      </c>
      <c r="C74" s="113" t="s">
        <v>33</v>
      </c>
      <c r="D74" s="114">
        <f>INDEX(Forecasts!$Z$11:$AE$28, MATCH(Interface!B74, Forecasts!$B$11:$B$28, 0), MATCH(Interface!C74, Forecasts!$Z$9:$AE$9, 0))</f>
        <v>2346.1750000000002</v>
      </c>
      <c r="E74" s="115">
        <f>INDEX(Forecasts!$Z$38:$AE$55, MATCH(Interface!$B74, Forecasts!$B$38:$B$55, 0), MATCH(Interface!$C74, Forecasts!$Z$36:$AE$36, 0))</f>
        <v>548.68119039910709</v>
      </c>
      <c r="F74" s="80">
        <f>INDEX(Forecasts!$Z$65:$AE$82, MATCH(Interface!$B74, Forecasts!$B$65:$B$82, 0), MATCH(Interface!$C74, Forecasts!$Z$63:$AE$63, 0))</f>
        <v>0.89736613850202973</v>
      </c>
      <c r="G74" s="80">
        <f>INDEX(Forecasts!$Z$92:$AE$109, MATCH(Interface!$B74, Forecasts!$B$92:$B$109, 0), MATCH(Interface!$C74, Forecasts!$Z$90:$AE$90, 0))</f>
        <v>23.372599491166561</v>
      </c>
      <c r="H74" s="80">
        <f>INDEX(Forecasts!$Z$119:$AE$136, MATCH(Interface!$B74, Forecasts!$B$119:$B$136, 0), MATCH(Interface!$C74, Forecasts!$Z$117:$AE$117, 0))</f>
        <v>14.417182835409056</v>
      </c>
      <c r="I74" s="116">
        <f>INDEX(Forecasts!$Z$146:$AE$163, MATCH(Interface!$B74, Forecasts!$B$146:$B$163, 0), MATCH(Interface!$C74, Forecasts!$Z$144:$AE$144, 0))</f>
        <v>0</v>
      </c>
      <c r="J74" s="116">
        <f>INDEX(Forecasts!$Z$173:$AE$190, MATCH(Interface!$B74, Forecasts!$B$173:$B$190, 0), MATCH(Interface!$C74, Forecasts!$Z$171:$AE$171, 0))</f>
        <v>0</v>
      </c>
    </row>
    <row r="75" spans="1:10">
      <c r="A75" s="113" t="str">
        <f t="shared" si="13"/>
        <v>YKY30</v>
      </c>
      <c r="B75" s="113" t="s">
        <v>113</v>
      </c>
      <c r="C75" s="113" t="s">
        <v>34</v>
      </c>
      <c r="D75" s="114">
        <f>INDEX(Forecasts!$Z$11:$AE$28, MATCH(Interface!B75, Forecasts!$B$11:$B$28, 0), MATCH(Interface!C75, Forecasts!$Z$9:$AE$9, 0))</f>
        <v>2357.306945090038</v>
      </c>
      <c r="E75" s="115">
        <f>INDEX(Forecasts!$Z$38:$AE$55, MATCH(Interface!$B75, Forecasts!$B$38:$B$55, 0), MATCH(Interface!$C75, Forecasts!$Z$36:$AE$36, 0))</f>
        <v>560.18151460686965</v>
      </c>
      <c r="F75" s="80">
        <f>INDEX(Forecasts!$Z$65:$AE$82, MATCH(Interface!$B75, Forecasts!$B$65:$B$82, 0), MATCH(Interface!$C75, Forecasts!$Z$63:$AE$63, 0))</f>
        <v>0.89785080788840477</v>
      </c>
      <c r="G75" s="80">
        <f>INDEX(Forecasts!$Z$92:$AE$109, MATCH(Interface!$B75, Forecasts!$B$92:$B$109, 0), MATCH(Interface!$C75, Forecasts!$Z$90:$AE$90, 0))</f>
        <v>23.372599491166561</v>
      </c>
      <c r="H75" s="80">
        <f>INDEX(Forecasts!$Z$119:$AE$136, MATCH(Interface!$B75, Forecasts!$B$119:$B$136, 0), MATCH(Interface!$C75, Forecasts!$Z$117:$AE$117, 0))</f>
        <v>14.417182835409056</v>
      </c>
      <c r="I75" s="116">
        <f>INDEX(Forecasts!$Z$146:$AE$163, MATCH(Interface!$B75, Forecasts!$B$146:$B$163, 0), MATCH(Interface!$C75, Forecasts!$Z$144:$AE$144, 0))</f>
        <v>0</v>
      </c>
      <c r="J75" s="116">
        <f>INDEX(Forecasts!$Z$173:$AE$190, MATCH(Interface!$B75, Forecasts!$B$173:$B$190, 0), MATCH(Interface!$C75, Forecasts!$Z$171:$AE$171, 0))</f>
        <v>0</v>
      </c>
    </row>
    <row r="76" spans="1:10">
      <c r="A76" s="113" t="str">
        <f t="shared" si="12"/>
        <v>AFW25</v>
      </c>
      <c r="B76" s="113" t="s">
        <v>36</v>
      </c>
      <c r="C76" s="113" t="s">
        <v>29</v>
      </c>
      <c r="D76" s="114">
        <f>INDEX(Forecasts!$Z$11:$AE$28, MATCH(Interface!B76, Forecasts!$B$11:$B$28, 0), MATCH(Interface!C76, Forecasts!$Z$9:$AE$9, 0))</f>
        <v>1460.9324645469781</v>
      </c>
      <c r="E76" s="115">
        <f>INDEX(Forecasts!$Z$38:$AE$55, MATCH(Interface!$B76, Forecasts!$B$38:$B$55, 0), MATCH(Interface!$C76, Forecasts!$Z$36:$AE$36, 0))</f>
        <v>184.67451887562891</v>
      </c>
      <c r="F76" s="80">
        <f>INDEX(Forecasts!$Z$65:$AE$82, MATCH(Interface!$B76, Forecasts!$B$65:$B$82, 0), MATCH(Interface!$C76, Forecasts!$Z$63:$AE$63, 0))</f>
        <v>0</v>
      </c>
      <c r="G76" s="80">
        <f>INDEX(Forecasts!$Z$92:$AE$109, MATCH(Interface!$B76, Forecasts!$B$92:$B$109, 0), MATCH(Interface!$C76, Forecasts!$Z$90:$AE$90, 0))</f>
        <v>23.679311103756294</v>
      </c>
      <c r="H76" s="80">
        <f>INDEX(Forecasts!$Z$119:$AE$136, MATCH(Interface!$B76, Forecasts!$B$119:$B$136, 0), MATCH(Interface!$C76, Forecasts!$Z$117:$AE$117, 0))</f>
        <v>10.58372309207291</v>
      </c>
      <c r="I76" s="116">
        <f>INDEX(Forecasts!$Z$146:$AE$163, MATCH(Interface!$B76, Forecasts!$B$146:$B$163, 0), MATCH(Interface!$C76, Forecasts!$Z$144:$AE$144, 0))</f>
        <v>0</v>
      </c>
      <c r="J76" s="116">
        <f>INDEX(Forecasts!$Z$173:$AE$190, MATCH(Interface!$B76, Forecasts!$B$173:$B$190, 0), MATCH(Interface!$C76, Forecasts!$Z$171:$AE$171, 0))</f>
        <v>0</v>
      </c>
    </row>
    <row r="77" spans="1:10">
      <c r="A77" s="113" t="str">
        <f t="shared" ref="A77:A81" si="14">B77&amp;RIGHT(C77,2)</f>
        <v>AFW26</v>
      </c>
      <c r="B77" s="113" t="s">
        <v>36</v>
      </c>
      <c r="C77" s="113" t="s">
        <v>30</v>
      </c>
      <c r="D77" s="114">
        <f>INDEX(Forecasts!$Z$11:$AE$28, MATCH(Interface!B77, Forecasts!$B$11:$B$28, 0), MATCH(Interface!C77, Forecasts!$Z$9:$AE$9, 0))</f>
        <v>1472.6402588451879</v>
      </c>
      <c r="E77" s="115">
        <f>INDEX(Forecasts!$Z$38:$AE$55, MATCH(Interface!$B77, Forecasts!$B$38:$B$55, 0), MATCH(Interface!$C77, Forecasts!$Z$36:$AE$36, 0))</f>
        <v>221.5456205549097</v>
      </c>
      <c r="F77" s="80">
        <f>INDEX(Forecasts!$Z$65:$AE$82, MATCH(Interface!$B77, Forecasts!$B$65:$B$82, 0), MATCH(Interface!$C77, Forecasts!$Z$63:$AE$63, 0))</f>
        <v>0</v>
      </c>
      <c r="G77" s="80">
        <f>INDEX(Forecasts!$Z$92:$AE$109, MATCH(Interface!$B77, Forecasts!$B$92:$B$109, 0), MATCH(Interface!$C77, Forecasts!$Z$90:$AE$90, 0))</f>
        <v>23.679311103756294</v>
      </c>
      <c r="H77" s="80">
        <f>INDEX(Forecasts!$Z$119:$AE$136, MATCH(Interface!$B77, Forecasts!$B$119:$B$136, 0), MATCH(Interface!$C77, Forecasts!$Z$117:$AE$117, 0))</f>
        <v>10.58372309207291</v>
      </c>
      <c r="I77" s="116">
        <f>INDEX(Forecasts!$Z$146:$AE$163, MATCH(Interface!$B77, Forecasts!$B$146:$B$163, 0), MATCH(Interface!$C77, Forecasts!$Z$144:$AE$144, 0))</f>
        <v>0</v>
      </c>
      <c r="J77" s="116">
        <f>INDEX(Forecasts!$Z$173:$AE$190, MATCH(Interface!$B77, Forecasts!$B$173:$B$190, 0), MATCH(Interface!$C77, Forecasts!$Z$171:$AE$171, 0))</f>
        <v>0</v>
      </c>
    </row>
    <row r="78" spans="1:10">
      <c r="A78" s="113" t="str">
        <f t="shared" si="14"/>
        <v>AFW27</v>
      </c>
      <c r="B78" s="113" t="s">
        <v>36</v>
      </c>
      <c r="C78" s="113" t="s">
        <v>31</v>
      </c>
      <c r="D78" s="114">
        <f>INDEX(Forecasts!$Z$11:$AE$28, MATCH(Interface!B78, Forecasts!$B$11:$B$28, 0), MATCH(Interface!C78, Forecasts!$Z$9:$AE$9, 0))</f>
        <v>1484.2752005125189</v>
      </c>
      <c r="E78" s="115">
        <f>INDEX(Forecasts!$Z$38:$AE$55, MATCH(Interface!$B78, Forecasts!$B$38:$B$55, 0), MATCH(Interface!$C78, Forecasts!$Z$36:$AE$36, 0))</f>
        <v>230.86015307786576</v>
      </c>
      <c r="F78" s="80">
        <f>INDEX(Forecasts!$Z$65:$AE$82, MATCH(Interface!$B78, Forecasts!$B$65:$B$82, 0), MATCH(Interface!$C78, Forecasts!$Z$63:$AE$63, 0))</f>
        <v>0</v>
      </c>
      <c r="G78" s="80">
        <f>INDEX(Forecasts!$Z$92:$AE$109, MATCH(Interface!$B78, Forecasts!$B$92:$B$109, 0), MATCH(Interface!$C78, Forecasts!$Z$90:$AE$90, 0))</f>
        <v>23.679311103756294</v>
      </c>
      <c r="H78" s="80">
        <f>INDEX(Forecasts!$Z$119:$AE$136, MATCH(Interface!$B78, Forecasts!$B$119:$B$136, 0), MATCH(Interface!$C78, Forecasts!$Z$117:$AE$117, 0))</f>
        <v>10.58372309207291</v>
      </c>
      <c r="I78" s="116">
        <f>INDEX(Forecasts!$Z$146:$AE$163, MATCH(Interface!$B78, Forecasts!$B$146:$B$163, 0), MATCH(Interface!$C78, Forecasts!$Z$144:$AE$144, 0))</f>
        <v>0</v>
      </c>
      <c r="J78" s="116">
        <f>INDEX(Forecasts!$Z$173:$AE$190, MATCH(Interface!$B78, Forecasts!$B$173:$B$190, 0), MATCH(Interface!$C78, Forecasts!$Z$171:$AE$171, 0))</f>
        <v>0</v>
      </c>
    </row>
    <row r="79" spans="1:10">
      <c r="A79" s="113" t="str">
        <f t="shared" si="14"/>
        <v>AFW28</v>
      </c>
      <c r="B79" s="113" t="s">
        <v>36</v>
      </c>
      <c r="C79" s="113" t="s">
        <v>32</v>
      </c>
      <c r="D79" s="114">
        <f>INDEX(Forecasts!$Z$11:$AE$28, MATCH(Interface!B79, Forecasts!$B$11:$B$28, 0), MATCH(Interface!C79, Forecasts!$Z$9:$AE$9, 0))</f>
        <v>1495.6633731723989</v>
      </c>
      <c r="E79" s="115">
        <f>INDEX(Forecasts!$Z$38:$AE$55, MATCH(Interface!$B79, Forecasts!$B$38:$B$55, 0), MATCH(Interface!$C79, Forecasts!$Z$36:$AE$36, 0))</f>
        <v>234.99940314409659</v>
      </c>
      <c r="F79" s="80">
        <f>INDEX(Forecasts!$Z$65:$AE$82, MATCH(Interface!$B79, Forecasts!$B$65:$B$82, 0), MATCH(Interface!$C79, Forecasts!$Z$63:$AE$63, 0))</f>
        <v>0</v>
      </c>
      <c r="G79" s="80">
        <f>INDEX(Forecasts!$Z$92:$AE$109, MATCH(Interface!$B79, Forecasts!$B$92:$B$109, 0), MATCH(Interface!$C79, Forecasts!$Z$90:$AE$90, 0))</f>
        <v>23.679311103756294</v>
      </c>
      <c r="H79" s="80">
        <f>INDEX(Forecasts!$Z$119:$AE$136, MATCH(Interface!$B79, Forecasts!$B$119:$B$136, 0), MATCH(Interface!$C79, Forecasts!$Z$117:$AE$117, 0))</f>
        <v>10.58372309207291</v>
      </c>
      <c r="I79" s="116">
        <f>INDEX(Forecasts!$Z$146:$AE$163, MATCH(Interface!$B79, Forecasts!$B$146:$B$163, 0), MATCH(Interface!$C79, Forecasts!$Z$144:$AE$144, 0))</f>
        <v>0</v>
      </c>
      <c r="J79" s="116">
        <f>INDEX(Forecasts!$Z$173:$AE$190, MATCH(Interface!$B79, Forecasts!$B$173:$B$190, 0), MATCH(Interface!$C79, Forecasts!$Z$171:$AE$171, 0))</f>
        <v>0</v>
      </c>
    </row>
    <row r="80" spans="1:10">
      <c r="A80" s="113" t="str">
        <f t="shared" si="14"/>
        <v>AFW29</v>
      </c>
      <c r="B80" s="113" t="s">
        <v>36</v>
      </c>
      <c r="C80" s="113" t="s">
        <v>33</v>
      </c>
      <c r="D80" s="114">
        <f>INDEX(Forecasts!$Z$11:$AE$28, MATCH(Interface!B80, Forecasts!$B$11:$B$28, 0), MATCH(Interface!C80, Forecasts!$Z$9:$AE$9, 0))</f>
        <v>1506.9501323033091</v>
      </c>
      <c r="E80" s="115">
        <f>INDEX(Forecasts!$Z$38:$AE$55, MATCH(Interface!$B80, Forecasts!$B$38:$B$55, 0), MATCH(Interface!$C80, Forecasts!$Z$36:$AE$36, 0))</f>
        <v>241.45722688503926</v>
      </c>
      <c r="F80" s="80">
        <f>INDEX(Forecasts!$Z$65:$AE$82, MATCH(Interface!$B80, Forecasts!$B$65:$B$82, 0), MATCH(Interface!$C80, Forecasts!$Z$63:$AE$63, 0))</f>
        <v>0</v>
      </c>
      <c r="G80" s="80">
        <f>INDEX(Forecasts!$Z$92:$AE$109, MATCH(Interface!$B80, Forecasts!$B$92:$B$109, 0), MATCH(Interface!$C80, Forecasts!$Z$90:$AE$90, 0))</f>
        <v>23.679311103756294</v>
      </c>
      <c r="H80" s="80">
        <f>INDEX(Forecasts!$Z$119:$AE$136, MATCH(Interface!$B80, Forecasts!$B$119:$B$136, 0), MATCH(Interface!$C80, Forecasts!$Z$117:$AE$117, 0))</f>
        <v>10.58372309207291</v>
      </c>
      <c r="I80" s="116">
        <f>INDEX(Forecasts!$Z$146:$AE$163, MATCH(Interface!$B80, Forecasts!$B$146:$B$163, 0), MATCH(Interface!$C80, Forecasts!$Z$144:$AE$144, 0))</f>
        <v>0</v>
      </c>
      <c r="J80" s="116">
        <f>INDEX(Forecasts!$Z$173:$AE$190, MATCH(Interface!$B80, Forecasts!$B$173:$B$190, 0), MATCH(Interface!$C80, Forecasts!$Z$171:$AE$171, 0))</f>
        <v>0</v>
      </c>
    </row>
    <row r="81" spans="1:10">
      <c r="A81" s="113" t="str">
        <f t="shared" si="14"/>
        <v>AFW30</v>
      </c>
      <c r="B81" s="113" t="s">
        <v>36</v>
      </c>
      <c r="C81" s="113" t="s">
        <v>34</v>
      </c>
      <c r="D81" s="114">
        <f>INDEX(Forecasts!$Z$11:$AE$28, MATCH(Interface!B81, Forecasts!$B$11:$B$28, 0), MATCH(Interface!C81, Forecasts!$Z$9:$AE$9, 0))</f>
        <v>1518.110110965559</v>
      </c>
      <c r="E81" s="115">
        <f>INDEX(Forecasts!$Z$38:$AE$55, MATCH(Interface!$B81, Forecasts!$B$38:$B$55, 0), MATCH(Interface!$C81, Forecasts!$Z$36:$AE$36, 0))</f>
        <v>245.79113023802617</v>
      </c>
      <c r="F81" s="80">
        <f>INDEX(Forecasts!$Z$65:$AE$82, MATCH(Interface!$B81, Forecasts!$B$65:$B$82, 0), MATCH(Interface!$C81, Forecasts!$Z$63:$AE$63, 0))</f>
        <v>0</v>
      </c>
      <c r="G81" s="80">
        <f>INDEX(Forecasts!$Z$92:$AE$109, MATCH(Interface!$B81, Forecasts!$B$92:$B$109, 0), MATCH(Interface!$C81, Forecasts!$Z$90:$AE$90, 0))</f>
        <v>23.679311103756294</v>
      </c>
      <c r="H81" s="80">
        <f>INDEX(Forecasts!$Z$119:$AE$136, MATCH(Interface!$B81, Forecasts!$B$119:$B$136, 0), MATCH(Interface!$C81, Forecasts!$Z$117:$AE$117, 0))</f>
        <v>10.58372309207291</v>
      </c>
      <c r="I81" s="116">
        <f>INDEX(Forecasts!$Z$146:$AE$163, MATCH(Interface!$B81, Forecasts!$B$146:$B$163, 0), MATCH(Interface!$C81, Forecasts!$Z$144:$AE$144, 0))</f>
        <v>0</v>
      </c>
      <c r="J81" s="116">
        <f>INDEX(Forecasts!$Z$173:$AE$190, MATCH(Interface!$B81, Forecasts!$B$173:$B$190, 0), MATCH(Interface!$C81, Forecasts!$Z$171:$AE$171, 0))</f>
        <v>0</v>
      </c>
    </row>
    <row r="82" spans="1:10">
      <c r="A82" s="113" t="str">
        <f t="shared" si="12"/>
        <v>BRL25</v>
      </c>
      <c r="B82" s="113" t="s">
        <v>93</v>
      </c>
      <c r="C82" s="113" t="s">
        <v>29</v>
      </c>
      <c r="D82" s="114">
        <f>INDEX(Forecasts!$Z$11:$AE$28, MATCH(Interface!B82, Forecasts!$B$11:$B$28, 0), MATCH(Interface!C82, Forecasts!$Z$9:$AE$9, 0))</f>
        <v>520.09158845839636</v>
      </c>
      <c r="E82" s="115">
        <f>INDEX(Forecasts!$Z$38:$AE$55, MATCH(Interface!$B82, Forecasts!$B$38:$B$55, 0), MATCH(Interface!$C82, Forecasts!$Z$36:$AE$36, 0))</f>
        <v>0</v>
      </c>
      <c r="F82" s="80">
        <f>INDEX(Forecasts!$Z$65:$AE$82, MATCH(Interface!$B82, Forecasts!$B$65:$B$82, 0), MATCH(Interface!$C82, Forecasts!$Z$63:$AE$63, 0))</f>
        <v>0</v>
      </c>
      <c r="G82" s="80">
        <f>INDEX(Forecasts!$Z$92:$AE$109, MATCH(Interface!$B82, Forecasts!$B$92:$B$109, 0), MATCH(Interface!$C82, Forecasts!$Z$90:$AE$90, 0))</f>
        <v>19.02403540011732</v>
      </c>
      <c r="H82" s="80">
        <f>INDEX(Forecasts!$Z$119:$AE$136, MATCH(Interface!$B82, Forecasts!$B$119:$B$136, 0), MATCH(Interface!$C82, Forecasts!$Z$117:$AE$117, 0))</f>
        <v>10.777668096352944</v>
      </c>
      <c r="I82" s="116">
        <f>INDEX(Forecasts!$Z$146:$AE$163, MATCH(Interface!$B82, Forecasts!$B$146:$B$163, 0), MATCH(Interface!$C82, Forecasts!$Z$144:$AE$144, 0))</f>
        <v>0</v>
      </c>
      <c r="J82" s="116">
        <f>INDEX(Forecasts!$Z$173:$AE$190, MATCH(Interface!$B82, Forecasts!$B$173:$B$190, 0), MATCH(Interface!$C82, Forecasts!$Z$171:$AE$171, 0))</f>
        <v>0</v>
      </c>
    </row>
    <row r="83" spans="1:10">
      <c r="A83" s="113" t="str">
        <f t="shared" ref="A83:A87" si="15">B83&amp;RIGHT(C83,2)</f>
        <v>BRL26</v>
      </c>
      <c r="B83" s="113" t="s">
        <v>93</v>
      </c>
      <c r="C83" s="113" t="s">
        <v>30</v>
      </c>
      <c r="D83" s="114">
        <f>INDEX(Forecasts!$Z$11:$AE$28, MATCH(Interface!B83, Forecasts!$B$11:$B$28, 0), MATCH(Interface!C83, Forecasts!$Z$9:$AE$9, 0))</f>
        <v>521.21455648409597</v>
      </c>
      <c r="E83" s="115">
        <f>INDEX(Forecasts!$Z$38:$AE$55, MATCH(Interface!$B83, Forecasts!$B$38:$B$55, 0), MATCH(Interface!$C83, Forecasts!$Z$36:$AE$36, 0))</f>
        <v>0</v>
      </c>
      <c r="F83" s="80">
        <f>INDEX(Forecasts!$Z$65:$AE$82, MATCH(Interface!$B83, Forecasts!$B$65:$B$82, 0), MATCH(Interface!$C83, Forecasts!$Z$63:$AE$63, 0))</f>
        <v>0</v>
      </c>
      <c r="G83" s="80">
        <f>INDEX(Forecasts!$Z$92:$AE$109, MATCH(Interface!$B83, Forecasts!$B$92:$B$109, 0), MATCH(Interface!$C83, Forecasts!$Z$90:$AE$90, 0))</f>
        <v>19.02403540011732</v>
      </c>
      <c r="H83" s="80">
        <f>INDEX(Forecasts!$Z$119:$AE$136, MATCH(Interface!$B83, Forecasts!$B$119:$B$136, 0), MATCH(Interface!$C83, Forecasts!$Z$117:$AE$117, 0))</f>
        <v>10.777668096352944</v>
      </c>
      <c r="I83" s="116">
        <f>INDEX(Forecasts!$Z$146:$AE$163, MATCH(Interface!$B83, Forecasts!$B$146:$B$163, 0), MATCH(Interface!$C83, Forecasts!$Z$144:$AE$144, 0))</f>
        <v>0</v>
      </c>
      <c r="J83" s="116">
        <f>INDEX(Forecasts!$Z$173:$AE$190, MATCH(Interface!$B83, Forecasts!$B$173:$B$190, 0), MATCH(Interface!$C83, Forecasts!$Z$171:$AE$171, 0))</f>
        <v>0</v>
      </c>
    </row>
    <row r="84" spans="1:10">
      <c r="A84" s="113" t="str">
        <f t="shared" si="15"/>
        <v>BRL27</v>
      </c>
      <c r="B84" s="113" t="s">
        <v>93</v>
      </c>
      <c r="C84" s="113" t="s">
        <v>31</v>
      </c>
      <c r="D84" s="114">
        <f>INDEX(Forecasts!$Z$11:$AE$28, MATCH(Interface!B84, Forecasts!$B$11:$B$28, 0), MATCH(Interface!C84, Forecasts!$Z$9:$AE$9, 0))</f>
        <v>522.91828874986186</v>
      </c>
      <c r="E84" s="115">
        <f>INDEX(Forecasts!$Z$38:$AE$55, MATCH(Interface!$B84, Forecasts!$B$38:$B$55, 0), MATCH(Interface!$C84, Forecasts!$Z$36:$AE$36, 0))</f>
        <v>0</v>
      </c>
      <c r="F84" s="80">
        <f>INDEX(Forecasts!$Z$65:$AE$82, MATCH(Interface!$B84, Forecasts!$B$65:$B$82, 0), MATCH(Interface!$C84, Forecasts!$Z$63:$AE$63, 0))</f>
        <v>0</v>
      </c>
      <c r="G84" s="80">
        <f>INDEX(Forecasts!$Z$92:$AE$109, MATCH(Interface!$B84, Forecasts!$B$92:$B$109, 0), MATCH(Interface!$C84, Forecasts!$Z$90:$AE$90, 0))</f>
        <v>19.02403540011732</v>
      </c>
      <c r="H84" s="80">
        <f>INDEX(Forecasts!$Z$119:$AE$136, MATCH(Interface!$B84, Forecasts!$B$119:$B$136, 0), MATCH(Interface!$C84, Forecasts!$Z$117:$AE$117, 0))</f>
        <v>10.777668096352944</v>
      </c>
      <c r="I84" s="116">
        <f>INDEX(Forecasts!$Z$146:$AE$163, MATCH(Interface!$B84, Forecasts!$B$146:$B$163, 0), MATCH(Interface!$C84, Forecasts!$Z$144:$AE$144, 0))</f>
        <v>0</v>
      </c>
      <c r="J84" s="116">
        <f>INDEX(Forecasts!$Z$173:$AE$190, MATCH(Interface!$B84, Forecasts!$B$173:$B$190, 0), MATCH(Interface!$C84, Forecasts!$Z$171:$AE$171, 0))</f>
        <v>0</v>
      </c>
    </row>
    <row r="85" spans="1:10">
      <c r="A85" s="113" t="str">
        <f t="shared" si="15"/>
        <v>BRL28</v>
      </c>
      <c r="B85" s="113" t="s">
        <v>93</v>
      </c>
      <c r="C85" s="113" t="s">
        <v>32</v>
      </c>
      <c r="D85" s="114">
        <f>INDEX(Forecasts!$Z$11:$AE$28, MATCH(Interface!B85, Forecasts!$B$11:$B$28, 0), MATCH(Interface!C85, Forecasts!$Z$9:$AE$9, 0))</f>
        <v>525.04299439873807</v>
      </c>
      <c r="E85" s="115">
        <f>INDEX(Forecasts!$Z$38:$AE$55, MATCH(Interface!$B85, Forecasts!$B$38:$B$55, 0), MATCH(Interface!$C85, Forecasts!$Z$36:$AE$36, 0))</f>
        <v>0</v>
      </c>
      <c r="F85" s="80">
        <f>INDEX(Forecasts!$Z$65:$AE$82, MATCH(Interface!$B85, Forecasts!$B$65:$B$82, 0), MATCH(Interface!$C85, Forecasts!$Z$63:$AE$63, 0))</f>
        <v>0</v>
      </c>
      <c r="G85" s="80">
        <f>INDEX(Forecasts!$Z$92:$AE$109, MATCH(Interface!$B85, Forecasts!$B$92:$B$109, 0), MATCH(Interface!$C85, Forecasts!$Z$90:$AE$90, 0))</f>
        <v>19.02403540011732</v>
      </c>
      <c r="H85" s="80">
        <f>INDEX(Forecasts!$Z$119:$AE$136, MATCH(Interface!$B85, Forecasts!$B$119:$B$136, 0), MATCH(Interface!$C85, Forecasts!$Z$117:$AE$117, 0))</f>
        <v>10.777668096352944</v>
      </c>
      <c r="I85" s="116">
        <f>INDEX(Forecasts!$Z$146:$AE$163, MATCH(Interface!$B85, Forecasts!$B$146:$B$163, 0), MATCH(Interface!$C85, Forecasts!$Z$144:$AE$144, 0))</f>
        <v>0</v>
      </c>
      <c r="J85" s="116">
        <f>INDEX(Forecasts!$Z$173:$AE$190, MATCH(Interface!$B85, Forecasts!$B$173:$B$190, 0), MATCH(Interface!$C85, Forecasts!$Z$171:$AE$171, 0))</f>
        <v>0</v>
      </c>
    </row>
    <row r="86" spans="1:10">
      <c r="A86" s="113" t="str">
        <f t="shared" si="15"/>
        <v>BRL29</v>
      </c>
      <c r="B86" s="113" t="s">
        <v>93</v>
      </c>
      <c r="C86" s="113" t="s">
        <v>33</v>
      </c>
      <c r="D86" s="114">
        <f>INDEX(Forecasts!$Z$11:$AE$28, MATCH(Interface!B86, Forecasts!$B$11:$B$28, 0), MATCH(Interface!C86, Forecasts!$Z$9:$AE$9, 0))</f>
        <v>527.6365776016878</v>
      </c>
      <c r="E86" s="115">
        <f>INDEX(Forecasts!$Z$38:$AE$55, MATCH(Interface!$B86, Forecasts!$B$38:$B$55, 0), MATCH(Interface!$C86, Forecasts!$Z$36:$AE$36, 0))</f>
        <v>0</v>
      </c>
      <c r="F86" s="80">
        <f>INDEX(Forecasts!$Z$65:$AE$82, MATCH(Interface!$B86, Forecasts!$B$65:$B$82, 0), MATCH(Interface!$C86, Forecasts!$Z$63:$AE$63, 0))</f>
        <v>0</v>
      </c>
      <c r="G86" s="80">
        <f>INDEX(Forecasts!$Z$92:$AE$109, MATCH(Interface!$B86, Forecasts!$B$92:$B$109, 0), MATCH(Interface!$C86, Forecasts!$Z$90:$AE$90, 0))</f>
        <v>19.02403540011732</v>
      </c>
      <c r="H86" s="80">
        <f>INDEX(Forecasts!$Z$119:$AE$136, MATCH(Interface!$B86, Forecasts!$B$119:$B$136, 0), MATCH(Interface!$C86, Forecasts!$Z$117:$AE$117, 0))</f>
        <v>10.777668096352944</v>
      </c>
      <c r="I86" s="116">
        <f>INDEX(Forecasts!$Z$146:$AE$163, MATCH(Interface!$B86, Forecasts!$B$146:$B$163, 0), MATCH(Interface!$C86, Forecasts!$Z$144:$AE$144, 0))</f>
        <v>0</v>
      </c>
      <c r="J86" s="116">
        <f>INDEX(Forecasts!$Z$173:$AE$190, MATCH(Interface!$B86, Forecasts!$B$173:$B$190, 0), MATCH(Interface!$C86, Forecasts!$Z$171:$AE$171, 0))</f>
        <v>0</v>
      </c>
    </row>
    <row r="87" spans="1:10">
      <c r="A87" s="113" t="str">
        <f t="shared" si="15"/>
        <v>BRL30</v>
      </c>
      <c r="B87" s="113" t="s">
        <v>93</v>
      </c>
      <c r="C87" s="113" t="s">
        <v>34</v>
      </c>
      <c r="D87" s="114">
        <f>INDEX(Forecasts!$Z$11:$AE$28, MATCH(Interface!B87, Forecasts!$B$11:$B$28, 0), MATCH(Interface!C87, Forecasts!$Z$9:$AE$9, 0))</f>
        <v>529.49760696623343</v>
      </c>
      <c r="E87" s="115">
        <f>INDEX(Forecasts!$Z$38:$AE$55, MATCH(Interface!$B87, Forecasts!$B$38:$B$55, 0), MATCH(Interface!$C87, Forecasts!$Z$36:$AE$36, 0))</f>
        <v>0</v>
      </c>
      <c r="F87" s="80">
        <f>INDEX(Forecasts!$Z$65:$AE$82, MATCH(Interface!$B87, Forecasts!$B$65:$B$82, 0), MATCH(Interface!$C87, Forecasts!$Z$63:$AE$63, 0))</f>
        <v>0</v>
      </c>
      <c r="G87" s="80">
        <f>INDEX(Forecasts!$Z$92:$AE$109, MATCH(Interface!$B87, Forecasts!$B$92:$B$109, 0), MATCH(Interface!$C87, Forecasts!$Z$90:$AE$90, 0))</f>
        <v>19.02403540011732</v>
      </c>
      <c r="H87" s="80">
        <f>INDEX(Forecasts!$Z$119:$AE$136, MATCH(Interface!$B87, Forecasts!$B$119:$B$136, 0), MATCH(Interface!$C87, Forecasts!$Z$117:$AE$117, 0))</f>
        <v>10.777668096352944</v>
      </c>
      <c r="I87" s="116">
        <f>INDEX(Forecasts!$Z$146:$AE$163, MATCH(Interface!$B87, Forecasts!$B$146:$B$163, 0), MATCH(Interface!$C87, Forecasts!$Z$144:$AE$144, 0))</f>
        <v>0</v>
      </c>
      <c r="J87" s="116">
        <f>INDEX(Forecasts!$Z$173:$AE$190, MATCH(Interface!$B87, Forecasts!$B$173:$B$190, 0), MATCH(Interface!$C87, Forecasts!$Z$171:$AE$171, 0))</f>
        <v>0</v>
      </c>
    </row>
    <row r="88" spans="1:10">
      <c r="A88" s="113" t="str">
        <f t="shared" si="12"/>
        <v>PRT25</v>
      </c>
      <c r="B88" s="113" t="s">
        <v>100</v>
      </c>
      <c r="C88" s="113" t="s">
        <v>29</v>
      </c>
      <c r="D88" s="114">
        <f>INDEX(Forecasts!$Z$11:$AE$28, MATCH(Interface!B88, Forecasts!$B$11:$B$28, 0), MATCH(Interface!C88, Forecasts!$Z$9:$AE$9, 0))</f>
        <v>308.22900000000004</v>
      </c>
      <c r="E88" s="115">
        <f>INDEX(Forecasts!$Z$38:$AE$55, MATCH(Interface!$B88, Forecasts!$B$38:$B$55, 0), MATCH(Interface!$C88, Forecasts!$Z$36:$AE$36, 0))</f>
        <v>107.55963909950069</v>
      </c>
      <c r="F88" s="80">
        <f>INDEX(Forecasts!$Z$65:$AE$82, MATCH(Interface!$B88, Forecasts!$B$65:$B$82, 0), MATCH(Interface!$C88, Forecasts!$Z$63:$AE$63, 0))</f>
        <v>0</v>
      </c>
      <c r="G88" s="80">
        <f>INDEX(Forecasts!$Z$92:$AE$109, MATCH(Interface!$B88, Forecasts!$B$92:$B$109, 0), MATCH(Interface!$C88, Forecasts!$Z$90:$AE$90, 0))</f>
        <v>23.231664683834083</v>
      </c>
      <c r="H88" s="80">
        <f>INDEX(Forecasts!$Z$119:$AE$136, MATCH(Interface!$B88, Forecasts!$B$119:$B$136, 0), MATCH(Interface!$C88, Forecasts!$Z$117:$AE$117, 0))</f>
        <v>10.049387522712809</v>
      </c>
      <c r="I88" s="116">
        <f>INDEX(Forecasts!$Z$146:$AE$163, MATCH(Interface!$B88, Forecasts!$B$146:$B$163, 0), MATCH(Interface!$C88, Forecasts!$Z$144:$AE$144, 0))</f>
        <v>0</v>
      </c>
      <c r="J88" s="116">
        <f>INDEX(Forecasts!$Z$173:$AE$190, MATCH(Interface!$B88, Forecasts!$B$173:$B$190, 0), MATCH(Interface!$C88, Forecasts!$Z$171:$AE$171, 0))</f>
        <v>0</v>
      </c>
    </row>
    <row r="89" spans="1:10">
      <c r="A89" s="113" t="str">
        <f t="shared" ref="A89:A93" si="16">B89&amp;RIGHT(C89,2)</f>
        <v>PRT26</v>
      </c>
      <c r="B89" s="113" t="s">
        <v>100</v>
      </c>
      <c r="C89" s="113" t="s">
        <v>30</v>
      </c>
      <c r="D89" s="114">
        <f>INDEX(Forecasts!$Z$11:$AE$28, MATCH(Interface!B89, Forecasts!$B$11:$B$28, 0), MATCH(Interface!C89, Forecasts!$Z$9:$AE$9, 0))</f>
        <v>311.27660000000003</v>
      </c>
      <c r="E89" s="115">
        <f>INDEX(Forecasts!$Z$38:$AE$55, MATCH(Interface!$B89, Forecasts!$B$38:$B$55, 0), MATCH(Interface!$C89, Forecasts!$Z$36:$AE$36, 0))</f>
        <v>128.2814063119425</v>
      </c>
      <c r="F89" s="80">
        <f>INDEX(Forecasts!$Z$65:$AE$82, MATCH(Interface!$B89, Forecasts!$B$65:$B$82, 0), MATCH(Interface!$C89, Forecasts!$Z$63:$AE$63, 0))</f>
        <v>0</v>
      </c>
      <c r="G89" s="80">
        <f>INDEX(Forecasts!$Z$92:$AE$109, MATCH(Interface!$B89, Forecasts!$B$92:$B$109, 0), MATCH(Interface!$C89, Forecasts!$Z$90:$AE$90, 0))</f>
        <v>23.231664683834083</v>
      </c>
      <c r="H89" s="80">
        <f>INDEX(Forecasts!$Z$119:$AE$136, MATCH(Interface!$B89, Forecasts!$B$119:$B$136, 0), MATCH(Interface!$C89, Forecasts!$Z$117:$AE$117, 0))</f>
        <v>10.049387522712809</v>
      </c>
      <c r="I89" s="116">
        <f>INDEX(Forecasts!$Z$146:$AE$163, MATCH(Interface!$B89, Forecasts!$B$146:$B$163, 0), MATCH(Interface!$C89, Forecasts!$Z$144:$AE$144, 0))</f>
        <v>0</v>
      </c>
      <c r="J89" s="116">
        <f>INDEX(Forecasts!$Z$173:$AE$190, MATCH(Interface!$B89, Forecasts!$B$173:$B$190, 0), MATCH(Interface!$C89, Forecasts!$Z$171:$AE$171, 0))</f>
        <v>0</v>
      </c>
    </row>
    <row r="90" spans="1:10">
      <c r="A90" s="113" t="str">
        <f t="shared" si="16"/>
        <v>PRT27</v>
      </c>
      <c r="B90" s="113" t="s">
        <v>100</v>
      </c>
      <c r="C90" s="113" t="s">
        <v>31</v>
      </c>
      <c r="D90" s="114">
        <f>INDEX(Forecasts!$Z$11:$AE$28, MATCH(Interface!B90, Forecasts!$B$11:$B$28, 0), MATCH(Interface!C90, Forecasts!$Z$9:$AE$9, 0))</f>
        <v>314.452</v>
      </c>
      <c r="E90" s="115">
        <f>INDEX(Forecasts!$Z$38:$AE$55, MATCH(Interface!$B90, Forecasts!$B$38:$B$55, 0), MATCH(Interface!$C90, Forecasts!$Z$36:$AE$36, 0))</f>
        <v>130.58590818312493</v>
      </c>
      <c r="F90" s="80">
        <f>INDEX(Forecasts!$Z$65:$AE$82, MATCH(Interface!$B90, Forecasts!$B$65:$B$82, 0), MATCH(Interface!$C90, Forecasts!$Z$63:$AE$63, 0))</f>
        <v>0</v>
      </c>
      <c r="G90" s="80">
        <f>INDEX(Forecasts!$Z$92:$AE$109, MATCH(Interface!$B90, Forecasts!$B$92:$B$109, 0), MATCH(Interface!$C90, Forecasts!$Z$90:$AE$90, 0))</f>
        <v>23.231664683834083</v>
      </c>
      <c r="H90" s="80">
        <f>INDEX(Forecasts!$Z$119:$AE$136, MATCH(Interface!$B90, Forecasts!$B$119:$B$136, 0), MATCH(Interface!$C90, Forecasts!$Z$117:$AE$117, 0))</f>
        <v>10.049387522712809</v>
      </c>
      <c r="I90" s="116">
        <f>INDEX(Forecasts!$Z$146:$AE$163, MATCH(Interface!$B90, Forecasts!$B$146:$B$163, 0), MATCH(Interface!$C90, Forecasts!$Z$144:$AE$144, 0))</f>
        <v>0</v>
      </c>
      <c r="J90" s="116">
        <f>INDEX(Forecasts!$Z$173:$AE$190, MATCH(Interface!$B90, Forecasts!$B$173:$B$190, 0), MATCH(Interface!$C90, Forecasts!$Z$171:$AE$171, 0))</f>
        <v>0</v>
      </c>
    </row>
    <row r="91" spans="1:10">
      <c r="A91" s="113" t="str">
        <f t="shared" si="16"/>
        <v>PRT28</v>
      </c>
      <c r="B91" s="113" t="s">
        <v>100</v>
      </c>
      <c r="C91" s="113" t="s">
        <v>32</v>
      </c>
      <c r="D91" s="114">
        <f>INDEX(Forecasts!$Z$11:$AE$28, MATCH(Interface!B91, Forecasts!$B$11:$B$28, 0), MATCH(Interface!C91, Forecasts!$Z$9:$AE$9, 0))</f>
        <v>317.57299999999998</v>
      </c>
      <c r="E91" s="115">
        <f>INDEX(Forecasts!$Z$38:$AE$55, MATCH(Interface!$B91, Forecasts!$B$38:$B$55, 0), MATCH(Interface!$C91, Forecasts!$Z$36:$AE$36, 0))</f>
        <v>132.99304411898999</v>
      </c>
      <c r="F91" s="80">
        <f>INDEX(Forecasts!$Z$65:$AE$82, MATCH(Interface!$B91, Forecasts!$B$65:$B$82, 0), MATCH(Interface!$C91, Forecasts!$Z$63:$AE$63, 0))</f>
        <v>0</v>
      </c>
      <c r="G91" s="80">
        <f>INDEX(Forecasts!$Z$92:$AE$109, MATCH(Interface!$B91, Forecasts!$B$92:$B$109, 0), MATCH(Interface!$C91, Forecasts!$Z$90:$AE$90, 0))</f>
        <v>23.231664683834083</v>
      </c>
      <c r="H91" s="80">
        <f>INDEX(Forecasts!$Z$119:$AE$136, MATCH(Interface!$B91, Forecasts!$B$119:$B$136, 0), MATCH(Interface!$C91, Forecasts!$Z$117:$AE$117, 0))</f>
        <v>10.049387522712809</v>
      </c>
      <c r="I91" s="116">
        <f>INDEX(Forecasts!$Z$146:$AE$163, MATCH(Interface!$B91, Forecasts!$B$146:$B$163, 0), MATCH(Interface!$C91, Forecasts!$Z$144:$AE$144, 0))</f>
        <v>0</v>
      </c>
      <c r="J91" s="116">
        <f>INDEX(Forecasts!$Z$173:$AE$190, MATCH(Interface!$B91, Forecasts!$B$173:$B$190, 0), MATCH(Interface!$C91, Forecasts!$Z$171:$AE$171, 0))</f>
        <v>0</v>
      </c>
    </row>
    <row r="92" spans="1:10">
      <c r="A92" s="113" t="str">
        <f t="shared" si="16"/>
        <v>PRT29</v>
      </c>
      <c r="B92" s="113" t="s">
        <v>100</v>
      </c>
      <c r="C92" s="113" t="s">
        <v>33</v>
      </c>
      <c r="D92" s="114">
        <f>INDEX(Forecasts!$Z$11:$AE$28, MATCH(Interface!B92, Forecasts!$B$11:$B$28, 0), MATCH(Interface!C92, Forecasts!$Z$9:$AE$9, 0))</f>
        <v>320.43399999999997</v>
      </c>
      <c r="E92" s="115">
        <f>INDEX(Forecasts!$Z$38:$AE$55, MATCH(Interface!$B92, Forecasts!$B$38:$B$55, 0), MATCH(Interface!$C92, Forecasts!$Z$36:$AE$36, 0))</f>
        <v>133.26613280738002</v>
      </c>
      <c r="F92" s="80">
        <f>INDEX(Forecasts!$Z$65:$AE$82, MATCH(Interface!$B92, Forecasts!$B$65:$B$82, 0), MATCH(Interface!$C92, Forecasts!$Z$63:$AE$63, 0))</f>
        <v>0</v>
      </c>
      <c r="G92" s="80">
        <f>INDEX(Forecasts!$Z$92:$AE$109, MATCH(Interface!$B92, Forecasts!$B$92:$B$109, 0), MATCH(Interface!$C92, Forecasts!$Z$90:$AE$90, 0))</f>
        <v>23.231664683834083</v>
      </c>
      <c r="H92" s="80">
        <f>INDEX(Forecasts!$Z$119:$AE$136, MATCH(Interface!$B92, Forecasts!$B$119:$B$136, 0), MATCH(Interface!$C92, Forecasts!$Z$117:$AE$117, 0))</f>
        <v>10.049387522712809</v>
      </c>
      <c r="I92" s="116">
        <f>INDEX(Forecasts!$Z$146:$AE$163, MATCH(Interface!$B92, Forecasts!$B$146:$B$163, 0), MATCH(Interface!$C92, Forecasts!$Z$144:$AE$144, 0))</f>
        <v>0</v>
      </c>
      <c r="J92" s="116">
        <f>INDEX(Forecasts!$Z$173:$AE$190, MATCH(Interface!$B92, Forecasts!$B$173:$B$190, 0), MATCH(Interface!$C92, Forecasts!$Z$171:$AE$171, 0))</f>
        <v>0</v>
      </c>
    </row>
    <row r="93" spans="1:10">
      <c r="A93" s="113" t="str">
        <f t="shared" si="16"/>
        <v>PRT30</v>
      </c>
      <c r="B93" s="113" t="s">
        <v>100</v>
      </c>
      <c r="C93" s="113" t="s">
        <v>34</v>
      </c>
      <c r="D93" s="114">
        <f>INDEX(Forecasts!$Z$11:$AE$28, MATCH(Interface!B93, Forecasts!$B$11:$B$28, 0), MATCH(Interface!C93, Forecasts!$Z$9:$AE$9, 0))</f>
        <v>323.12200000000001</v>
      </c>
      <c r="E93" s="115">
        <f>INDEX(Forecasts!$Z$38:$AE$55, MATCH(Interface!$B93, Forecasts!$B$38:$B$55, 0), MATCH(Interface!$C93, Forecasts!$Z$36:$AE$36, 0))</f>
        <v>134.77262458142744</v>
      </c>
      <c r="F93" s="80">
        <f>INDEX(Forecasts!$Z$65:$AE$82, MATCH(Interface!$B93, Forecasts!$B$65:$B$82, 0), MATCH(Interface!$C93, Forecasts!$Z$63:$AE$63, 0))</f>
        <v>0</v>
      </c>
      <c r="G93" s="80">
        <f>INDEX(Forecasts!$Z$92:$AE$109, MATCH(Interface!$B93, Forecasts!$B$92:$B$109, 0), MATCH(Interface!$C93, Forecasts!$Z$90:$AE$90, 0))</f>
        <v>23.231664683834083</v>
      </c>
      <c r="H93" s="80">
        <f>INDEX(Forecasts!$Z$119:$AE$136, MATCH(Interface!$B93, Forecasts!$B$119:$B$136, 0), MATCH(Interface!$C93, Forecasts!$Z$117:$AE$117, 0))</f>
        <v>10.049387522712809</v>
      </c>
      <c r="I93" s="116">
        <f>INDEX(Forecasts!$Z$146:$AE$163, MATCH(Interface!$B93, Forecasts!$B$146:$B$163, 0), MATCH(Interface!$C93, Forecasts!$Z$144:$AE$144, 0))</f>
        <v>0</v>
      </c>
      <c r="J93" s="116">
        <f>INDEX(Forecasts!$Z$173:$AE$190, MATCH(Interface!$B93, Forecasts!$B$173:$B$190, 0), MATCH(Interface!$C93, Forecasts!$Z$171:$AE$171, 0))</f>
        <v>0</v>
      </c>
    </row>
    <row r="94" spans="1:10">
      <c r="A94" s="113" t="str">
        <f t="shared" si="12"/>
        <v>SES25</v>
      </c>
      <c r="B94" s="113" t="s">
        <v>102</v>
      </c>
      <c r="C94" s="113" t="s">
        <v>29</v>
      </c>
      <c r="D94" s="114">
        <f>INDEX(Forecasts!$Z$11:$AE$28, MATCH(Interface!B94, Forecasts!$B$11:$B$28, 0), MATCH(Interface!C94, Forecasts!$Z$9:$AE$9, 0))</f>
        <v>293.92</v>
      </c>
      <c r="E94" s="115">
        <f>INDEX(Forecasts!$Z$38:$AE$55, MATCH(Interface!$B94, Forecasts!$B$38:$B$55, 0), MATCH(Interface!$C94, Forecasts!$Z$36:$AE$36, 0))</f>
        <v>252.56872618399564</v>
      </c>
      <c r="F94" s="80">
        <f>INDEX(Forecasts!$Z$65:$AE$82, MATCH(Interface!$B94, Forecasts!$B$65:$B$82, 0), MATCH(Interface!$C94, Forecasts!$Z$63:$AE$63, 0))</f>
        <v>0</v>
      </c>
      <c r="G94" s="80">
        <f>INDEX(Forecasts!$Z$92:$AE$109, MATCH(Interface!$B94, Forecasts!$B$92:$B$109, 0), MATCH(Interface!$C94, Forecasts!$Z$90:$AE$90, 0))</f>
        <v>19.380899039615905</v>
      </c>
      <c r="H94" s="80">
        <f>INDEX(Forecasts!$Z$119:$AE$136, MATCH(Interface!$B94, Forecasts!$B$119:$B$136, 0), MATCH(Interface!$C94, Forecasts!$Z$117:$AE$117, 0))</f>
        <v>8.2320452331801874</v>
      </c>
      <c r="I94" s="116">
        <f>INDEX(Forecasts!$Z$146:$AE$163, MATCH(Interface!$B94, Forecasts!$B$146:$B$163, 0), MATCH(Interface!$C94, Forecasts!$Z$144:$AE$144, 0))</f>
        <v>0</v>
      </c>
      <c r="J94" s="116">
        <f>INDEX(Forecasts!$Z$173:$AE$190, MATCH(Interface!$B94, Forecasts!$B$173:$B$190, 0), MATCH(Interface!$C94, Forecasts!$Z$171:$AE$171, 0))</f>
        <v>0</v>
      </c>
    </row>
    <row r="95" spans="1:10">
      <c r="A95" s="113" t="str">
        <f t="shared" ref="A95:A99" si="17">B95&amp;RIGHT(C95,2)</f>
        <v>SES26</v>
      </c>
      <c r="B95" s="113" t="s">
        <v>102</v>
      </c>
      <c r="C95" s="113" t="s">
        <v>30</v>
      </c>
      <c r="D95" s="114">
        <f>INDEX(Forecasts!$Z$11:$AE$28, MATCH(Interface!B95, Forecasts!$B$11:$B$28, 0), MATCH(Interface!C95, Forecasts!$Z$9:$AE$9, 0))</f>
        <v>295.96999999999997</v>
      </c>
      <c r="E95" s="115">
        <f>INDEX(Forecasts!$Z$38:$AE$55, MATCH(Interface!$B95, Forecasts!$B$38:$B$55, 0), MATCH(Interface!$C95, Forecasts!$Z$36:$AE$36, 0))</f>
        <v>270.06791228840757</v>
      </c>
      <c r="F95" s="80">
        <f>INDEX(Forecasts!$Z$65:$AE$82, MATCH(Interface!$B95, Forecasts!$B$65:$B$82, 0), MATCH(Interface!$C95, Forecasts!$Z$63:$AE$63, 0))</f>
        <v>0</v>
      </c>
      <c r="G95" s="80">
        <f>INDEX(Forecasts!$Z$92:$AE$109, MATCH(Interface!$B95, Forecasts!$B$92:$B$109, 0), MATCH(Interface!$C95, Forecasts!$Z$90:$AE$90, 0))</f>
        <v>19.380899039615905</v>
      </c>
      <c r="H95" s="80">
        <f>INDEX(Forecasts!$Z$119:$AE$136, MATCH(Interface!$B95, Forecasts!$B$119:$B$136, 0), MATCH(Interface!$C95, Forecasts!$Z$117:$AE$117, 0))</f>
        <v>8.2320452331801874</v>
      </c>
      <c r="I95" s="116">
        <f>INDEX(Forecasts!$Z$146:$AE$163, MATCH(Interface!$B95, Forecasts!$B$146:$B$163, 0), MATCH(Interface!$C95, Forecasts!$Z$144:$AE$144, 0))</f>
        <v>0</v>
      </c>
      <c r="J95" s="116">
        <f>INDEX(Forecasts!$Z$173:$AE$190, MATCH(Interface!$B95, Forecasts!$B$173:$B$190, 0), MATCH(Interface!$C95, Forecasts!$Z$171:$AE$171, 0))</f>
        <v>0</v>
      </c>
    </row>
    <row r="96" spans="1:10">
      <c r="A96" s="113" t="str">
        <f t="shared" si="17"/>
        <v>SES27</v>
      </c>
      <c r="B96" s="113" t="s">
        <v>102</v>
      </c>
      <c r="C96" s="113" t="s">
        <v>31</v>
      </c>
      <c r="D96" s="114">
        <f>INDEX(Forecasts!$Z$11:$AE$28, MATCH(Interface!B96, Forecasts!$B$11:$B$28, 0), MATCH(Interface!C96, Forecasts!$Z$9:$AE$9, 0))</f>
        <v>298.73</v>
      </c>
      <c r="E96" s="115">
        <f>INDEX(Forecasts!$Z$38:$AE$55, MATCH(Interface!$B96, Forecasts!$B$38:$B$55, 0), MATCH(Interface!$C96, Forecasts!$Z$36:$AE$36, 0))</f>
        <v>289.15743313359889</v>
      </c>
      <c r="F96" s="80">
        <f>INDEX(Forecasts!$Z$65:$AE$82, MATCH(Interface!$B96, Forecasts!$B$65:$B$82, 0), MATCH(Interface!$C96, Forecasts!$Z$63:$AE$63, 0))</f>
        <v>0</v>
      </c>
      <c r="G96" s="80">
        <f>INDEX(Forecasts!$Z$92:$AE$109, MATCH(Interface!$B96, Forecasts!$B$92:$B$109, 0), MATCH(Interface!$C96, Forecasts!$Z$90:$AE$90, 0))</f>
        <v>19.380899039615905</v>
      </c>
      <c r="H96" s="80">
        <f>INDEX(Forecasts!$Z$119:$AE$136, MATCH(Interface!$B96, Forecasts!$B$119:$B$136, 0), MATCH(Interface!$C96, Forecasts!$Z$117:$AE$117, 0))</f>
        <v>8.2320452331801874</v>
      </c>
      <c r="I96" s="116">
        <f>INDEX(Forecasts!$Z$146:$AE$163, MATCH(Interface!$B96, Forecasts!$B$146:$B$163, 0), MATCH(Interface!$C96, Forecasts!$Z$144:$AE$144, 0))</f>
        <v>0</v>
      </c>
      <c r="J96" s="116">
        <f>INDEX(Forecasts!$Z$173:$AE$190, MATCH(Interface!$B96, Forecasts!$B$173:$B$190, 0), MATCH(Interface!$C96, Forecasts!$Z$171:$AE$171, 0))</f>
        <v>0</v>
      </c>
    </row>
    <row r="97" spans="1:10">
      <c r="A97" s="113" t="str">
        <f t="shared" si="17"/>
        <v>SES28</v>
      </c>
      <c r="B97" s="113" t="s">
        <v>102</v>
      </c>
      <c r="C97" s="113" t="s">
        <v>32</v>
      </c>
      <c r="D97" s="114">
        <f>INDEX(Forecasts!$Z$11:$AE$28, MATCH(Interface!B97, Forecasts!$B$11:$B$28, 0), MATCH(Interface!C97, Forecasts!$Z$9:$AE$9, 0))</f>
        <v>301.52</v>
      </c>
      <c r="E97" s="115">
        <f>INDEX(Forecasts!$Z$38:$AE$55, MATCH(Interface!$B97, Forecasts!$B$38:$B$55, 0), MATCH(Interface!$C97, Forecasts!$Z$36:$AE$36, 0))</f>
        <v>301.26691430087556</v>
      </c>
      <c r="F97" s="80">
        <f>INDEX(Forecasts!$Z$65:$AE$82, MATCH(Interface!$B97, Forecasts!$B$65:$B$82, 0), MATCH(Interface!$C97, Forecasts!$Z$63:$AE$63, 0))</f>
        <v>0</v>
      </c>
      <c r="G97" s="80">
        <f>INDEX(Forecasts!$Z$92:$AE$109, MATCH(Interface!$B97, Forecasts!$B$92:$B$109, 0), MATCH(Interface!$C97, Forecasts!$Z$90:$AE$90, 0))</f>
        <v>19.380899039615905</v>
      </c>
      <c r="H97" s="80">
        <f>INDEX(Forecasts!$Z$119:$AE$136, MATCH(Interface!$B97, Forecasts!$B$119:$B$136, 0), MATCH(Interface!$C97, Forecasts!$Z$117:$AE$117, 0))</f>
        <v>8.2320452331801874</v>
      </c>
      <c r="I97" s="116">
        <f>INDEX(Forecasts!$Z$146:$AE$163, MATCH(Interface!$B97, Forecasts!$B$146:$B$163, 0), MATCH(Interface!$C97, Forecasts!$Z$144:$AE$144, 0))</f>
        <v>0</v>
      </c>
      <c r="J97" s="116">
        <f>INDEX(Forecasts!$Z$173:$AE$190, MATCH(Interface!$B97, Forecasts!$B$173:$B$190, 0), MATCH(Interface!$C97, Forecasts!$Z$171:$AE$171, 0))</f>
        <v>0</v>
      </c>
    </row>
    <row r="98" spans="1:10">
      <c r="A98" s="113" t="str">
        <f t="shared" si="17"/>
        <v>SES29</v>
      </c>
      <c r="B98" s="113" t="s">
        <v>102</v>
      </c>
      <c r="C98" s="113" t="s">
        <v>33</v>
      </c>
      <c r="D98" s="114">
        <f>INDEX(Forecasts!$Z$11:$AE$28, MATCH(Interface!B98, Forecasts!$B$11:$B$28, 0), MATCH(Interface!C98, Forecasts!$Z$9:$AE$9, 0))</f>
        <v>303.82</v>
      </c>
      <c r="E98" s="115">
        <f>INDEX(Forecasts!$Z$38:$AE$55, MATCH(Interface!$B98, Forecasts!$B$38:$B$55, 0), MATCH(Interface!$C98, Forecasts!$Z$36:$AE$36, 0))</f>
        <v>307.74471726680275</v>
      </c>
      <c r="F98" s="80">
        <f>INDEX(Forecasts!$Z$65:$AE$82, MATCH(Interface!$B98, Forecasts!$B$65:$B$82, 0), MATCH(Interface!$C98, Forecasts!$Z$63:$AE$63, 0))</f>
        <v>0</v>
      </c>
      <c r="G98" s="80">
        <f>INDEX(Forecasts!$Z$92:$AE$109, MATCH(Interface!$B98, Forecasts!$B$92:$B$109, 0), MATCH(Interface!$C98, Forecasts!$Z$90:$AE$90, 0))</f>
        <v>19.380899039615905</v>
      </c>
      <c r="H98" s="80">
        <f>INDEX(Forecasts!$Z$119:$AE$136, MATCH(Interface!$B98, Forecasts!$B$119:$B$136, 0), MATCH(Interface!$C98, Forecasts!$Z$117:$AE$117, 0))</f>
        <v>8.2320452331801874</v>
      </c>
      <c r="I98" s="116">
        <f>INDEX(Forecasts!$Z$146:$AE$163, MATCH(Interface!$B98, Forecasts!$B$146:$B$163, 0), MATCH(Interface!$C98, Forecasts!$Z$144:$AE$144, 0))</f>
        <v>0</v>
      </c>
      <c r="J98" s="116">
        <f>INDEX(Forecasts!$Z$173:$AE$190, MATCH(Interface!$B98, Forecasts!$B$173:$B$190, 0), MATCH(Interface!$C98, Forecasts!$Z$171:$AE$171, 0))</f>
        <v>0</v>
      </c>
    </row>
    <row r="99" spans="1:10">
      <c r="A99" s="113" t="str">
        <f t="shared" si="17"/>
        <v>SES30</v>
      </c>
      <c r="B99" s="113" t="s">
        <v>102</v>
      </c>
      <c r="C99" s="113" t="s">
        <v>34</v>
      </c>
      <c r="D99" s="114">
        <f>INDEX(Forecasts!$Z$11:$AE$28, MATCH(Interface!B99, Forecasts!$B$11:$B$28, 0), MATCH(Interface!C99, Forecasts!$Z$9:$AE$9, 0))</f>
        <v>306.02</v>
      </c>
      <c r="E99" s="115">
        <f>INDEX(Forecasts!$Z$38:$AE$55, MATCH(Interface!$B99, Forecasts!$B$38:$B$55, 0), MATCH(Interface!$C99, Forecasts!$Z$36:$AE$36, 0))</f>
        <v>313.48277890333969</v>
      </c>
      <c r="F99" s="80">
        <f>INDEX(Forecasts!$Z$65:$AE$82, MATCH(Interface!$B99, Forecasts!$B$65:$B$82, 0), MATCH(Interface!$C99, Forecasts!$Z$63:$AE$63, 0))</f>
        <v>0</v>
      </c>
      <c r="G99" s="80">
        <f>INDEX(Forecasts!$Z$92:$AE$109, MATCH(Interface!$B99, Forecasts!$B$92:$B$109, 0), MATCH(Interface!$C99, Forecasts!$Z$90:$AE$90, 0))</f>
        <v>19.380899039615905</v>
      </c>
      <c r="H99" s="80">
        <f>INDEX(Forecasts!$Z$119:$AE$136, MATCH(Interface!$B99, Forecasts!$B$119:$B$136, 0), MATCH(Interface!$C99, Forecasts!$Z$117:$AE$117, 0))</f>
        <v>8.2320452331801874</v>
      </c>
      <c r="I99" s="116">
        <f>INDEX(Forecasts!$Z$146:$AE$163, MATCH(Interface!$B99, Forecasts!$B$146:$B$163, 0), MATCH(Interface!$C99, Forecasts!$Z$144:$AE$144, 0))</f>
        <v>0</v>
      </c>
      <c r="J99" s="116">
        <f>INDEX(Forecasts!$Z$173:$AE$190, MATCH(Interface!$B99, Forecasts!$B$173:$B$190, 0), MATCH(Interface!$C99, Forecasts!$Z$171:$AE$171, 0))</f>
        <v>0</v>
      </c>
    </row>
    <row r="100" spans="1:10">
      <c r="A100" s="113" t="str">
        <f t="shared" si="12"/>
        <v>SEW25</v>
      </c>
      <c r="B100" s="113" t="s">
        <v>103</v>
      </c>
      <c r="C100" s="113" t="s">
        <v>29</v>
      </c>
      <c r="D100" s="114">
        <f>INDEX(Forecasts!$Z$11:$AE$28, MATCH(Interface!B100, Forecasts!$B$11:$B$28, 0), MATCH(Interface!C100, Forecasts!$Z$9:$AE$9, 0))</f>
        <v>917.91235035712043</v>
      </c>
      <c r="E100" s="115">
        <f>INDEX(Forecasts!$Z$38:$AE$55, MATCH(Interface!$B100, Forecasts!$B$38:$B$55, 0), MATCH(Interface!$C100, Forecasts!$Z$36:$AE$36, 0))</f>
        <v>232.11978350836091</v>
      </c>
      <c r="F100" s="80">
        <f>INDEX(Forecasts!$Z$65:$AE$82, MATCH(Interface!$B100, Forecasts!$B$65:$B$82, 0), MATCH(Interface!$C100, Forecasts!$Z$63:$AE$63, 0))</f>
        <v>0</v>
      </c>
      <c r="G100" s="80">
        <f>INDEX(Forecasts!$Z$92:$AE$109, MATCH(Interface!$B100, Forecasts!$B$92:$B$109, 0), MATCH(Interface!$C100, Forecasts!$Z$90:$AE$90, 0))</f>
        <v>17.919847757709984</v>
      </c>
      <c r="H100" s="80">
        <f>INDEX(Forecasts!$Z$119:$AE$136, MATCH(Interface!$B100, Forecasts!$B$119:$B$136, 0), MATCH(Interface!$C100, Forecasts!$Z$117:$AE$117, 0))</f>
        <v>8.4619348517187589</v>
      </c>
      <c r="I100" s="116">
        <f>INDEX(Forecasts!$Z$146:$AE$163, MATCH(Interface!$B100, Forecasts!$B$146:$B$163, 0), MATCH(Interface!$C100, Forecasts!$Z$144:$AE$144, 0))</f>
        <v>0</v>
      </c>
      <c r="J100" s="116">
        <f>INDEX(Forecasts!$Z$173:$AE$190, MATCH(Interface!$B100, Forecasts!$B$173:$B$190, 0), MATCH(Interface!$C100, Forecasts!$Z$171:$AE$171, 0))</f>
        <v>0</v>
      </c>
    </row>
    <row r="101" spans="1:10">
      <c r="A101" s="113" t="str">
        <f t="shared" ref="A101:A105" si="18">B101&amp;RIGHT(C101,2)</f>
        <v>SEW26</v>
      </c>
      <c r="B101" s="113" t="s">
        <v>103</v>
      </c>
      <c r="C101" s="113" t="s">
        <v>30</v>
      </c>
      <c r="D101" s="114">
        <f>INDEX(Forecasts!$Z$11:$AE$28, MATCH(Interface!B101, Forecasts!$B$11:$B$28, 0), MATCH(Interface!C101, Forecasts!$Z$9:$AE$9, 0))</f>
        <v>926.9671746004168</v>
      </c>
      <c r="E101" s="115">
        <f>INDEX(Forecasts!$Z$38:$AE$55, MATCH(Interface!$B101, Forecasts!$B$38:$B$55, 0), MATCH(Interface!$C101, Forecasts!$Z$36:$AE$36, 0))</f>
        <v>264.58027486950232</v>
      </c>
      <c r="F101" s="80">
        <f>INDEX(Forecasts!$Z$65:$AE$82, MATCH(Interface!$B101, Forecasts!$B$65:$B$82, 0), MATCH(Interface!$C101, Forecasts!$Z$63:$AE$63, 0))</f>
        <v>0</v>
      </c>
      <c r="G101" s="80">
        <f>INDEX(Forecasts!$Z$92:$AE$109, MATCH(Interface!$B101, Forecasts!$B$92:$B$109, 0), MATCH(Interface!$C101, Forecasts!$Z$90:$AE$90, 0))</f>
        <v>17.919847757709984</v>
      </c>
      <c r="H101" s="80">
        <f>INDEX(Forecasts!$Z$119:$AE$136, MATCH(Interface!$B101, Forecasts!$B$119:$B$136, 0), MATCH(Interface!$C101, Forecasts!$Z$117:$AE$117, 0))</f>
        <v>8.4619348517187589</v>
      </c>
      <c r="I101" s="116">
        <f>INDEX(Forecasts!$Z$146:$AE$163, MATCH(Interface!$B101, Forecasts!$B$146:$B$163, 0), MATCH(Interface!$C101, Forecasts!$Z$144:$AE$144, 0))</f>
        <v>0</v>
      </c>
      <c r="J101" s="116">
        <f>INDEX(Forecasts!$Z$173:$AE$190, MATCH(Interface!$B101, Forecasts!$B$173:$B$190, 0), MATCH(Interface!$C101, Forecasts!$Z$171:$AE$171, 0))</f>
        <v>0</v>
      </c>
    </row>
    <row r="102" spans="1:10">
      <c r="A102" s="113" t="str">
        <f t="shared" si="18"/>
        <v>SEW27</v>
      </c>
      <c r="B102" s="113" t="s">
        <v>103</v>
      </c>
      <c r="C102" s="113" t="s">
        <v>31</v>
      </c>
      <c r="D102" s="114">
        <f>INDEX(Forecasts!$Z$11:$AE$28, MATCH(Interface!B102, Forecasts!$B$11:$B$28, 0), MATCH(Interface!C102, Forecasts!$Z$9:$AE$9, 0))</f>
        <v>938.12120137880288</v>
      </c>
      <c r="E102" s="115">
        <f>INDEX(Forecasts!$Z$38:$AE$55, MATCH(Interface!$B102, Forecasts!$B$38:$B$55, 0), MATCH(Interface!$C102, Forecasts!$Z$36:$AE$36, 0))</f>
        <v>268.25330723390374</v>
      </c>
      <c r="F102" s="80">
        <f>INDEX(Forecasts!$Z$65:$AE$82, MATCH(Interface!$B102, Forecasts!$B$65:$B$82, 0), MATCH(Interface!$C102, Forecasts!$Z$63:$AE$63, 0))</f>
        <v>0</v>
      </c>
      <c r="G102" s="80">
        <f>INDEX(Forecasts!$Z$92:$AE$109, MATCH(Interface!$B102, Forecasts!$B$92:$B$109, 0), MATCH(Interface!$C102, Forecasts!$Z$90:$AE$90, 0))</f>
        <v>17.919847757709984</v>
      </c>
      <c r="H102" s="80">
        <f>INDEX(Forecasts!$Z$119:$AE$136, MATCH(Interface!$B102, Forecasts!$B$119:$B$136, 0), MATCH(Interface!$C102, Forecasts!$Z$117:$AE$117, 0))</f>
        <v>8.4619348517187589</v>
      </c>
      <c r="I102" s="116">
        <f>INDEX(Forecasts!$Z$146:$AE$163, MATCH(Interface!$B102, Forecasts!$B$146:$B$163, 0), MATCH(Interface!$C102, Forecasts!$Z$144:$AE$144, 0))</f>
        <v>0</v>
      </c>
      <c r="J102" s="116">
        <f>INDEX(Forecasts!$Z$173:$AE$190, MATCH(Interface!$B102, Forecasts!$B$173:$B$190, 0), MATCH(Interface!$C102, Forecasts!$Z$171:$AE$171, 0))</f>
        <v>0</v>
      </c>
    </row>
    <row r="103" spans="1:10">
      <c r="A103" s="113" t="str">
        <f t="shared" si="18"/>
        <v>SEW28</v>
      </c>
      <c r="B103" s="113" t="s">
        <v>103</v>
      </c>
      <c r="C103" s="113" t="s">
        <v>32</v>
      </c>
      <c r="D103" s="114">
        <f>INDEX(Forecasts!$Z$11:$AE$28, MATCH(Interface!B103, Forecasts!$B$11:$B$28, 0), MATCH(Interface!C103, Forecasts!$Z$9:$AE$9, 0))</f>
        <v>949.47304739319236</v>
      </c>
      <c r="E103" s="115">
        <f>INDEX(Forecasts!$Z$38:$AE$55, MATCH(Interface!$B103, Forecasts!$B$38:$B$55, 0), MATCH(Interface!$C103, Forecasts!$Z$36:$AE$36, 0))</f>
        <v>262.47983199515153</v>
      </c>
      <c r="F103" s="80">
        <f>INDEX(Forecasts!$Z$65:$AE$82, MATCH(Interface!$B103, Forecasts!$B$65:$B$82, 0), MATCH(Interface!$C103, Forecasts!$Z$63:$AE$63, 0))</f>
        <v>0</v>
      </c>
      <c r="G103" s="80">
        <f>INDEX(Forecasts!$Z$92:$AE$109, MATCH(Interface!$B103, Forecasts!$B$92:$B$109, 0), MATCH(Interface!$C103, Forecasts!$Z$90:$AE$90, 0))</f>
        <v>17.919847757709984</v>
      </c>
      <c r="H103" s="80">
        <f>INDEX(Forecasts!$Z$119:$AE$136, MATCH(Interface!$B103, Forecasts!$B$119:$B$136, 0), MATCH(Interface!$C103, Forecasts!$Z$117:$AE$117, 0))</f>
        <v>8.4619348517187589</v>
      </c>
      <c r="I103" s="116">
        <f>INDEX(Forecasts!$Z$146:$AE$163, MATCH(Interface!$B103, Forecasts!$B$146:$B$163, 0), MATCH(Interface!$C103, Forecasts!$Z$144:$AE$144, 0))</f>
        <v>0</v>
      </c>
      <c r="J103" s="116">
        <f>INDEX(Forecasts!$Z$173:$AE$190, MATCH(Interface!$B103, Forecasts!$B$173:$B$190, 0), MATCH(Interface!$C103, Forecasts!$Z$171:$AE$171, 0))</f>
        <v>0</v>
      </c>
    </row>
    <row r="104" spans="1:10">
      <c r="A104" s="113" t="str">
        <f t="shared" si="18"/>
        <v>SEW29</v>
      </c>
      <c r="B104" s="113" t="s">
        <v>103</v>
      </c>
      <c r="C104" s="113" t="s">
        <v>33</v>
      </c>
      <c r="D104" s="114">
        <f>INDEX(Forecasts!$Z$11:$AE$28, MATCH(Interface!B104, Forecasts!$B$11:$B$28, 0), MATCH(Interface!C104, Forecasts!$Z$9:$AE$9, 0))</f>
        <v>960.99829769856365</v>
      </c>
      <c r="E104" s="115">
        <f>INDEX(Forecasts!$Z$38:$AE$55, MATCH(Interface!$B104, Forecasts!$B$38:$B$55, 0), MATCH(Interface!$C104, Forecasts!$Z$36:$AE$36, 0))</f>
        <v>265.78644276974967</v>
      </c>
      <c r="F104" s="80">
        <f>INDEX(Forecasts!$Z$65:$AE$82, MATCH(Interface!$B104, Forecasts!$B$65:$B$82, 0), MATCH(Interface!$C104, Forecasts!$Z$63:$AE$63, 0))</f>
        <v>0</v>
      </c>
      <c r="G104" s="80">
        <f>INDEX(Forecasts!$Z$92:$AE$109, MATCH(Interface!$B104, Forecasts!$B$92:$B$109, 0), MATCH(Interface!$C104, Forecasts!$Z$90:$AE$90, 0))</f>
        <v>17.919847757709984</v>
      </c>
      <c r="H104" s="80">
        <f>INDEX(Forecasts!$Z$119:$AE$136, MATCH(Interface!$B104, Forecasts!$B$119:$B$136, 0), MATCH(Interface!$C104, Forecasts!$Z$117:$AE$117, 0))</f>
        <v>8.4619348517187589</v>
      </c>
      <c r="I104" s="116">
        <f>INDEX(Forecasts!$Z$146:$AE$163, MATCH(Interface!$B104, Forecasts!$B$146:$B$163, 0), MATCH(Interface!$C104, Forecasts!$Z$144:$AE$144, 0))</f>
        <v>0</v>
      </c>
      <c r="J104" s="116">
        <f>INDEX(Forecasts!$Z$173:$AE$190, MATCH(Interface!$B104, Forecasts!$B$173:$B$190, 0), MATCH(Interface!$C104, Forecasts!$Z$171:$AE$171, 0))</f>
        <v>0</v>
      </c>
    </row>
    <row r="105" spans="1:10">
      <c r="A105" s="113" t="str">
        <f t="shared" si="18"/>
        <v>SEW30</v>
      </c>
      <c r="B105" s="113" t="s">
        <v>103</v>
      </c>
      <c r="C105" s="113" t="s">
        <v>34</v>
      </c>
      <c r="D105" s="114">
        <f>INDEX(Forecasts!$Z$11:$AE$28, MATCH(Interface!B105, Forecasts!$B$11:$B$28, 0), MATCH(Interface!C105, Forecasts!$Z$9:$AE$9, 0))</f>
        <v>972.69872237252343</v>
      </c>
      <c r="E105" s="115">
        <f>INDEX(Forecasts!$Z$38:$AE$55, MATCH(Interface!$B105, Forecasts!$B$38:$B$55, 0), MATCH(Interface!$C105, Forecasts!$Z$36:$AE$36, 0))</f>
        <v>270.27879715155575</v>
      </c>
      <c r="F105" s="80">
        <f>INDEX(Forecasts!$Z$65:$AE$82, MATCH(Interface!$B105, Forecasts!$B$65:$B$82, 0), MATCH(Interface!$C105, Forecasts!$Z$63:$AE$63, 0))</f>
        <v>0</v>
      </c>
      <c r="G105" s="80">
        <f>INDEX(Forecasts!$Z$92:$AE$109, MATCH(Interface!$B105, Forecasts!$B$92:$B$109, 0), MATCH(Interface!$C105, Forecasts!$Z$90:$AE$90, 0))</f>
        <v>17.919847757709984</v>
      </c>
      <c r="H105" s="80">
        <f>INDEX(Forecasts!$Z$119:$AE$136, MATCH(Interface!$B105, Forecasts!$B$119:$B$136, 0), MATCH(Interface!$C105, Forecasts!$Z$117:$AE$117, 0))</f>
        <v>8.4619348517187589</v>
      </c>
      <c r="I105" s="116">
        <f>INDEX(Forecasts!$Z$146:$AE$163, MATCH(Interface!$B105, Forecasts!$B$146:$B$163, 0), MATCH(Interface!$C105, Forecasts!$Z$144:$AE$144, 0))</f>
        <v>0</v>
      </c>
      <c r="J105" s="116">
        <f>INDEX(Forecasts!$Z$173:$AE$190, MATCH(Interface!$B105, Forecasts!$B$173:$B$190, 0), MATCH(Interface!$C105, Forecasts!$Z$171:$AE$171, 0))</f>
        <v>0</v>
      </c>
    </row>
    <row r="106" spans="1:10">
      <c r="A106" s="113" t="str">
        <f t="shared" si="12"/>
        <v>SSC25</v>
      </c>
      <c r="B106" s="113" t="s">
        <v>105</v>
      </c>
      <c r="C106" s="113" t="s">
        <v>29</v>
      </c>
      <c r="D106" s="114">
        <f>INDEX(Forecasts!$Z$11:$AE$28, MATCH(Interface!B106, Forecasts!$B$11:$B$28, 0), MATCH(Interface!C106, Forecasts!$Z$9:$AE$9, 0))</f>
        <v>684.78586772574045</v>
      </c>
      <c r="E106" s="115">
        <f>INDEX(Forecasts!$Z$38:$AE$55, MATCH(Interface!$B106, Forecasts!$B$38:$B$55, 0), MATCH(Interface!$C106, Forecasts!$Z$36:$AE$36, 0))</f>
        <v>159.29366708780361</v>
      </c>
      <c r="F106" s="80">
        <f>INDEX(Forecasts!$Z$65:$AE$82, MATCH(Interface!$B106, Forecasts!$B$65:$B$82, 0), MATCH(Interface!$C106, Forecasts!$Z$63:$AE$63, 0))</f>
        <v>0</v>
      </c>
      <c r="G106" s="80">
        <f>INDEX(Forecasts!$Z$92:$AE$109, MATCH(Interface!$B106, Forecasts!$B$92:$B$109, 0), MATCH(Interface!$C106, Forecasts!$Z$90:$AE$90, 0))</f>
        <v>23.975865883832356</v>
      </c>
      <c r="H106" s="80">
        <f>INDEX(Forecasts!$Z$119:$AE$136, MATCH(Interface!$B106, Forecasts!$B$119:$B$136, 0), MATCH(Interface!$C106, Forecasts!$Z$117:$AE$117, 0))</f>
        <v>14.44830264768931</v>
      </c>
      <c r="I106" s="116">
        <f>INDEX(Forecasts!$Z$146:$AE$163, MATCH(Interface!$B106, Forecasts!$B$146:$B$163, 0), MATCH(Interface!$C106, Forecasts!$Z$144:$AE$144, 0))</f>
        <v>0</v>
      </c>
      <c r="J106" s="116">
        <f>INDEX(Forecasts!$Z$173:$AE$190, MATCH(Interface!$B106, Forecasts!$B$173:$B$190, 0), MATCH(Interface!$C106, Forecasts!$Z$171:$AE$171, 0))</f>
        <v>0</v>
      </c>
    </row>
    <row r="107" spans="1:10">
      <c r="A107" s="113" t="str">
        <f t="shared" ref="A107:A111" si="19">B107&amp;RIGHT(C107,2)</f>
        <v>SSC26</v>
      </c>
      <c r="B107" s="113" t="s">
        <v>105</v>
      </c>
      <c r="C107" s="113" t="s">
        <v>30</v>
      </c>
      <c r="D107" s="114">
        <f>INDEX(Forecasts!$Z$11:$AE$28, MATCH(Interface!B107, Forecasts!$B$11:$B$28, 0), MATCH(Interface!C107, Forecasts!$Z$9:$AE$9, 0))</f>
        <v>691.73174585813672</v>
      </c>
      <c r="E107" s="115">
        <f>INDEX(Forecasts!$Z$38:$AE$55, MATCH(Interface!$B107, Forecasts!$B$38:$B$55, 0), MATCH(Interface!$C107, Forecasts!$Z$36:$AE$36, 0))</f>
        <v>180.1158854923078</v>
      </c>
      <c r="F107" s="80">
        <f>INDEX(Forecasts!$Z$65:$AE$82, MATCH(Interface!$B107, Forecasts!$B$65:$B$82, 0), MATCH(Interface!$C107, Forecasts!$Z$63:$AE$63, 0))</f>
        <v>0</v>
      </c>
      <c r="G107" s="80">
        <f>INDEX(Forecasts!$Z$92:$AE$109, MATCH(Interface!$B107, Forecasts!$B$92:$B$109, 0), MATCH(Interface!$C107, Forecasts!$Z$90:$AE$90, 0))</f>
        <v>23.975865883832356</v>
      </c>
      <c r="H107" s="80">
        <f>INDEX(Forecasts!$Z$119:$AE$136, MATCH(Interface!$B107, Forecasts!$B$119:$B$136, 0), MATCH(Interface!$C107, Forecasts!$Z$117:$AE$117, 0))</f>
        <v>14.44830264768931</v>
      </c>
      <c r="I107" s="116">
        <f>INDEX(Forecasts!$Z$146:$AE$163, MATCH(Interface!$B107, Forecasts!$B$146:$B$163, 0), MATCH(Interface!$C107, Forecasts!$Z$144:$AE$144, 0))</f>
        <v>0</v>
      </c>
      <c r="J107" s="116">
        <f>INDEX(Forecasts!$Z$173:$AE$190, MATCH(Interface!$B107, Forecasts!$B$173:$B$190, 0), MATCH(Interface!$C107, Forecasts!$Z$171:$AE$171, 0))</f>
        <v>0</v>
      </c>
    </row>
    <row r="108" spans="1:10">
      <c r="A108" s="113" t="str">
        <f t="shared" si="19"/>
        <v>SSC27</v>
      </c>
      <c r="B108" s="113" t="s">
        <v>105</v>
      </c>
      <c r="C108" s="113" t="s">
        <v>31</v>
      </c>
      <c r="D108" s="114">
        <f>INDEX(Forecasts!$Z$11:$AE$28, MATCH(Interface!B108, Forecasts!$B$11:$B$28, 0), MATCH(Interface!C108, Forecasts!$Z$9:$AE$9, 0))</f>
        <v>700.23174585813672</v>
      </c>
      <c r="E108" s="115">
        <f>INDEX(Forecasts!$Z$38:$AE$55, MATCH(Interface!$B108, Forecasts!$B$38:$B$55, 0), MATCH(Interface!$C108, Forecasts!$Z$36:$AE$36, 0))</f>
        <v>182.73386833090473</v>
      </c>
      <c r="F108" s="80">
        <f>INDEX(Forecasts!$Z$65:$AE$82, MATCH(Interface!$B108, Forecasts!$B$65:$B$82, 0), MATCH(Interface!$C108, Forecasts!$Z$63:$AE$63, 0))</f>
        <v>0</v>
      </c>
      <c r="G108" s="80">
        <f>INDEX(Forecasts!$Z$92:$AE$109, MATCH(Interface!$B108, Forecasts!$B$92:$B$109, 0), MATCH(Interface!$C108, Forecasts!$Z$90:$AE$90, 0))</f>
        <v>23.975865883832356</v>
      </c>
      <c r="H108" s="80">
        <f>INDEX(Forecasts!$Z$119:$AE$136, MATCH(Interface!$B108, Forecasts!$B$119:$B$136, 0), MATCH(Interface!$C108, Forecasts!$Z$117:$AE$117, 0))</f>
        <v>14.44830264768931</v>
      </c>
      <c r="I108" s="116">
        <f>INDEX(Forecasts!$Z$146:$AE$163, MATCH(Interface!$B108, Forecasts!$B$146:$B$163, 0), MATCH(Interface!$C108, Forecasts!$Z$144:$AE$144, 0))</f>
        <v>0</v>
      </c>
      <c r="J108" s="116">
        <f>INDEX(Forecasts!$Z$173:$AE$190, MATCH(Interface!$B108, Forecasts!$B$173:$B$190, 0), MATCH(Interface!$C108, Forecasts!$Z$171:$AE$171, 0))</f>
        <v>0</v>
      </c>
    </row>
    <row r="109" spans="1:10">
      <c r="A109" s="113" t="str">
        <f t="shared" si="19"/>
        <v>SSC28</v>
      </c>
      <c r="B109" s="113" t="s">
        <v>105</v>
      </c>
      <c r="C109" s="113" t="s">
        <v>32</v>
      </c>
      <c r="D109" s="114">
        <f>INDEX(Forecasts!$Z$11:$AE$28, MATCH(Interface!B109, Forecasts!$B$11:$B$28, 0), MATCH(Interface!C109, Forecasts!$Z$9:$AE$9, 0))</f>
        <v>709.78049585813665</v>
      </c>
      <c r="E109" s="115">
        <f>INDEX(Forecasts!$Z$38:$AE$55, MATCH(Interface!$B109, Forecasts!$B$38:$B$55, 0), MATCH(Interface!$C109, Forecasts!$Z$36:$AE$36, 0))</f>
        <v>182.00900757850332</v>
      </c>
      <c r="F109" s="80">
        <f>INDEX(Forecasts!$Z$65:$AE$82, MATCH(Interface!$B109, Forecasts!$B$65:$B$82, 0), MATCH(Interface!$C109, Forecasts!$Z$63:$AE$63, 0))</f>
        <v>0</v>
      </c>
      <c r="G109" s="80">
        <f>INDEX(Forecasts!$Z$92:$AE$109, MATCH(Interface!$B109, Forecasts!$B$92:$B$109, 0), MATCH(Interface!$C109, Forecasts!$Z$90:$AE$90, 0))</f>
        <v>23.975865883832356</v>
      </c>
      <c r="H109" s="80">
        <f>INDEX(Forecasts!$Z$119:$AE$136, MATCH(Interface!$B109, Forecasts!$B$119:$B$136, 0), MATCH(Interface!$C109, Forecasts!$Z$117:$AE$117, 0))</f>
        <v>14.44830264768931</v>
      </c>
      <c r="I109" s="116">
        <f>INDEX(Forecasts!$Z$146:$AE$163, MATCH(Interface!$B109, Forecasts!$B$146:$B$163, 0), MATCH(Interface!$C109, Forecasts!$Z$144:$AE$144, 0))</f>
        <v>0</v>
      </c>
      <c r="J109" s="116">
        <f>INDEX(Forecasts!$Z$173:$AE$190, MATCH(Interface!$B109, Forecasts!$B$173:$B$190, 0), MATCH(Interface!$C109, Forecasts!$Z$171:$AE$171, 0))</f>
        <v>0</v>
      </c>
    </row>
    <row r="110" spans="1:10">
      <c r="A110" s="113" t="str">
        <f t="shared" si="19"/>
        <v>SSC29</v>
      </c>
      <c r="B110" s="113" t="s">
        <v>105</v>
      </c>
      <c r="C110" s="113" t="s">
        <v>33</v>
      </c>
      <c r="D110" s="114">
        <f>INDEX(Forecasts!$Z$11:$AE$28, MATCH(Interface!B110, Forecasts!$B$11:$B$28, 0), MATCH(Interface!C110, Forecasts!$Z$9:$AE$9, 0))</f>
        <v>719.04299585813681</v>
      </c>
      <c r="E110" s="115">
        <f>INDEX(Forecasts!$Z$38:$AE$55, MATCH(Interface!$B110, Forecasts!$B$38:$B$55, 0), MATCH(Interface!$C110, Forecasts!$Z$36:$AE$36, 0))</f>
        <v>181.56662371707887</v>
      </c>
      <c r="F110" s="80">
        <f>INDEX(Forecasts!$Z$65:$AE$82, MATCH(Interface!$B110, Forecasts!$B$65:$B$82, 0), MATCH(Interface!$C110, Forecasts!$Z$63:$AE$63, 0))</f>
        <v>0</v>
      </c>
      <c r="G110" s="80">
        <f>INDEX(Forecasts!$Z$92:$AE$109, MATCH(Interface!$B110, Forecasts!$B$92:$B$109, 0), MATCH(Interface!$C110, Forecasts!$Z$90:$AE$90, 0))</f>
        <v>23.975865883832356</v>
      </c>
      <c r="H110" s="80">
        <f>INDEX(Forecasts!$Z$119:$AE$136, MATCH(Interface!$B110, Forecasts!$B$119:$B$136, 0), MATCH(Interface!$C110, Forecasts!$Z$117:$AE$117, 0))</f>
        <v>14.44830264768931</v>
      </c>
      <c r="I110" s="116">
        <f>INDEX(Forecasts!$Z$146:$AE$163, MATCH(Interface!$B110, Forecasts!$B$146:$B$163, 0), MATCH(Interface!$C110, Forecasts!$Z$144:$AE$144, 0))</f>
        <v>0</v>
      </c>
      <c r="J110" s="116">
        <f>INDEX(Forecasts!$Z$173:$AE$190, MATCH(Interface!$B110, Forecasts!$B$173:$B$190, 0), MATCH(Interface!$C110, Forecasts!$Z$171:$AE$171, 0))</f>
        <v>0</v>
      </c>
    </row>
    <row r="111" spans="1:10">
      <c r="A111" s="113" t="str">
        <f t="shared" si="19"/>
        <v>SSC30</v>
      </c>
      <c r="B111" s="113" t="s">
        <v>105</v>
      </c>
      <c r="C111" s="113" t="s">
        <v>34</v>
      </c>
      <c r="D111" s="114">
        <f>INDEX(Forecasts!$Z$11:$AE$28, MATCH(Interface!B111, Forecasts!$B$11:$B$28, 0), MATCH(Interface!C111, Forecasts!$Z$9:$AE$9, 0))</f>
        <v>727.21174585813674</v>
      </c>
      <c r="E111" s="115">
        <f>INDEX(Forecasts!$Z$38:$AE$55, MATCH(Interface!$B111, Forecasts!$B$38:$B$55, 0), MATCH(Interface!$C111, Forecasts!$Z$36:$AE$36, 0))</f>
        <v>181.47248069179912</v>
      </c>
      <c r="F111" s="80">
        <f>INDEX(Forecasts!$Z$65:$AE$82, MATCH(Interface!$B111, Forecasts!$B$65:$B$82, 0), MATCH(Interface!$C111, Forecasts!$Z$63:$AE$63, 0))</f>
        <v>0</v>
      </c>
      <c r="G111" s="80">
        <f>INDEX(Forecasts!$Z$92:$AE$109, MATCH(Interface!$B111, Forecasts!$B$92:$B$109, 0), MATCH(Interface!$C111, Forecasts!$Z$90:$AE$90, 0))</f>
        <v>23.975865883832356</v>
      </c>
      <c r="H111" s="80">
        <f>INDEX(Forecasts!$Z$119:$AE$136, MATCH(Interface!$B111, Forecasts!$B$119:$B$136, 0), MATCH(Interface!$C111, Forecasts!$Z$117:$AE$117, 0))</f>
        <v>14.44830264768931</v>
      </c>
      <c r="I111" s="116">
        <f>INDEX(Forecasts!$Z$146:$AE$163, MATCH(Interface!$B111, Forecasts!$B$146:$B$163, 0), MATCH(Interface!$C111, Forecasts!$Z$144:$AE$144, 0))</f>
        <v>0</v>
      </c>
      <c r="J111" s="116">
        <f>INDEX(Forecasts!$Z$173:$AE$190, MATCH(Interface!$B111, Forecasts!$B$173:$B$190, 0), MATCH(Interface!$C111, Forecasts!$Z$171:$AE$171, 0))</f>
        <v>0</v>
      </c>
    </row>
    <row r="113" spans="1:10">
      <c r="A113" s="32" t="s">
        <v>162</v>
      </c>
      <c r="B113" s="117">
        <f>COUNTA(A4:A111)</f>
        <v>108</v>
      </c>
      <c r="D113" s="118" t="str">
        <f xml:space="preserve"> IF(SUM(D4:D111)=SUM(Forecasts!Z11:AE28), "OK", "error")</f>
        <v>OK</v>
      </c>
      <c r="E113" s="118" t="str">
        <f xml:space="preserve"> IF(ROUND(SUM(E4:E111),6)=ROUND(SUM(Forecasts!Z38:AE55),6), "OK", "error")</f>
        <v>OK</v>
      </c>
      <c r="F113" s="118" t="str">
        <f xml:space="preserve"> IF(SUM(F4:F111)=SUM(Forecasts!Z65:AE82), "OK", "error")</f>
        <v>OK</v>
      </c>
      <c r="G113" s="118" t="str">
        <f xml:space="preserve"> IF(SUM(G4:G111)=SUM(Forecasts!Z92:AE109), "OK", "error")</f>
        <v>OK</v>
      </c>
      <c r="H113" s="118" t="str">
        <f xml:space="preserve"> IF(SUM(H4:H111)=SUM(Forecasts!Z119:AE136), "OK", "error")</f>
        <v>OK</v>
      </c>
      <c r="I113" s="118" t="str">
        <f xml:space="preserve"> IF(SUM(I4:I111)=SUM(Forecasts!Z146:AE163), "OK", "error")</f>
        <v>OK</v>
      </c>
      <c r="J113" s="118" t="str">
        <f xml:space="preserve"> IF(SUM(J4:J111)=SUM(Forecasts!Z173:AE190), "OK", "error")</f>
        <v>OK</v>
      </c>
    </row>
    <row r="114" spans="1:10">
      <c r="D114" s="119"/>
      <c r="E114" s="120"/>
    </row>
    <row r="115" spans="1:10">
      <c r="D115" s="119"/>
      <c r="E115" s="119"/>
      <c r="F115" s="119"/>
      <c r="G115" s="119"/>
      <c r="H115" s="119"/>
      <c r="I115" s="119"/>
      <c r="J115" s="119"/>
    </row>
    <row r="116" spans="1:10">
      <c r="E116" s="120"/>
      <c r="F116" s="120"/>
    </row>
    <row r="117" spans="1:10">
      <c r="E117" s="120"/>
      <c r="F117" s="120"/>
    </row>
    <row r="118" spans="1:10">
      <c r="E118" s="120"/>
      <c r="F118" s="120"/>
    </row>
    <row r="119" spans="1:10">
      <c r="E119" s="120"/>
      <c r="F119" s="120"/>
    </row>
    <row r="120" spans="1:10">
      <c r="E120" s="120"/>
      <c r="F120" s="120"/>
    </row>
    <row r="121" spans="1:10">
      <c r="E121" s="120"/>
      <c r="F121" s="120"/>
    </row>
    <row r="122" spans="1:10">
      <c r="E122" s="120"/>
      <c r="F122" s="120"/>
    </row>
    <row r="123" spans="1:10">
      <c r="E123" s="120"/>
      <c r="F123" s="120"/>
    </row>
    <row r="124" spans="1:10">
      <c r="E124" s="120"/>
      <c r="F124" s="120"/>
    </row>
    <row r="125" spans="1:10">
      <c r="E125" s="120"/>
      <c r="F125" s="120"/>
    </row>
    <row r="126" spans="1:10">
      <c r="E126" s="120"/>
      <c r="F126" s="120"/>
    </row>
    <row r="127" spans="1:10">
      <c r="E127" s="120"/>
      <c r="F127" s="120"/>
    </row>
    <row r="128" spans="1:10">
      <c r="E128" s="120"/>
      <c r="F128" s="120"/>
    </row>
    <row r="129" spans="5:6">
      <c r="E129" s="120"/>
      <c r="F129" s="120"/>
    </row>
    <row r="130" spans="5:6">
      <c r="E130" s="120"/>
      <c r="F130" s="120"/>
    </row>
    <row r="131" spans="5:6">
      <c r="E131" s="120"/>
      <c r="F131" s="120"/>
    </row>
    <row r="132" spans="5:6">
      <c r="E132" s="120"/>
      <c r="F132" s="120"/>
    </row>
    <row r="133" spans="5:6">
      <c r="E133" s="120"/>
      <c r="F133" s="120"/>
    </row>
  </sheetData>
  <phoneticPr fontId="28" type="noConversion"/>
  <conditionalFormatting sqref="B113 D113:J113">
    <cfRule type="expression" dxfId="3" priority="2">
      <formula>B113="error"</formula>
    </cfRule>
    <cfRule type="expression" dxfId="2" priority="3">
      <formula>B113="OK"</formula>
    </cfRule>
  </conditionalFormatting>
  <conditionalFormatting sqref="B116">
    <cfRule type="cellIs" dxfId="1" priority="4" operator="equal">
      <formula>0</formula>
    </cfRule>
  </conditionalFormatting>
  <conditionalFormatting sqref="K4:K111">
    <cfRule type="containsText" dxfId="0" priority="1" operator="containsText" text="false">
      <formula>NOT(ISERROR(SEARCH("false",K4)))</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636DE58F-141A-489F-9697-3B77EF3780A4}"/>
</file>

<file path=customXml/itemProps2.xml><?xml version="1.0" encoding="utf-8"?>
<ds:datastoreItem xmlns:ds="http://schemas.openxmlformats.org/officeDocument/2006/customXml" ds:itemID="{728EAD37-5763-47E7-9A91-763794113B86}"/>
</file>

<file path=customXml/itemProps3.xml><?xml version="1.0" encoding="utf-8"?>
<ds:datastoreItem xmlns:ds="http://schemas.openxmlformats.org/officeDocument/2006/customXml" ds:itemID="{0D9E715A-8730-4CA9-BCA6-A77114B97F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Hugh Myers</cp:lastModifiedBy>
  <cp:revision>1</cp:revision>
  <dcterms:created xsi:type="dcterms:W3CDTF">2024-12-11T10:35:26Z</dcterms:created>
  <dcterms:modified xsi:type="dcterms:W3CDTF">2024-12-16T09:37:05Z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eting">
    <vt:lpwstr/>
  </property>
  <property fmtid="{D5CDD505-2E9C-101B-9397-08002B2CF9AE}" pid="3" name="MediaServiceImageTags">
    <vt:lpwstr/>
  </property>
  <property fmtid="{D5CDD505-2E9C-101B-9397-08002B2CF9AE}" pid="4" name="Stakeholder 2">
    <vt:lpwstr/>
  </property>
  <property fmtid="{D5CDD505-2E9C-101B-9397-08002B2CF9AE}" pid="5" name="ContentTypeId">
    <vt:lpwstr>0x0101004010F36128E44943B1120CACFDAE9F7B</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Project Code">
    <vt:lpwstr>1786;#Cost Assessment|c61055bb-c189-45d6-9bf3-4e8f946eb105</vt:lpwstr>
  </property>
  <property fmtid="{D5CDD505-2E9C-101B-9397-08002B2CF9AE}" pid="10" name="Stakeholder 3">
    <vt:lpwstr/>
  </property>
  <property fmtid="{D5CDD505-2E9C-101B-9397-08002B2CF9AE}" pid="11" name="Stakeholder">
    <vt:lpwstr/>
  </property>
  <property fmtid="{D5CDD505-2E9C-101B-9397-08002B2CF9AE}" pid="12" name="Security Classification">
    <vt:lpwstr>31;#OFFICIAL SENSITIVE [POLICY]|860b1dac-401e-4af8-91e0-955522dbb5ae</vt:lpwstr>
  </property>
  <property fmtid="{D5CDD505-2E9C-101B-9397-08002B2CF9AE}" pid="13" name="Stakeholder 4">
    <vt:lpwstr/>
  </property>
</Properties>
</file>